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22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comments1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ЭтаКнига"/>
  <bookViews>
    <workbookView xWindow="480" yWindow="165" windowWidth="18195" windowHeight="6720" tabRatio="822" firstSheet="3" activeTab="3"/>
  </bookViews>
  <sheets>
    <sheet name="modList02" sheetId="352" state="veryHidden" r:id="rId1"/>
    <sheet name="Инструкция" sheetId="163" r:id="rId2"/>
    <sheet name="Лог обновления" sheetId="164" state="veryHidden" r:id="rId3"/>
    <sheet name="Титульный" sheetId="227" r:id="rId4"/>
    <sheet name="Настройки регулятора" sheetId="258" state="veryHidden" r:id="rId5"/>
    <sheet name="Документы" sheetId="247" r:id="rId6"/>
    <sheet name="Библиотека документов" sheetId="349" r:id="rId7"/>
    <sheet name="Выбор метода" sheetId="259" r:id="rId8"/>
    <sheet name="СТ" sheetId="233" r:id="rId9"/>
    <sheet name="Заявки на тариф" sheetId="235" r:id="rId10"/>
    <sheet name="Прил 3.1" sheetId="239" r:id="rId11"/>
    <sheet name="Баланс ЭЭ" sheetId="340" state="veryHidden" r:id="rId12"/>
    <sheet name="Баланс СТ 1" sheetId="353" r:id="rId13"/>
    <sheet name="Баланс ТН СТ 1" sheetId="354" state="veryHidden" r:id="rId14"/>
    <sheet name="Баланс" sheetId="262" state="veryHidden" r:id="rId15"/>
    <sheet name="Баланс ТН" sheetId="285" state="veryHidden" r:id="rId16"/>
    <sheet name="Баланс Трансп" sheetId="290" state="veryHidden" r:id="rId17"/>
    <sheet name="Баланс ТН Трансп" sheetId="306" state="veryHidden" r:id="rId18"/>
    <sheet name="Баланс свод" sheetId="327" r:id="rId19"/>
    <sheet name="Баланс ТН Вода свод" sheetId="328" state="veryHidden" r:id="rId20"/>
    <sheet name="Баланс Трансп свод" sheetId="329" state="veryHidden" r:id="rId21"/>
    <sheet name="Баланс ТН Трансп Вода свод" sheetId="330" state="veryHidden" r:id="rId22"/>
    <sheet name="Метод аналогов" sheetId="331" state="veryHidden" r:id="rId23"/>
    <sheet name="Заявление для метода аналогов" sheetId="332" state="veryHidden" r:id="rId24"/>
    <sheet name="Комментарии" sheetId="131" r:id="rId25"/>
    <sheet name="Проверка" sheetId="222" r:id="rId26"/>
    <sheet name="et_union_hor" sheetId="195" state="veryHidden" r:id="rId27"/>
    <sheet name="et_union_ver" sheetId="238" state="veryHidden" r:id="rId28"/>
    <sheet name="REESTR_SCT" sheetId="240" state="veryHidden" r:id="rId29"/>
    <sheet name="modfrmSecretCode" sheetId="257" state="veryHidden" r:id="rId30"/>
    <sheet name="modHypShowHide" sheetId="265" state="veryHidden" r:id="rId31"/>
    <sheet name="REESTR_BRIF" sheetId="252" state="veryHidden" r:id="rId32"/>
    <sheet name="TEHSHEET" sheetId="15" state="veryHidden" r:id="rId33"/>
    <sheet name="modList19" sheetId="351" state="veryHidden" r:id="rId34"/>
    <sheet name="modfrmDOCSPicker" sheetId="347" state="veryHidden" r:id="rId35"/>
    <sheet name="modfrmCOMSPicker" sheetId="342" state="veryHidden" r:id="rId36"/>
    <sheet name="DOCS_DEPENDENCY" sheetId="348" state="veryHidden" r:id="rId37"/>
    <sheet name="COMS_DEPENDENCY" sheetId="345" state="veryHidden" r:id="rId38"/>
    <sheet name="EXTENDED_RST_DIC" sheetId="244" state="veryHidden" r:id="rId39"/>
    <sheet name="REESTR_ORG" sheetId="115" state="veryHidden" r:id="rId40"/>
    <sheet name="REESTR_DATA" sheetId="243" state="veryHidden" r:id="rId41"/>
    <sheet name="REESTR_MO" sheetId="230" state="veryHidden" r:id="rId42"/>
    <sheet name="REESTR_MO_LA" sheetId="245" state="veryHidden" r:id="rId43"/>
    <sheet name="REESTR_MO_PA" sheetId="246" state="veryHidden" r:id="rId44"/>
    <sheet name="modfrmDateChoose" sheetId="241" state="veryHidden" r:id="rId45"/>
    <sheet name="modIcon" sheetId="346" state="veryHidden" r:id="rId46"/>
    <sheet name="modDocsComsAPI" sheetId="341" state="veryHidden" r:id="rId47"/>
    <sheet name="AllSheetsInThisWorkbook" sheetId="221" state="veryHidden" r:id="rId48"/>
    <sheet name="modInstruction" sheetId="177" state="veryHidden" r:id="rId49"/>
    <sheet name="modProv" sheetId="127" state="veryHidden" r:id="rId50"/>
    <sheet name="modProvGeneralProc" sheetId="137" state="veryHidden" r:id="rId51"/>
    <sheet name="modUpdTemplMain" sheetId="139" state="veryHidden" r:id="rId52"/>
    <sheet name="modfrmCheckUpdates" sheetId="142" state="veryHidden" r:id="rId53"/>
    <sheet name="modClassifierValidate" sheetId="178" state="veryHidden" r:id="rId54"/>
    <sheet name="modReestr" sheetId="228" state="veryHidden" r:id="rId55"/>
    <sheet name="modfrmReestrSCT" sheetId="248" state="veryHidden" r:id="rId56"/>
    <sheet name="modHyp" sheetId="179" state="veryHidden" r:id="rId57"/>
    <sheet name="modListComm" sheetId="180" state="veryHidden" r:id="rId58"/>
    <sheet name="modList00" sheetId="231" state="veryHidden" r:id="rId59"/>
    <sheet name="modList01" sheetId="234" state="veryHidden" r:id="rId60"/>
    <sheet name="modList03" sheetId="249" state="veryHidden" r:id="rId61"/>
    <sheet name="modList04" sheetId="333" state="veryHidden" r:id="rId62"/>
    <sheet name="modList06" sheetId="261" state="veryHidden" r:id="rId63"/>
    <sheet name="modList07" sheetId="264" state="veryHidden" r:id="rId64"/>
    <sheet name="modCommonProv" sheetId="335" state="veryHidden" r:id="rId65"/>
    <sheet name="modfrmReestrKT" sheetId="336" state="veryHidden" r:id="rId66"/>
    <sheet name="modFill" sheetId="337" state="veryHidden" r:id="rId67"/>
    <sheet name="modList05" sheetId="338" state="veryHidden" r:id="rId68"/>
    <sheet name="modfrmReestr" sheetId="339" state="veryHidden" r:id="rId69"/>
    <sheet name="modList16" sheetId="350" state="veryHidden" r:id="rId70"/>
  </sheets>
  <definedNames>
    <definedName name="_xlnm._FilterDatabase" localSheetId="25" hidden="1">Проверка!$B$4:$E$4</definedName>
    <definedName name="anscount" hidden="1">1</definedName>
    <definedName name="CheckBC_List01">СТ!$E$16:$V$31</definedName>
    <definedName name="CheckBC_List02">'Заявки на тариф'!$E$14:$N$18</definedName>
    <definedName name="CheckBC_List03">'Прил 3.1'!$O$19:$AL$50</definedName>
    <definedName name="chkGetUpdatesValue">Инструкция!$AA$95</definedName>
    <definedName name="chkNoUpdatesValue">Инструкция!$AA$97</definedName>
    <definedName name="code">Инструкция!$B$2</definedName>
    <definedName name="COMS_DEPENDENCY_LIST">COMS_DEPENDENCY!$A$2:$C$3</definedName>
    <definedName name="docs">Документы!$H$15:$H$66</definedName>
    <definedName name="docs_name">Документы!$E$15:$E$66</definedName>
    <definedName name="duration_list">TEHSHEET!$F$2:$F$10</definedName>
    <definedName name="et_List01_0">et_union_hor!$27:$38</definedName>
    <definedName name="et_List01_koteln">et_union_hor!$11:$11</definedName>
    <definedName name="et_List01_mo">et_union_hor!$7:$7</definedName>
    <definedName name="et_List01_set">et_union_hor!$23:$23</definedName>
    <definedName name="et_List01_tes">et_union_hor!$15:$15</definedName>
    <definedName name="et_List01_tp_ns">et_union_hor!$19:$19</definedName>
    <definedName name="et_List02_0">et_union_hor!$42:$43</definedName>
    <definedName name="et_List02_1">et_union_hor!$47:$47</definedName>
    <definedName name="et_List03_index_columns1">et_union_ver!$V:$Z</definedName>
    <definedName name="et_List03_index_columns2">et_union_ver!$M:$Q</definedName>
    <definedName name="et_List03_koteln">'Прил 3.1'!$2:$2</definedName>
    <definedName name="et_List03_sct">et_union_ver!$R:$Z</definedName>
    <definedName name="et_List03_zt">et_union_ver!$I:$AA</definedName>
    <definedName name="et_List05">et_union_hor!$51:$51</definedName>
    <definedName name="et_List05_doc">et_union_hor!$51:$52</definedName>
    <definedName name="et_List05_url">et_union_hor!$56:$56</definedName>
    <definedName name="et_List07_1">Баланс!$148:$148</definedName>
    <definedName name="et_List07_10">Баланс!$241:$241</definedName>
    <definedName name="et_List07_11">Баланс!$245:$254</definedName>
    <definedName name="et_List07_14">Баланс!$258:$289</definedName>
    <definedName name="et_List07_15">Баланс!$293:$293</definedName>
    <definedName name="et_List07_2">Баланс!$152:$153</definedName>
    <definedName name="et_List07_3_1">Баланс!$157:$157</definedName>
    <definedName name="et_List07_3_2">Баланс!$161:$163</definedName>
    <definedName name="et_List07_5">Баланс!$167:$167</definedName>
    <definedName name="et_List07_6">Баланс!$171:$206</definedName>
    <definedName name="et_List07_6_1">Баланс!$210:$210</definedName>
    <definedName name="et_List07_6_2">Баланс!$214:$216</definedName>
    <definedName name="et_List07_6_3">Баланс!$220:$220</definedName>
    <definedName name="et_List07_7">Баланс!$224:$224</definedName>
    <definedName name="et_List07_9">Баланс!$228:$237</definedName>
    <definedName name="et_List09_1">'Баланс Трансп'!$39:$48</definedName>
    <definedName name="et_List09_2">'Баланс Трансп'!$52:$55</definedName>
    <definedName name="et_List09_3">'Баланс Трансп'!$59:$61</definedName>
    <definedName name="et_List09_3_1">'Баланс Трансп'!$65:$65</definedName>
    <definedName name="et_List09_3_2">'Баланс Трансп'!$69:$71</definedName>
    <definedName name="et_List09_6_1">'Баланс Трансп'!$75:$75</definedName>
    <definedName name="et_List09_6_2">'Баланс Трансп'!$79:$81</definedName>
    <definedName name="et_List11_1">'Баланс свод'!#REF!</definedName>
    <definedName name="et_List11_2">'Баланс свод'!#REF!</definedName>
    <definedName name="et_List11_3">'Баланс свод'!#REF!</definedName>
    <definedName name="et_List11_4">'Баланс свод'!#REF!</definedName>
    <definedName name="et_List11_5">'Баланс свод'!#REF!</definedName>
    <definedName name="et_List11_6">'Баланс свод'!#REF!</definedName>
    <definedName name="et_List11_7">'Баланс свод'!#REF!</definedName>
    <definedName name="et_List11_8">'Баланс свод'!#REF!</definedName>
    <definedName name="et_List13_1">'Баланс Трансп свод'!$37:$40</definedName>
    <definedName name="et_List13_2">'Баланс Трансп свод'!$44:$47</definedName>
    <definedName name="et_List13_3">'Баланс Трансп свод'!$51:$51</definedName>
    <definedName name="et_List15_tes">'Баланс ЭЭ'!$G:$O</definedName>
    <definedName name="et_List16">et_union_hor!$60:$60</definedName>
    <definedName name="et_ListCom">modfrmCOMSPicker!$15:$15</definedName>
    <definedName name="et_ListComm">et_union_hor!$3:$3</definedName>
    <definedName name="EXT_ORG_CEO_EMAIL">Титульный!$F$43</definedName>
    <definedName name="EXT_ORG_CEO_NAME">Титульный!$F$40</definedName>
    <definedName name="EXT_ORG_CEO_PHONE">Титульный!$F$42</definedName>
    <definedName name="EXT_ORG_CEO_POSITION">Титульный!$F$41</definedName>
    <definedName name="EXT_ORG_FULL_NAME">Титульный!$H$19</definedName>
    <definedName name="EXT_ORG_HEADER_INN">Титульный!$H$57</definedName>
    <definedName name="EXT_ORG_HEADER_KPP">Титульный!$H$58</definedName>
    <definedName name="EXT_ORG_HEADER_NAME">Титульный!$H$56</definedName>
    <definedName name="EXT_ORG_INN">Титульный!$H$17</definedName>
    <definedName name="EXT_ORG_IS_SUBSIDIARY">Титульный!$H$55</definedName>
    <definedName name="EXT_ORG_KPP">Титульный!$H$18</definedName>
    <definedName name="EXT_ORG_LA_ADDRESS">Титульный!$F$30</definedName>
    <definedName name="EXT_ORG_LA_INDEX">Титульный!$F$31</definedName>
    <definedName name="EXT_ORG_LA_MO">Титульный!$F$28</definedName>
    <definedName name="EXT_ORG_LA_MR">Титульный!$F$27</definedName>
    <definedName name="EXT_ORG_LA_OKTMO">Титульный!$F$29</definedName>
    <definedName name="EXT_ORG_LA_REGION">Титульный!$F$26</definedName>
    <definedName name="EXT_ORG_NAME">Титульный!$H$15</definedName>
    <definedName name="EXT_ORG_OGRN">Титульный!$H$63</definedName>
    <definedName name="EXT_ORG_OKATO">Титульный!$H$60</definedName>
    <definedName name="EXT_ORG_OKFC">Титульный!$H$65</definedName>
    <definedName name="EXT_ORG_OKOGU">Титульный!$H$62</definedName>
    <definedName name="EXT_ORG_OKOPF">Титульный!$H$64</definedName>
    <definedName name="EXT_ORG_OKPO">Титульный!$H$61</definedName>
    <definedName name="EXT_ORG_OKVED">Титульный!$H$66</definedName>
    <definedName name="EXT_ORG_PA_ADDRESS">Титульный!$F$37</definedName>
    <definedName name="EXT_ORG_PA_INDEX">Титульный!$F$38</definedName>
    <definedName name="EXT_ORG_PA_MO">Титульный!$F$35</definedName>
    <definedName name="EXT_ORG_PA_MR">Титульный!$F$34</definedName>
    <definedName name="EXT_ORG_PA_OKTMO">Титульный!$F$36</definedName>
    <definedName name="EXT_ORG_PA_REGION">Титульный!$F$33</definedName>
    <definedName name="EXT_ORG_REGISTRATION_DATE">Титульный!$H$53</definedName>
    <definedName name="EXT_ORG_SEM_INCLUDED">Титульный!$H$54</definedName>
    <definedName name="EXT_ORG_TAX">Титульный!$F$24</definedName>
    <definedName name="EXT_ORG_TAX_SYSTEM">Титульный!$F$23</definedName>
    <definedName name="fil">Титульный!$F$16</definedName>
    <definedName name="fil_flag">Титульный!$F$13</definedName>
    <definedName name="first_year_list">TEHSHEET!$V$2:$V$5</definedName>
    <definedName name="FirstLine">Инструкция!$A$6</definedName>
    <definedName name="god">Титульный!$F$9</definedName>
    <definedName name="halfyear_list">TEHSHEET!$D$2:$D$3</definedName>
    <definedName name="inn">Титульный!$F$17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kombinir">Титульный!$F$20</definedName>
    <definedName name="kpp">Титульный!$F$18</definedName>
    <definedName name="LA_MO_LIST_10">REESTR_MO_LA!$B$90</definedName>
    <definedName name="LA_MO_LIST_11">REESTR_MO_LA!$B$91</definedName>
    <definedName name="LA_MO_LIST_12">REESTR_MO_LA!$B$92</definedName>
    <definedName name="LA_MO_LIST_13">REESTR_MO_LA!$B$93</definedName>
    <definedName name="LA_MO_LIST_14">REESTR_MO_LA!$B$94</definedName>
    <definedName name="LA_MO_LIST_15">REESTR_MO_LA!$B$95</definedName>
    <definedName name="LA_MO_LIST_16">REESTR_MO_LA!$B$96</definedName>
    <definedName name="LA_MO_LIST_17">REESTR_MO_LA!$B$97:$B$105</definedName>
    <definedName name="LA_MO_LIST_18">REESTR_MO_LA!$B$106:$B$121</definedName>
    <definedName name="LA_MO_LIST_19">REESTR_MO_LA!$B$122:$B$138</definedName>
    <definedName name="LA_MO_LIST_2">REESTR_MO_LA!$B$2:$B$10</definedName>
    <definedName name="LA_MO_LIST_20">REESTR_MO_LA!$B$139:$B$149</definedName>
    <definedName name="LA_MO_LIST_21">REESTR_MO_LA!$B$150:$B$165</definedName>
    <definedName name="LA_MO_LIST_22">REESTR_MO_LA!$B$166:$B$177</definedName>
    <definedName name="LA_MO_LIST_23">REESTR_MO_LA!$B$178:$B$190</definedName>
    <definedName name="LA_MO_LIST_24">REESTR_MO_LA!$B$191:$B$202</definedName>
    <definedName name="LA_MO_LIST_25">REESTR_MO_LA!$B$203:$B$218</definedName>
    <definedName name="LA_MO_LIST_26">REESTR_MO_LA!$B$219:$B$231</definedName>
    <definedName name="LA_MO_LIST_27">REESTR_MO_LA!$B$232:$B$244</definedName>
    <definedName name="LA_MO_LIST_28">REESTR_MO_LA!$B$245:$B$253</definedName>
    <definedName name="LA_MO_LIST_29">REESTR_MO_LA!$B$254:$B$267</definedName>
    <definedName name="LA_MO_LIST_3">REESTR_MO_LA!$B$11:$B$22</definedName>
    <definedName name="LA_MO_LIST_30">REESTR_MO_LA!$B$268:$B$283</definedName>
    <definedName name="LA_MO_LIST_31">REESTR_MO_LA!$B$284:$B$291</definedName>
    <definedName name="LA_MO_LIST_32">REESTR_MO_LA!$B$292:$B$299</definedName>
    <definedName name="LA_MO_LIST_33">REESTR_MO_LA!$B$300:$B$306</definedName>
    <definedName name="LA_MO_LIST_34">REESTR_MO_LA!$B$307:$B$318</definedName>
    <definedName name="LA_MO_LIST_35">REESTR_MO_LA!$B$319:$B$331</definedName>
    <definedName name="LA_MO_LIST_4">REESTR_MO_LA!$B$23:$B$34</definedName>
    <definedName name="LA_MO_LIST_5">REESTR_MO_LA!$B$35:$B$43</definedName>
    <definedName name="LA_MO_LIST_6">REESTR_MO_LA!$B$44:$B$58</definedName>
    <definedName name="LA_MO_LIST_7">REESTR_MO_LA!$B$59:$B$73</definedName>
    <definedName name="LA_MO_LIST_8">REESTR_MO_LA!$B$74:$B$88</definedName>
    <definedName name="LA_MO_LIST_9">REESTR_MO_LA!$B$89</definedName>
    <definedName name="LA_MR_LIST">REESTR_MO_LA!$D$2:$D$35</definedName>
    <definedName name="List01_id_column">СТ!$W:$W</definedName>
    <definedName name="List01_mo_column">СТ!$O$15:$O$31</definedName>
    <definedName name="List01_mr_column">СТ!$N$15:$N$31</definedName>
    <definedName name="List01_org_column">СТ!$R:$R</definedName>
    <definedName name="List01_proizv_peredacha">СТ!$A$15</definedName>
    <definedName name="List01_regcode_column">СТ!$M:$M</definedName>
    <definedName name="List01_teplonositel_column">СТ!$H:$H</definedName>
    <definedName name="List02_sct_column">'Заявки на тариф'!$G:$G</definedName>
    <definedName name="List03_curryear_column">'Прил 3.1'!$J:$J</definedName>
    <definedName name="List03_index_columns">'Прил 3.1'!$K:$O</definedName>
    <definedName name="List04_3_1_cyancells">'Настройки регулятора'!$E$31</definedName>
    <definedName name="List04_analog">'Настройки регулятора'!$E$16</definedName>
    <definedName name="List04_analog_zayav">'Настройки регулятора'!$E$28</definedName>
    <definedName name="List04_bal_columns">'Настройки регулятора'!$E$35:$E$47</definedName>
    <definedName name="List04_bal_cyancells">'Настройки регулятора'!$E$32</definedName>
    <definedName name="List04_passport">'Настройки регулятора'!$E$19</definedName>
    <definedName name="List04_precision1">'Настройки регулятора'!$E$50</definedName>
    <definedName name="List04_precision2">'Настройки регулятора'!$E$51</definedName>
    <definedName name="List04_rasch1">'Настройки регулятора'!$E$22</definedName>
    <definedName name="List04_rasch2">'Настройки регулятора'!$E$23</definedName>
    <definedName name="List04_rasch3">'Настройки регулятора'!$E$24</definedName>
    <definedName name="List04_rasch4">'Настройки регулятора'!$E$25</definedName>
    <definedName name="List04_WorkRange">'Настройки регулятора'!$E$15:$E$51</definedName>
    <definedName name="List06_Block1">'Выбор метода'!$15:$18</definedName>
    <definedName name="List06_Block2">'Выбор метода'!$19:$36</definedName>
    <definedName name="List06_index_method">'Выбор метода'!$F$35</definedName>
    <definedName name="List06_methods">'Выбор метода'!$G$29:$H$32</definedName>
    <definedName name="List06_methods_name">'Выбор метода'!$E$29:$E$32</definedName>
    <definedName name="List06_p">'Выбор метода'!$F$14:$F$25</definedName>
    <definedName name="List06_p0">'Выбор метода'!$F$14</definedName>
    <definedName name="List06_p1">'Выбор метода'!$F$19</definedName>
    <definedName name="List06_p1_1">'Выбор метода'!$F$15</definedName>
    <definedName name="List06_p1_2">'Выбор метода'!$F$16</definedName>
    <definedName name="List06_p1_3">'Выбор метода'!$F$17</definedName>
    <definedName name="List06_p1_4">'Выбор метода'!$F$18</definedName>
    <definedName name="List06_p2">'Выбор метода'!$F$20</definedName>
    <definedName name="List06_p3">'Выбор метода'!$F$21</definedName>
    <definedName name="List06_p4">'Выбор метода'!$F$22</definedName>
    <definedName name="List06_p5">'Выбор метода'!$F$23</definedName>
    <definedName name="List06_p6">'Выбор метода'!$F$24</definedName>
    <definedName name="List06_p7">'Выбор метода'!$F$25</definedName>
    <definedName name="List06_peredacha_method">'Выбор метода'!$H$33</definedName>
    <definedName name="List06_proizv_method">'Выбор метода'!$G$33</definedName>
    <definedName name="List06_razn_methods">'Выбор метода'!$I$33</definedName>
    <definedName name="List06_vdet">'Выбор метода'!$G$28:$H$28</definedName>
    <definedName name="List07_Block1">Баланс!$B$18:$B$19</definedName>
    <definedName name="List07_Block1_1">'Баланс СТ 1'!$B$18:$B$20</definedName>
    <definedName name="List07_Block2">Баланс!$B$21:$B$22</definedName>
    <definedName name="List07_Block2_1">'Баланс СТ 1'!$B$22:$B$25</definedName>
    <definedName name="List07_Block3">Баланс!$B$54:$B$56</definedName>
    <definedName name="List07_Block3_1">'Баланс СТ 1'!$B$57:$B$95</definedName>
    <definedName name="List07_Block4">Баланс!$B$63:$B$64</definedName>
    <definedName name="List07_Block4_1">'Баланс СТ 1'!$B$102:$B$103</definedName>
    <definedName name="List07_Block5">Баланс!$B$65:$B$66</definedName>
    <definedName name="List07_Block5_1">'Баланс СТ 1'!$B$104:$B$105</definedName>
    <definedName name="List07_Block6">Баланс!$B$79:$B$81</definedName>
    <definedName name="List07_Block6_1">'Баланс СТ 1'!$B$118:$B$120</definedName>
    <definedName name="List07_Block7">Баланс!$B$111:$B$112</definedName>
    <definedName name="List07_Block7_1">'Баланс СТ 1'!$B$150:$B$151</definedName>
    <definedName name="List07_Block9">Баланс!$B$138:$B$140</definedName>
    <definedName name="List07_Block9_1">'Баланс СТ 1'!$B$177:$B$179</definedName>
    <definedName name="List07_et_unions">Баланс!$145:$293</definedName>
    <definedName name="List07_last_column">Баланс!$AS:$AS</definedName>
    <definedName name="List07_plan_god_column">Баланс!$P:$P</definedName>
    <definedName name="List07_WorkRange">Баланс!$13:$144</definedName>
    <definedName name="List07_WorkRange_1">'Баланс СТ 1'!$13:$183</definedName>
    <definedName name="List09_Block1">'Баланс Трансп'!$B$24:$B$25</definedName>
    <definedName name="List09_Block2">'Баланс Трансп'!$B$31:$B$32</definedName>
    <definedName name="List09_Block3">'Баланс Трансп'!$B$34:$B$35</definedName>
    <definedName name="List09_et_unions">'Баланс Трансп'!$36:$82</definedName>
    <definedName name="List09_WorkRange">'Баланс Трансп'!$13:$62</definedName>
    <definedName name="List11_Block1">'Баланс свод'!$B$18:$B$20</definedName>
    <definedName name="List11_Block2">'Баланс свод'!$B$22:$B$25</definedName>
    <definedName name="List11_Block3">'Баланс свод'!$B$56:$B$87</definedName>
    <definedName name="List11_Block4">'Баланс свод'!$B$92:$B$97</definedName>
    <definedName name="List11_Block5">'Баланс свод'!$B$98:$B$100</definedName>
    <definedName name="List11_Block6">'Баланс свод'!$B$114:$B$125</definedName>
    <definedName name="List11_Block7">'Баланс свод'!$B$154:$B$183</definedName>
    <definedName name="List11_Block9">'Баланс свод'!#REF!</definedName>
    <definedName name="List11_et_unions">'Баланс свод'!#REF!</definedName>
    <definedName name="List11_WorkRange">'Баланс свод'!$13:$208</definedName>
    <definedName name="List13_Block1">'Баланс Трансп свод'!$B$22:$B$23</definedName>
    <definedName name="List13_Block2">'Баланс Трансп свод'!$B$29:$B$30</definedName>
    <definedName name="List13_Block3">'Баланс Трансп свод'!$B$32:$B$33</definedName>
    <definedName name="List13_et_unions">'Баланс Трансп свод'!$34:$51</definedName>
    <definedName name="List13_WorkRange">'Баланс Трансп свод'!$13:$34</definedName>
    <definedName name="List19_peredacha">'Метод аналогов'!$X$17:$AF$17</definedName>
    <definedName name="List19_plan1">'Метод аналогов'!$J:$J</definedName>
    <definedName name="List19_plan2">'Метод аналогов'!$S:$S</definedName>
    <definedName name="List19_plan3">'Метод аналогов'!$AB:$AB</definedName>
    <definedName name="List19_proizv">'Метод аналогов'!$X$16:$AF$16</definedName>
    <definedName name="List20_url">'Заявление для метода аналогов'!$E$34</definedName>
    <definedName name="LOAD_COMS">Комментарии!$E$9:$E$10</definedName>
    <definedName name="logic">TEHSHEET!$G$2:$G$3</definedName>
    <definedName name="metod_regul_list">TEHSHEET!$R$2:$R$5</definedName>
    <definedName name="MO_LIST_10">REESTR_MO!$B$90</definedName>
    <definedName name="MO_LIST_11">REESTR_MO!$B$91</definedName>
    <definedName name="MO_LIST_12">REESTR_MO!$B$92</definedName>
    <definedName name="MO_LIST_13">REESTR_MO!$B$93</definedName>
    <definedName name="MO_LIST_14">REESTR_MO!$B$94</definedName>
    <definedName name="MO_LIST_15">REESTR_MO!$B$95</definedName>
    <definedName name="MO_LIST_16">REESTR_MO!$B$96</definedName>
    <definedName name="MO_LIST_17">REESTR_MO!$B$97:$B$105</definedName>
    <definedName name="MO_LIST_18">REESTR_MO!$B$106:$B$121</definedName>
    <definedName name="MO_LIST_19">REESTR_MO!$B$122:$B$138</definedName>
    <definedName name="MO_LIST_2">REESTR_MO!$B$2:$B$10</definedName>
    <definedName name="MO_LIST_20">REESTR_MO!$B$139:$B$149</definedName>
    <definedName name="MO_LIST_21">REESTR_MO!$B$150:$B$165</definedName>
    <definedName name="MO_LIST_22">REESTR_MO!$B$166:$B$177</definedName>
    <definedName name="MO_LIST_23">REESTR_MO!$B$178:$B$190</definedName>
    <definedName name="MO_LIST_24">REESTR_MO!$B$191:$B$202</definedName>
    <definedName name="MO_LIST_25">REESTR_MO!$B$203:$B$218</definedName>
    <definedName name="MO_LIST_26">REESTR_MO!$B$219:$B$231</definedName>
    <definedName name="MO_LIST_27">REESTR_MO!$B$232:$B$244</definedName>
    <definedName name="MO_LIST_28">REESTR_MO!$B$245:$B$253</definedName>
    <definedName name="MO_LIST_29">REESTR_MO!$B$254:$B$267</definedName>
    <definedName name="MO_LIST_3">REESTR_MO!$B$11:$B$22</definedName>
    <definedName name="MO_LIST_30">REESTR_MO!$B$268:$B$283</definedName>
    <definedName name="MO_LIST_31">REESTR_MO!$B$284:$B$291</definedName>
    <definedName name="MO_LIST_32">REESTR_MO!$B$292:$B$299</definedName>
    <definedName name="MO_LIST_33">REESTR_MO!$B$300:$B$306</definedName>
    <definedName name="MO_LIST_34">REESTR_MO!$B$307:$B$318</definedName>
    <definedName name="MO_LIST_35">REESTR_MO!$B$319:$B$331</definedName>
    <definedName name="MO_LIST_4">REESTR_MO!$B$23:$B$34</definedName>
    <definedName name="MO_LIST_5">REESTR_MO!$B$35:$B$43</definedName>
    <definedName name="MO_LIST_6">REESTR_MO!$B$44:$B$58</definedName>
    <definedName name="MO_LIST_7">REESTR_MO!$B$59:$B$73</definedName>
    <definedName name="MO_LIST_8">REESTR_MO!$B$74:$B$88</definedName>
    <definedName name="MO_LIST_9">REESTR_MO!$B$89</definedName>
    <definedName name="month_list">TEHSHEET!$E$2:$E$13</definedName>
    <definedName name="MR_LIST">REESTR_MO!$D$2:$D$35</definedName>
    <definedName name="Nastr_method_list">TEHSHEET!$K$2:$K$3</definedName>
    <definedName name="obj_id">TEHSHEET!$H$2</definedName>
    <definedName name="OKFC_DIC">EXTENDED_RST_DIC!$G$3:$G$31</definedName>
    <definedName name="OKOPF_DIC">EXTENDED_RST_DIC!$D$3:$D$111</definedName>
    <definedName name="operation_mode">Титульный!$F$11</definedName>
    <definedName name="org">Титульный!$F$15</definedName>
    <definedName name="Org_Address">Титульный!$F$26:$F$31</definedName>
    <definedName name="Org_otv_lico">Титульный!$F$48:$F$51</definedName>
    <definedName name="PA_MO_LIST_10">REESTR_MO_PA!$B$90</definedName>
    <definedName name="PA_MO_LIST_11">REESTR_MO_PA!$B$91</definedName>
    <definedName name="PA_MO_LIST_12">REESTR_MO_PA!$B$92</definedName>
    <definedName name="PA_MO_LIST_13">REESTR_MO_PA!$B$93</definedName>
    <definedName name="PA_MO_LIST_14">REESTR_MO_PA!$B$94</definedName>
    <definedName name="PA_MO_LIST_15">REESTR_MO_PA!$B$95</definedName>
    <definedName name="PA_MO_LIST_16">REESTR_MO_PA!$B$96</definedName>
    <definedName name="PA_MO_LIST_17">REESTR_MO_PA!$B$97:$B$105</definedName>
    <definedName name="PA_MO_LIST_18">REESTR_MO_PA!$B$106:$B$121</definedName>
    <definedName name="PA_MO_LIST_19">REESTR_MO_PA!$B$122:$B$138</definedName>
    <definedName name="PA_MO_LIST_2">REESTR_MO_PA!$B$2:$B$10</definedName>
    <definedName name="PA_MO_LIST_20">REESTR_MO_PA!$B$139:$B$149</definedName>
    <definedName name="PA_MO_LIST_21">REESTR_MO_PA!$B$150:$B$165</definedName>
    <definedName name="PA_MO_LIST_22">REESTR_MO_PA!$B$166:$B$177</definedName>
    <definedName name="PA_MO_LIST_23">REESTR_MO_PA!$B$178:$B$190</definedName>
    <definedName name="PA_MO_LIST_24">REESTR_MO_PA!$B$191:$B$202</definedName>
    <definedName name="PA_MO_LIST_25">REESTR_MO_PA!$B$203:$B$218</definedName>
    <definedName name="PA_MO_LIST_26">REESTR_MO_PA!$B$219:$B$231</definedName>
    <definedName name="PA_MO_LIST_27">REESTR_MO_PA!$B$232:$B$244</definedName>
    <definedName name="PA_MO_LIST_28">REESTR_MO_PA!$B$245:$B$253</definedName>
    <definedName name="PA_MO_LIST_29">REESTR_MO_PA!$B$254:$B$267</definedName>
    <definedName name="PA_MO_LIST_3">REESTR_MO_PA!$B$11:$B$22</definedName>
    <definedName name="PA_MO_LIST_30">REESTR_MO_PA!$B$268:$B$283</definedName>
    <definedName name="PA_MO_LIST_31">REESTR_MO_PA!$B$284:$B$291</definedName>
    <definedName name="PA_MO_LIST_32">REESTR_MO_PA!$B$292:$B$299</definedName>
    <definedName name="PA_MO_LIST_33">REESTR_MO_PA!$B$300:$B$306</definedName>
    <definedName name="PA_MO_LIST_34">REESTR_MO_PA!$B$307:$B$318</definedName>
    <definedName name="PA_MO_LIST_35">REESTR_MO_PA!$B$319:$B$331</definedName>
    <definedName name="PA_MO_LIST_4">REESTR_MO_PA!$B$23:$B$34</definedName>
    <definedName name="PA_MO_LIST_5">REESTR_MO_PA!$B$35:$B$43</definedName>
    <definedName name="PA_MO_LIST_6">REESTR_MO_PA!$B$44:$B$58</definedName>
    <definedName name="PA_MO_LIST_7">REESTR_MO_PA!$B$59:$B$73</definedName>
    <definedName name="PA_MO_LIST_8">REESTR_MO_PA!$B$74:$B$88</definedName>
    <definedName name="PA_MO_LIST_9">REESTR_MO_PA!$B$89</definedName>
    <definedName name="PA_MR_LIST">REESTR_MO_PA!$D$2:$D$35</definedName>
    <definedName name="peredacha_list">TEHSHEET!$T$2:$T$3</definedName>
    <definedName name="pIns_List01">СТ!$E$31</definedName>
    <definedName name="pIns_List02">'Заявки на тариф'!$E$18</definedName>
    <definedName name="pIns_List03">'Прил 3.1'!$AL$11</definedName>
    <definedName name="pIns_List03_koteln">'Прил 3.1'!$E$49</definedName>
    <definedName name="pIns_List03_tes1">'Прил 3.1'!$E$39</definedName>
    <definedName name="pIns_List03_tes2">'Прил 3.1'!$E$42</definedName>
    <definedName name="pIns_List07_1">Баланс!$F$19</definedName>
    <definedName name="pIns_List07_1_1">'Баланс СТ 1'!$F$20</definedName>
    <definedName name="pIns_List07_10">Баланс!$F$66</definedName>
    <definedName name="pIns_List07_10_1">'Баланс СТ 1'!$F$105</definedName>
    <definedName name="pIns_List07_11">Баланс!$F$81</definedName>
    <definedName name="pIns_List07_11_1">'Баланс СТ 1'!$F$120</definedName>
    <definedName name="pIns_List07_12">Баланс!$E$107</definedName>
    <definedName name="pIns_List07_12_1">'Баланс СТ 1'!$E$146</definedName>
    <definedName name="pIns_List07_13">Баланс!$E$111</definedName>
    <definedName name="pIns_List07_13_1">'Баланс СТ 1'!$E$150</definedName>
    <definedName name="pIns_List07_14">Баланс!$F$112</definedName>
    <definedName name="pIns_List07_14_1">'Баланс СТ 1'!$F$151</definedName>
    <definedName name="pIns_List07_15">Баланс!$F$80</definedName>
    <definedName name="pIns_List07_15_1">'Баланс СТ 1'!$F$119</definedName>
    <definedName name="pIns_List07_16">Баланс!$E$63</definedName>
    <definedName name="pIns_List07_16_1">'Баланс СТ 1'!$E$102</definedName>
    <definedName name="pIns_List07_17">Баланс!$F$140</definedName>
    <definedName name="pIns_List07_17_1">'Баланс СТ 1'!$F$179</definedName>
    <definedName name="pIns_List07_18">Баланс!$F$139</definedName>
    <definedName name="pIns_List07_18_1">'Баланс СТ 1'!$F$178</definedName>
    <definedName name="pIns_List07_2">Баланс!$F$22</definedName>
    <definedName name="pIns_List07_2_1">'Баланс СТ 1'!$F$25</definedName>
    <definedName name="pIns_List07_3">Баланс!$E$49</definedName>
    <definedName name="pIns_List07_3_1">'Баланс СТ 1'!$E$52</definedName>
    <definedName name="pIns_List07_4">Баланс!$E$53</definedName>
    <definedName name="pIns_List07_4_1">'Баланс СТ 1'!$E$56</definedName>
    <definedName name="pIns_List07_5">Баланс!$E$55</definedName>
    <definedName name="pIns_List07_5_1">'Баланс СТ 1'!$E$58</definedName>
    <definedName name="pIns_List07_6">Баланс!$F$56</definedName>
    <definedName name="pIns_List07_6_1">'Баланс СТ 1'!$F$95</definedName>
    <definedName name="pIns_List07_7">Баланс!$E$59</definedName>
    <definedName name="pIns_List07_7_1">'Баланс СТ 1'!$E$98</definedName>
    <definedName name="pIns_List07_8">Баланс!$E$61</definedName>
    <definedName name="pIns_List07_8_1">'Баланс СТ 1'!$E$100</definedName>
    <definedName name="pIns_List07_9">Баланс!$F$64</definedName>
    <definedName name="pIns_List07_9_1">'Баланс СТ 1'!$F$103</definedName>
    <definedName name="pIns_List09_1">'Баланс Трансп'!$E$20</definedName>
    <definedName name="pIns_List09_2">'Баланс Трансп'!$E$22</definedName>
    <definedName name="pIns_List09_3">'Баланс Трансп'!$E$24</definedName>
    <definedName name="pIns_List09_4">'Баланс Трансп'!$F$25</definedName>
    <definedName name="pIns_List09_5">'Баланс Трансп'!$F$32</definedName>
    <definedName name="pIns_List09_6">'Баланс Трансп'!$E$34</definedName>
    <definedName name="pIns_List09_7">'Баланс Трансп'!$F$35</definedName>
    <definedName name="pIns_List09_8">'Баланс Трансп'!$F$31</definedName>
    <definedName name="pIns_List11_1">'Баланс свод'!$F$20</definedName>
    <definedName name="pIns_List11_10">'Баланс свод'!$E$92</definedName>
    <definedName name="pIns_List11_11">'Баланс свод'!$F$114</definedName>
    <definedName name="pIns_List11_12">'Баланс свод'!#REF!</definedName>
    <definedName name="pIns_List11_13">'Баланс свод'!$E$154</definedName>
    <definedName name="pIns_List11_2">'Баланс свод'!$F$25</definedName>
    <definedName name="pIns_List11_3">'Баланс свод'!$F$87</definedName>
    <definedName name="pIns_List11_4">'Баланс свод'!$F$97</definedName>
    <definedName name="pIns_List11_5">'Баланс свод'!$F$100</definedName>
    <definedName name="pIns_List11_6">'Баланс свод'!$F$125</definedName>
    <definedName name="pIns_List11_7">'Баланс свод'!$F$183</definedName>
    <definedName name="pIns_List11_8">'Баланс свод'!#REF!</definedName>
    <definedName name="pIns_List11_9">'Баланс свод'!$E$56</definedName>
    <definedName name="pIns_List13_1">'Баланс Трансп свод'!$F$23</definedName>
    <definedName name="pIns_List13_2">'Баланс Трансп свод'!$F$30</definedName>
    <definedName name="pIns_List13_3">'Баланс Трансп свод'!$F$33</definedName>
    <definedName name="pIns_List15">'Баланс ЭЭ'!$P$1</definedName>
    <definedName name="pIns_List16">'Библиотека документов'!$E$16</definedName>
    <definedName name="pIns_ListCom">modfrmCOMSPicker!$E$16</definedName>
    <definedName name="pIns_ListUnion_1">Баланс!$F$198</definedName>
    <definedName name="pIns_ListUnion_1_0">Баланс!$F$197</definedName>
    <definedName name="pIns_ListUnion_2">Баланс!$F$203</definedName>
    <definedName name="pIns_ListUnion_2_0">Баланс!$F$202</definedName>
    <definedName name="pIns_ListUnion_22">'Баланс Трансп'!$F$41</definedName>
    <definedName name="pIns_ListUnion_23">'Баланс Трансп'!$F$42</definedName>
    <definedName name="pIns_ListUnion_24">'Баланс Трансп'!$F$44</definedName>
    <definedName name="pIns_ListUnion_25">'Баланс Трансп'!$F$45</definedName>
    <definedName name="pIns_ListUnion_26">'Баланс Трансп'!$F$47</definedName>
    <definedName name="pIns_ListUnion_27">'Баланс Трансп'!$F$48</definedName>
    <definedName name="pIns_ListUnion_28">'Баланс Трансп'!$F$60</definedName>
    <definedName name="pIns_ListUnion_29">'Баланс Трансп'!$F$61</definedName>
    <definedName name="pIns_ListUnion_3">Баланс!$F$206</definedName>
    <definedName name="pIns_ListUnion_3_0">Баланс!$F$205</definedName>
    <definedName name="pIns_ListUnion_4">Баланс!$F$284</definedName>
    <definedName name="pIns_ListUnion_4_0">Баланс!$F$283</definedName>
    <definedName name="pIns_ListUnion_5">Баланс!$F$289</definedName>
    <definedName name="pIns_ListUnion_5_0">Баланс!$F$288</definedName>
    <definedName name="pIns_ListUnion_6">Баланс!$F$231</definedName>
    <definedName name="pIns_ListUnion_6_0">Баланс!$F$230</definedName>
    <definedName name="pIns_ListUnion_7">Баланс!$F$234</definedName>
    <definedName name="pIns_ListUnion_7_0">Баланс!$F$233</definedName>
    <definedName name="pIns_ListUnion_8">Баланс!$F$237</definedName>
    <definedName name="pIns_ListUnion_8_0">Баланс!$F$236</definedName>
    <definedName name="pokupka_list">TEHSHEET!$O$2:$O$4</definedName>
    <definedName name="pokupka_transp_list">TEHSHEET!$P$2:$P$7</definedName>
    <definedName name="proizv_peredacha_list">TEHSHEET!$U$2:$U$3</definedName>
    <definedName name="REESTR_ORG_RANGE">REESTR_ORG!$A$2:$F$68</definedName>
    <definedName name="REGION">TEHSHEET!$A$2:$A$87</definedName>
    <definedName name="region_name">Титульный!$F$7</definedName>
    <definedName name="SAPBEXrevision" hidden="1">1</definedName>
    <definedName name="SAPBEXsysID" hidden="1">"BW2"</definedName>
    <definedName name="SAPBEXwbID" hidden="1">"479GSPMTNK9HM4ZSIVE5K2SH6"</definedName>
    <definedName name="system_list">TEHSHEET!$M$2:$M$3</definedName>
    <definedName name="tarif_list">TEHSHEET!$Q$2:$Q$3</definedName>
    <definedName name="TAX_SYSTEM">EXTENDED_RST_DIC!$B$3:$B$4</definedName>
    <definedName name="teplonositel_list">TEHSHEET!$L$2:$L$8</definedName>
    <definedName name="transp_list">TEHSHEET!$N$2:$N$3</definedName>
    <definedName name="UpdStatus">Инструкция!$AA$1</definedName>
    <definedName name="version">Инструкция!$B$3</definedName>
    <definedName name="year_list">TEHSHEET!$C$2:$C$19</definedName>
    <definedName name="_xlnm.Print_Area" localSheetId="23">'Заявление для метода аналогов'!$A$2:$H$31</definedName>
  </definedNames>
  <calcPr calcId="125725" fullCalcOnLoad="1"/>
</workbook>
</file>

<file path=xl/calcChain.xml><?xml version="1.0" encoding="utf-8"?>
<calcChain xmlns="http://schemas.openxmlformats.org/spreadsheetml/2006/main">
  <c r="M21" i="353"/>
  <c r="N108"/>
  <c r="M108"/>
  <c r="L108"/>
  <c r="K108"/>
  <c r="J108"/>
  <c r="I108"/>
  <c r="AO211" i="328"/>
  <c r="AN211"/>
  <c r="AI211"/>
  <c r="AH211"/>
  <c r="AC211"/>
  <c r="AB211"/>
  <c r="W211"/>
  <c r="V211"/>
  <c r="Q211"/>
  <c r="P211"/>
  <c r="M211"/>
  <c r="K211"/>
  <c r="I211"/>
  <c r="G211"/>
  <c r="AO149" i="354"/>
  <c r="AO182" i="328" s="1"/>
  <c r="AN149" i="354"/>
  <c r="AN182" i="328" s="1"/>
  <c r="AI149" i="354"/>
  <c r="AI182" i="328" s="1"/>
  <c r="AH149" i="354"/>
  <c r="AH182" i="328" s="1"/>
  <c r="AC149" i="354"/>
  <c r="AC182" i="328" s="1"/>
  <c r="AB149" i="354"/>
  <c r="AB182" i="328" s="1"/>
  <c r="W149" i="354"/>
  <c r="W182" i="328" s="1"/>
  <c r="V149" i="354"/>
  <c r="V182" i="328" s="1"/>
  <c r="Q149" i="354"/>
  <c r="Q182" i="328" s="1"/>
  <c r="P149" i="354"/>
  <c r="P182" i="328" s="1"/>
  <c r="M182"/>
  <c r="K182"/>
  <c r="I182"/>
  <c r="G182"/>
  <c r="AO148" i="354"/>
  <c r="AO181" i="328" s="1"/>
  <c r="AN148" i="354"/>
  <c r="AN181" i="328" s="1"/>
  <c r="AI148" i="354"/>
  <c r="AI181" i="328" s="1"/>
  <c r="AH148" i="354"/>
  <c r="AH181" i="328" s="1"/>
  <c r="AC148" i="354"/>
  <c r="AC181" i="328" s="1"/>
  <c r="AB148" i="354"/>
  <c r="AB181" i="328" s="1"/>
  <c r="W148" i="354"/>
  <c r="W181" i="328" s="1"/>
  <c r="V148" i="354"/>
  <c r="V181" i="328" s="1"/>
  <c r="Q148" i="354"/>
  <c r="Q181" i="328" s="1"/>
  <c r="P148" i="354"/>
  <c r="P181" i="328" s="1"/>
  <c r="M181"/>
  <c r="K181"/>
  <c r="I181"/>
  <c r="G181"/>
  <c r="AO145" i="354"/>
  <c r="AO179" i="328" s="1"/>
  <c r="AN145" i="354"/>
  <c r="AN179" i="328" s="1"/>
  <c r="AI145" i="354"/>
  <c r="AI179" i="328" s="1"/>
  <c r="AH145" i="354"/>
  <c r="AH179" i="328" s="1"/>
  <c r="AC145" i="354"/>
  <c r="AC179" i="328" s="1"/>
  <c r="AB145" i="354"/>
  <c r="AB179" i="328" s="1"/>
  <c r="W145" i="354"/>
  <c r="W179" i="328" s="1"/>
  <c r="V145" i="354"/>
  <c r="V179" i="328" s="1"/>
  <c r="Q145" i="354"/>
  <c r="Q179" i="328" s="1"/>
  <c r="P145" i="354"/>
  <c r="P179" i="328" s="1"/>
  <c r="M179"/>
  <c r="K179"/>
  <c r="I179"/>
  <c r="G179"/>
  <c r="AO144" i="354"/>
  <c r="AO178" i="328" s="1"/>
  <c r="AN144" i="354"/>
  <c r="AN178" i="328" s="1"/>
  <c r="AI144" i="354"/>
  <c r="AI178" i="328" s="1"/>
  <c r="AH144" i="354"/>
  <c r="AH178" i="328" s="1"/>
  <c r="AC144" i="354"/>
  <c r="AC178" i="328" s="1"/>
  <c r="AB144" i="354"/>
  <c r="AB178" i="328" s="1"/>
  <c r="W144" i="354"/>
  <c r="W178" i="328" s="1"/>
  <c r="V144" i="354"/>
  <c r="V178" i="328" s="1"/>
  <c r="Q144" i="354"/>
  <c r="Q178" i="328" s="1"/>
  <c r="P144" i="354"/>
  <c r="P178" i="328" s="1"/>
  <c r="M178"/>
  <c r="K178"/>
  <c r="I178"/>
  <c r="G178"/>
  <c r="AO143" i="354"/>
  <c r="AO177" i="328" s="1"/>
  <c r="AN143" i="354"/>
  <c r="AN177" i="328" s="1"/>
  <c r="AI143" i="354"/>
  <c r="AI177" i="328" s="1"/>
  <c r="AH143" i="354"/>
  <c r="AH177" i="328" s="1"/>
  <c r="AC143" i="354"/>
  <c r="AC177" i="328" s="1"/>
  <c r="AB143" i="354"/>
  <c r="AB177" i="328" s="1"/>
  <c r="W143" i="354"/>
  <c r="W177" i="328" s="1"/>
  <c r="V143" i="354"/>
  <c r="V177" i="328" s="1"/>
  <c r="Q143" i="354"/>
  <c r="Q177" i="328" s="1"/>
  <c r="P143" i="354"/>
  <c r="P177" i="328" s="1"/>
  <c r="M177"/>
  <c r="K177"/>
  <c r="I177"/>
  <c r="G177"/>
  <c r="AO142" i="354"/>
  <c r="AO176" i="328" s="1"/>
  <c r="AN142" i="354"/>
  <c r="AN176" i="328" s="1"/>
  <c r="AI142" i="354"/>
  <c r="AI176" i="328" s="1"/>
  <c r="AH142" i="354"/>
  <c r="AH176" i="328" s="1"/>
  <c r="AC142" i="354"/>
  <c r="AC176" i="328" s="1"/>
  <c r="AB142" i="354"/>
  <c r="AB176" i="328" s="1"/>
  <c r="W142" i="354"/>
  <c r="W176" i="328" s="1"/>
  <c r="V142" i="354"/>
  <c r="V176" i="328" s="1"/>
  <c r="Q142" i="354"/>
  <c r="Q176" i="328" s="1"/>
  <c r="P142" i="354"/>
  <c r="P176" i="328" s="1"/>
  <c r="M176"/>
  <c r="K176"/>
  <c r="I176"/>
  <c r="G176"/>
  <c r="AO140" i="354"/>
  <c r="AO174" i="328" s="1"/>
  <c r="AN140" i="354"/>
  <c r="AN174" i="328" s="1"/>
  <c r="AI140" i="354"/>
  <c r="AI174" i="328" s="1"/>
  <c r="AH140" i="354"/>
  <c r="AH174" i="328" s="1"/>
  <c r="AC140" i="354"/>
  <c r="AC174" i="328" s="1"/>
  <c r="AB140" i="354"/>
  <c r="AB174" i="328" s="1"/>
  <c r="W140" i="354"/>
  <c r="W174" i="328" s="1"/>
  <c r="V140" i="354"/>
  <c r="V174" i="328" s="1"/>
  <c r="Q140" i="354"/>
  <c r="Q174" i="328" s="1"/>
  <c r="P140" i="354"/>
  <c r="P174" i="328" s="1"/>
  <c r="M174"/>
  <c r="K174"/>
  <c r="I174"/>
  <c r="G174"/>
  <c r="AO139" i="354"/>
  <c r="AO173" i="328" s="1"/>
  <c r="AN139" i="354"/>
  <c r="AN173" i="328" s="1"/>
  <c r="AI139" i="354"/>
  <c r="AI173" i="328" s="1"/>
  <c r="AH139" i="354"/>
  <c r="AH173" i="328" s="1"/>
  <c r="AC139" i="354"/>
  <c r="AC173" i="328" s="1"/>
  <c r="AB139" i="354"/>
  <c r="AB173" i="328" s="1"/>
  <c r="W139" i="354"/>
  <c r="W173" i="328" s="1"/>
  <c r="V139" i="354"/>
  <c r="V173" i="328" s="1"/>
  <c r="Q139" i="354"/>
  <c r="Q173" i="328" s="1"/>
  <c r="P139" i="354"/>
  <c r="P173" i="328" s="1"/>
  <c r="M173"/>
  <c r="K173"/>
  <c r="I173"/>
  <c r="G173"/>
  <c r="AO138" i="354"/>
  <c r="AO172" i="328" s="1"/>
  <c r="AN138" i="354"/>
  <c r="AN172" i="328" s="1"/>
  <c r="AI138" i="354"/>
  <c r="AI172" i="328" s="1"/>
  <c r="AH138" i="354"/>
  <c r="AH172" i="328" s="1"/>
  <c r="AC138" i="354"/>
  <c r="AC172" i="328" s="1"/>
  <c r="AB138" i="354"/>
  <c r="AB172" i="328" s="1"/>
  <c r="W138" i="354"/>
  <c r="W172" i="328" s="1"/>
  <c r="V138" i="354"/>
  <c r="V172" i="328" s="1"/>
  <c r="Q138" i="354"/>
  <c r="Q172" i="328" s="1"/>
  <c r="P138" i="354"/>
  <c r="P172" i="328" s="1"/>
  <c r="M172"/>
  <c r="K172"/>
  <c r="I172"/>
  <c r="G172"/>
  <c r="AO136" i="354"/>
  <c r="AO170" i="328" s="1"/>
  <c r="AN136" i="354"/>
  <c r="AN170" i="328" s="1"/>
  <c r="AI136" i="354"/>
  <c r="AI170" i="328" s="1"/>
  <c r="AH136" i="354"/>
  <c r="AH170" i="328" s="1"/>
  <c r="AC136" i="354"/>
  <c r="AC170" i="328" s="1"/>
  <c r="AB136" i="354"/>
  <c r="AB170" i="328" s="1"/>
  <c r="W136" i="354"/>
  <c r="W170" i="328" s="1"/>
  <c r="V136" i="354"/>
  <c r="V170" i="328" s="1"/>
  <c r="Q136" i="354"/>
  <c r="Q170" i="328" s="1"/>
  <c r="P136" i="354"/>
  <c r="P170" i="328" s="1"/>
  <c r="M170"/>
  <c r="K170"/>
  <c r="I170"/>
  <c r="G170"/>
  <c r="AO135" i="354"/>
  <c r="AO169" i="328" s="1"/>
  <c r="AN135" i="354"/>
  <c r="AN169" i="328" s="1"/>
  <c r="AI135" i="354"/>
  <c r="AI169" i="328" s="1"/>
  <c r="AH135" i="354"/>
  <c r="AH169" i="328" s="1"/>
  <c r="AC135" i="354"/>
  <c r="AC169" i="328" s="1"/>
  <c r="AB135" i="354"/>
  <c r="AB169" i="328" s="1"/>
  <c r="W135" i="354"/>
  <c r="W169" i="328" s="1"/>
  <c r="V135" i="354"/>
  <c r="V169" i="328" s="1"/>
  <c r="Q135" i="354"/>
  <c r="Q169" i="328" s="1"/>
  <c r="P135" i="354"/>
  <c r="P169" i="328" s="1"/>
  <c r="M169"/>
  <c r="K169"/>
  <c r="I169"/>
  <c r="G169"/>
  <c r="AO132" i="354"/>
  <c r="AO166" i="328" s="1"/>
  <c r="AN132" i="354"/>
  <c r="AN166" i="328" s="1"/>
  <c r="AI132" i="354"/>
  <c r="AI166" i="328" s="1"/>
  <c r="AH132" i="354"/>
  <c r="AH166" i="328" s="1"/>
  <c r="AC132" i="354"/>
  <c r="AC166" i="328" s="1"/>
  <c r="AB132" i="354"/>
  <c r="AB166" i="328" s="1"/>
  <c r="W132" i="354"/>
  <c r="W166" i="328" s="1"/>
  <c r="V132" i="354"/>
  <c r="V166" i="328" s="1"/>
  <c r="Q132" i="354"/>
  <c r="Q166" i="328" s="1"/>
  <c r="P132" i="354"/>
  <c r="P166" i="328" s="1"/>
  <c r="M166"/>
  <c r="K166"/>
  <c r="I166"/>
  <c r="G166"/>
  <c r="AO131" i="354"/>
  <c r="AO165" i="328" s="1"/>
  <c r="AN131" i="354"/>
  <c r="AN165" i="328" s="1"/>
  <c r="AI131" i="354"/>
  <c r="AI165" i="328" s="1"/>
  <c r="AH131" i="354"/>
  <c r="AH165" i="328" s="1"/>
  <c r="AC131" i="354"/>
  <c r="AC165" i="328" s="1"/>
  <c r="AB131" i="354"/>
  <c r="AB165" i="328" s="1"/>
  <c r="W131" i="354"/>
  <c r="W165" i="328" s="1"/>
  <c r="V131" i="354"/>
  <c r="V165" i="328" s="1"/>
  <c r="Q131" i="354"/>
  <c r="Q165" i="328" s="1"/>
  <c r="P131" i="354"/>
  <c r="P165" i="328" s="1"/>
  <c r="M165"/>
  <c r="K165"/>
  <c r="I165"/>
  <c r="G165"/>
  <c r="AO129" i="354"/>
  <c r="AO163" i="328" s="1"/>
  <c r="AN129" i="354"/>
  <c r="AN163" i="328" s="1"/>
  <c r="AI129" i="354"/>
  <c r="AI163" i="328" s="1"/>
  <c r="AH129" i="354"/>
  <c r="AH163" i="328" s="1"/>
  <c r="AC129" i="354"/>
  <c r="AC163" i="328" s="1"/>
  <c r="AB129" i="354"/>
  <c r="AB163" i="328" s="1"/>
  <c r="W129" i="354"/>
  <c r="W163" i="328" s="1"/>
  <c r="V129" i="354"/>
  <c r="V163" i="328" s="1"/>
  <c r="Q129" i="354"/>
  <c r="Q163" i="328" s="1"/>
  <c r="P129" i="354"/>
  <c r="P163" i="328" s="1"/>
  <c r="M163"/>
  <c r="K163"/>
  <c r="I163"/>
  <c r="G163"/>
  <c r="AO128" i="354"/>
  <c r="AO162" i="328" s="1"/>
  <c r="AN128" i="354"/>
  <c r="AN162" i="328" s="1"/>
  <c r="AI128" i="354"/>
  <c r="AI162" i="328" s="1"/>
  <c r="AH128" i="354"/>
  <c r="AH162" i="328" s="1"/>
  <c r="AC128" i="354"/>
  <c r="AC162" i="328" s="1"/>
  <c r="AB128" i="354"/>
  <c r="AB162" i="328" s="1"/>
  <c r="W128" i="354"/>
  <c r="W162" i="328" s="1"/>
  <c r="V128" i="354"/>
  <c r="V162" i="328" s="1"/>
  <c r="Q128" i="354"/>
  <c r="Q162" i="328" s="1"/>
  <c r="P128" i="354"/>
  <c r="P162" i="328" s="1"/>
  <c r="M162"/>
  <c r="K162"/>
  <c r="I162"/>
  <c r="G162"/>
  <c r="AO127" i="354"/>
  <c r="AO161" i="328" s="1"/>
  <c r="AN127" i="354"/>
  <c r="AN161" i="328" s="1"/>
  <c r="AI127" i="354"/>
  <c r="AI161" i="328" s="1"/>
  <c r="AH127" i="354"/>
  <c r="AH161" i="328" s="1"/>
  <c r="AC127" i="354"/>
  <c r="AC161" i="328" s="1"/>
  <c r="AB127" i="354"/>
  <c r="AB161" i="328" s="1"/>
  <c r="W127" i="354"/>
  <c r="W161" i="328" s="1"/>
  <c r="V127" i="354"/>
  <c r="V161" i="328" s="1"/>
  <c r="Q127" i="354"/>
  <c r="Q161" i="328" s="1"/>
  <c r="P127" i="354"/>
  <c r="P161" i="328" s="1"/>
  <c r="M161"/>
  <c r="K161"/>
  <c r="I161"/>
  <c r="G161"/>
  <c r="AO125" i="354"/>
  <c r="AO159" i="328" s="1"/>
  <c r="AN125" i="354"/>
  <c r="AN159" i="328" s="1"/>
  <c r="AI125" i="354"/>
  <c r="AI159" i="328" s="1"/>
  <c r="AH125" i="354"/>
  <c r="AH159" i="328" s="1"/>
  <c r="AC125" i="354"/>
  <c r="AC159" i="328" s="1"/>
  <c r="AB125" i="354"/>
  <c r="AB159" i="328" s="1"/>
  <c r="W125" i="354"/>
  <c r="W159" i="328" s="1"/>
  <c r="V125" i="354"/>
  <c r="V159" i="328" s="1"/>
  <c r="Q125" i="354"/>
  <c r="Q159" i="328" s="1"/>
  <c r="P125" i="354"/>
  <c r="P159" i="328" s="1"/>
  <c r="M125" i="354"/>
  <c r="M159" i="328" s="1"/>
  <c r="K125" i="354"/>
  <c r="K159" i="328" s="1"/>
  <c r="I125" i="354"/>
  <c r="I159" i="328" s="1"/>
  <c r="G125" i="354"/>
  <c r="G159" i="328" s="1"/>
  <c r="AO115" i="354"/>
  <c r="AO124" i="328" s="1"/>
  <c r="AN115" i="354"/>
  <c r="AN124" i="328" s="1"/>
  <c r="AI115" i="354"/>
  <c r="AI124" i="328" s="1"/>
  <c r="AH115" i="354"/>
  <c r="AH124" i="328" s="1"/>
  <c r="AC115" i="354"/>
  <c r="AC124" i="328" s="1"/>
  <c r="AB115" i="354"/>
  <c r="AB124" i="328" s="1"/>
  <c r="W115" i="354"/>
  <c r="W124" i="328" s="1"/>
  <c r="V115" i="354"/>
  <c r="V124" i="328" s="1"/>
  <c r="Q115" i="354"/>
  <c r="Q124" i="328" s="1"/>
  <c r="P115" i="354"/>
  <c r="P124" i="328" s="1"/>
  <c r="M124"/>
  <c r="K124"/>
  <c r="I124"/>
  <c r="G124"/>
  <c r="AO114" i="354"/>
  <c r="AO123" i="328" s="1"/>
  <c r="AN114" i="354"/>
  <c r="AN123" i="328" s="1"/>
  <c r="AI114" i="354"/>
  <c r="AI123" i="328" s="1"/>
  <c r="AH114" i="354"/>
  <c r="AH123" i="328" s="1"/>
  <c r="AC114" i="354"/>
  <c r="AC123" i="328" s="1"/>
  <c r="AB114" i="354"/>
  <c r="AB123" i="328" s="1"/>
  <c r="W114" i="354"/>
  <c r="W123" i="328" s="1"/>
  <c r="V114" i="354"/>
  <c r="V123" i="328" s="1"/>
  <c r="Q114" i="354"/>
  <c r="Q123" i="328" s="1"/>
  <c r="P114" i="354"/>
  <c r="P123" i="328" s="1"/>
  <c r="M123"/>
  <c r="K123"/>
  <c r="I123"/>
  <c r="G123"/>
  <c r="AO112" i="354"/>
  <c r="AO121" i="328" s="1"/>
  <c r="AN112" i="354"/>
  <c r="AN121" i="328" s="1"/>
  <c r="AI112" i="354"/>
  <c r="AI121" i="328" s="1"/>
  <c r="AH112" i="354"/>
  <c r="AH121" i="328" s="1"/>
  <c r="AC112" i="354"/>
  <c r="AC121" i="328" s="1"/>
  <c r="AB112" i="354"/>
  <c r="AB121" i="328" s="1"/>
  <c r="W112" i="354"/>
  <c r="W121" i="328" s="1"/>
  <c r="V112" i="354"/>
  <c r="V121" i="328" s="1"/>
  <c r="Q112" i="354"/>
  <c r="Q121" i="328" s="1"/>
  <c r="P112" i="354"/>
  <c r="P121" i="328" s="1"/>
  <c r="M121"/>
  <c r="K121"/>
  <c r="I121"/>
  <c r="G121"/>
  <c r="AO111" i="354"/>
  <c r="AO120" i="328" s="1"/>
  <c r="AN111" i="354"/>
  <c r="AN120" i="328" s="1"/>
  <c r="AI111" i="354"/>
  <c r="AI120" i="328" s="1"/>
  <c r="AH111" i="354"/>
  <c r="AH120" i="328" s="1"/>
  <c r="AC111" i="354"/>
  <c r="AC120" i="328" s="1"/>
  <c r="AB111" i="354"/>
  <c r="AB120" i="328" s="1"/>
  <c r="W111" i="354"/>
  <c r="W120" i="328" s="1"/>
  <c r="V111" i="354"/>
  <c r="V120" i="328" s="1"/>
  <c r="Q111" i="354"/>
  <c r="Q120" i="328" s="1"/>
  <c r="P111" i="354"/>
  <c r="P120" i="328" s="1"/>
  <c r="M120"/>
  <c r="K120"/>
  <c r="I120"/>
  <c r="G120"/>
  <c r="AO108" i="354"/>
  <c r="AO117" i="328" s="1"/>
  <c r="AN108" i="354"/>
  <c r="AN117" i="328" s="1"/>
  <c r="AI108" i="354"/>
  <c r="AI117" i="328" s="1"/>
  <c r="AH108" i="354"/>
  <c r="AH117" i="328" s="1"/>
  <c r="AC108" i="354"/>
  <c r="AC117" i="328" s="1"/>
  <c r="AB108" i="354"/>
  <c r="AB117" i="328" s="1"/>
  <c r="W108" i="354"/>
  <c r="W117" i="328" s="1"/>
  <c r="V108" i="354"/>
  <c r="V117" i="328" s="1"/>
  <c r="Q108" i="354"/>
  <c r="Q117" i="328" s="1"/>
  <c r="P108" i="354"/>
  <c r="P117" i="328" s="1"/>
  <c r="M117"/>
  <c r="K117"/>
  <c r="I117"/>
  <c r="G117"/>
  <c r="AO106" i="354"/>
  <c r="AO115" i="328" s="1"/>
  <c r="AN106" i="354"/>
  <c r="AN115" i="328" s="1"/>
  <c r="AI106" i="354"/>
  <c r="AI115" i="328" s="1"/>
  <c r="AH106" i="354"/>
  <c r="AH115" i="328" s="1"/>
  <c r="AC106" i="354"/>
  <c r="AC115" i="328" s="1"/>
  <c r="AB106" i="354"/>
  <c r="AB115" i="328" s="1"/>
  <c r="W106" i="354"/>
  <c r="W115" i="328" s="1"/>
  <c r="V106" i="354"/>
  <c r="V115" i="328" s="1"/>
  <c r="Q106" i="354"/>
  <c r="Q115" i="328" s="1"/>
  <c r="P106" i="354"/>
  <c r="P115" i="328" s="1"/>
  <c r="M106" i="354"/>
  <c r="M115" i="328" s="1"/>
  <c r="K106" i="354"/>
  <c r="K115" i="328" s="1"/>
  <c r="I106" i="354"/>
  <c r="I115" i="328" s="1"/>
  <c r="G106" i="354"/>
  <c r="G115" i="328" s="1"/>
  <c r="M113"/>
  <c r="K113"/>
  <c r="I113"/>
  <c r="G113"/>
  <c r="M112"/>
  <c r="K112"/>
  <c r="I112"/>
  <c r="G112"/>
  <c r="AO101" i="354"/>
  <c r="AO96" i="328" s="1"/>
  <c r="AN101" i="354"/>
  <c r="AN96" i="328" s="1"/>
  <c r="AI101" i="354"/>
  <c r="AI96" i="328" s="1"/>
  <c r="AH101" i="354"/>
  <c r="AH96" i="328" s="1"/>
  <c r="AC101" i="354"/>
  <c r="AC96" i="328" s="1"/>
  <c r="AB101" i="354"/>
  <c r="AB96" i="328" s="1"/>
  <c r="W101" i="354"/>
  <c r="W96" i="328" s="1"/>
  <c r="V101" i="354"/>
  <c r="V96" i="328" s="1"/>
  <c r="Q101" i="354"/>
  <c r="Q96" i="328" s="1"/>
  <c r="P101" i="354"/>
  <c r="P96" i="328" s="1"/>
  <c r="M96"/>
  <c r="K96"/>
  <c r="I96"/>
  <c r="G96"/>
  <c r="AO99" i="354"/>
  <c r="AO95" i="328" s="1"/>
  <c r="AN99" i="354"/>
  <c r="AN95" i="328" s="1"/>
  <c r="AI99" i="354"/>
  <c r="AI95" i="328" s="1"/>
  <c r="AH99" i="354"/>
  <c r="AH95" i="328" s="1"/>
  <c r="AC99" i="354"/>
  <c r="AC95" i="328" s="1"/>
  <c r="AB99" i="354"/>
  <c r="AB95" i="328" s="1"/>
  <c r="W99" i="354"/>
  <c r="W95" i="328" s="1"/>
  <c r="V99" i="354"/>
  <c r="V95" i="328" s="1"/>
  <c r="Q99" i="354"/>
  <c r="Q95" i="328" s="1"/>
  <c r="P99" i="354"/>
  <c r="P95" i="328" s="1"/>
  <c r="M95"/>
  <c r="K95"/>
  <c r="I95"/>
  <c r="G95"/>
  <c r="AO97" i="354"/>
  <c r="AO94" i="328" s="1"/>
  <c r="AN97" i="354"/>
  <c r="AN94" i="328" s="1"/>
  <c r="AI97" i="354"/>
  <c r="AI94" i="328" s="1"/>
  <c r="AH97" i="354"/>
  <c r="AH94" i="328" s="1"/>
  <c r="AC97" i="354"/>
  <c r="AC94" i="328" s="1"/>
  <c r="AB97" i="354"/>
  <c r="AB94" i="328" s="1"/>
  <c r="W97" i="354"/>
  <c r="W94" i="328" s="1"/>
  <c r="V97" i="354"/>
  <c r="V94" i="328" s="1"/>
  <c r="Q97" i="354"/>
  <c r="Q94" i="328" s="1"/>
  <c r="P97" i="354"/>
  <c r="P94" i="328" s="1"/>
  <c r="M94"/>
  <c r="K94"/>
  <c r="I94"/>
  <c r="G94"/>
  <c r="AO66" i="354"/>
  <c r="AO65" s="1"/>
  <c r="AO61" s="1"/>
  <c r="AO67"/>
  <c r="AO68"/>
  <c r="AO70"/>
  <c r="AO71"/>
  <c r="AO69"/>
  <c r="AO74"/>
  <c r="AO75"/>
  <c r="AO73"/>
  <c r="AO72" s="1"/>
  <c r="AO77"/>
  <c r="AO78"/>
  <c r="AO79"/>
  <c r="AO76"/>
  <c r="AO81"/>
  <c r="AO82"/>
  <c r="AO83"/>
  <c r="AO80"/>
  <c r="AO84"/>
  <c r="AO92"/>
  <c r="AO62"/>
  <c r="AO63"/>
  <c r="AO64"/>
  <c r="AO88"/>
  <c r="AO89"/>
  <c r="AO87" s="1"/>
  <c r="AN66"/>
  <c r="AN65" s="1"/>
  <c r="AN61" s="1"/>
  <c r="AN67"/>
  <c r="AN68"/>
  <c r="AN70"/>
  <c r="AN71"/>
  <c r="AN69"/>
  <c r="AN74"/>
  <c r="AN75"/>
  <c r="AN73"/>
  <c r="AN72" s="1"/>
  <c r="AN77"/>
  <c r="AN78"/>
  <c r="AN79"/>
  <c r="AN76"/>
  <c r="AN81"/>
  <c r="AN82"/>
  <c r="AN83"/>
  <c r="AN80"/>
  <c r="AN84"/>
  <c r="AN92"/>
  <c r="AN62"/>
  <c r="AN63"/>
  <c r="AN64"/>
  <c r="AN88"/>
  <c r="AN89"/>
  <c r="AN87" s="1"/>
  <c r="AI66"/>
  <c r="AI65" s="1"/>
  <c r="AI61" s="1"/>
  <c r="AI67"/>
  <c r="AI68"/>
  <c r="AI70"/>
  <c r="AI71"/>
  <c r="AI69"/>
  <c r="AI74"/>
  <c r="AI75"/>
  <c r="AI73"/>
  <c r="AI72" s="1"/>
  <c r="AI77"/>
  <c r="AI78"/>
  <c r="AI79"/>
  <c r="AI76"/>
  <c r="AI81"/>
  <c r="AI82"/>
  <c r="AI83"/>
  <c r="AI80"/>
  <c r="AI84"/>
  <c r="AI92"/>
  <c r="AI62"/>
  <c r="AI63"/>
  <c r="AI64"/>
  <c r="AI88"/>
  <c r="AI89"/>
  <c r="AI87" s="1"/>
  <c r="AH66"/>
  <c r="AH65" s="1"/>
  <c r="AH61" s="1"/>
  <c r="AH67"/>
  <c r="AH68"/>
  <c r="AH70"/>
  <c r="AH71"/>
  <c r="AH69"/>
  <c r="AH74"/>
  <c r="AH75"/>
  <c r="AH73"/>
  <c r="AH72" s="1"/>
  <c r="AH77"/>
  <c r="AH78"/>
  <c r="AH79"/>
  <c r="AH76"/>
  <c r="AH81"/>
  <c r="AH82"/>
  <c r="AH83"/>
  <c r="AH80"/>
  <c r="AH84"/>
  <c r="AH92"/>
  <c r="AH62"/>
  <c r="AH63"/>
  <c r="AH64"/>
  <c r="AH88"/>
  <c r="AH89"/>
  <c r="AH87" s="1"/>
  <c r="AC66"/>
  <c r="AC65" s="1"/>
  <c r="AC61" s="1"/>
  <c r="AC67"/>
  <c r="AC68"/>
  <c r="AC70"/>
  <c r="AC71"/>
  <c r="AC69"/>
  <c r="AC74"/>
  <c r="AC75"/>
  <c r="AC73"/>
  <c r="AC72" s="1"/>
  <c r="AC77"/>
  <c r="AC78"/>
  <c r="AC79"/>
  <c r="AC76"/>
  <c r="AC81"/>
  <c r="AC82"/>
  <c r="AC83"/>
  <c r="AC80"/>
  <c r="AC84"/>
  <c r="AC92"/>
  <c r="AC62"/>
  <c r="AC63"/>
  <c r="AC64"/>
  <c r="AC88"/>
  <c r="AC89"/>
  <c r="AC87" s="1"/>
  <c r="AB66"/>
  <c r="AB65" s="1"/>
  <c r="AB61" s="1"/>
  <c r="AB67"/>
  <c r="AB68"/>
  <c r="AB70"/>
  <c r="AB71"/>
  <c r="AB69"/>
  <c r="AB74"/>
  <c r="AB75"/>
  <c r="AB73"/>
  <c r="AB72" s="1"/>
  <c r="AB77"/>
  <c r="AB78"/>
  <c r="AB79"/>
  <c r="AB76"/>
  <c r="AB81"/>
  <c r="AB82"/>
  <c r="AB83"/>
  <c r="AB80"/>
  <c r="AB84"/>
  <c r="AB92"/>
  <c r="AB62"/>
  <c r="AB63"/>
  <c r="AB64"/>
  <c r="AB88"/>
  <c r="AB89"/>
  <c r="AB87" s="1"/>
  <c r="W66"/>
  <c r="W65" s="1"/>
  <c r="W61" s="1"/>
  <c r="W67"/>
  <c r="W68"/>
  <c r="W70"/>
  <c r="W71"/>
  <c r="W69"/>
  <c r="W74"/>
  <c r="W75"/>
  <c r="W73"/>
  <c r="W72" s="1"/>
  <c r="W77"/>
  <c r="W78"/>
  <c r="W79"/>
  <c r="W76"/>
  <c r="W81"/>
  <c r="W82"/>
  <c r="W83"/>
  <c r="W80"/>
  <c r="W84"/>
  <c r="W92"/>
  <c r="W62"/>
  <c r="W63"/>
  <c r="W64"/>
  <c r="W88"/>
  <c r="W89"/>
  <c r="W87" s="1"/>
  <c r="V66"/>
  <c r="V65" s="1"/>
  <c r="V61" s="1"/>
  <c r="V67"/>
  <c r="V68"/>
  <c r="V70"/>
  <c r="V71"/>
  <c r="V69"/>
  <c r="V74"/>
  <c r="V75"/>
  <c r="V73"/>
  <c r="V72" s="1"/>
  <c r="V77"/>
  <c r="V78"/>
  <c r="V79"/>
  <c r="V76"/>
  <c r="V81"/>
  <c r="V82"/>
  <c r="V83"/>
  <c r="V80"/>
  <c r="V84"/>
  <c r="V92"/>
  <c r="V62"/>
  <c r="V63"/>
  <c r="V64"/>
  <c r="V88"/>
  <c r="V89"/>
  <c r="V87" s="1"/>
  <c r="Q65"/>
  <c r="Q69"/>
  <c r="Q61"/>
  <c r="Q73"/>
  <c r="Q76"/>
  <c r="Q80"/>
  <c r="Q72"/>
  <c r="Q84"/>
  <c r="Q60"/>
  <c r="Q92"/>
  <c r="Q59"/>
  <c r="Q57" s="1"/>
  <c r="Q86" i="328" s="1"/>
  <c r="Q62" i="354"/>
  <c r="Q63"/>
  <c r="Q64"/>
  <c r="Q88"/>
  <c r="Q89"/>
  <c r="Q87"/>
  <c r="P65"/>
  <c r="P69"/>
  <c r="P61" s="1"/>
  <c r="P60" s="1"/>
  <c r="P59" s="1"/>
  <c r="P73"/>
  <c r="P72" s="1"/>
  <c r="P76"/>
  <c r="P80"/>
  <c r="P84"/>
  <c r="P92"/>
  <c r="P62"/>
  <c r="P63"/>
  <c r="P64"/>
  <c r="P88"/>
  <c r="P89"/>
  <c r="P87" s="1"/>
  <c r="M126"/>
  <c r="M130"/>
  <c r="M122"/>
  <c r="M121" s="1"/>
  <c r="M104" s="1"/>
  <c r="M57" s="1"/>
  <c r="M86" i="328" s="1"/>
  <c r="M134" i="354"/>
  <c r="M137"/>
  <c r="M141"/>
  <c r="M133"/>
  <c r="M96"/>
  <c r="K126"/>
  <c r="K130"/>
  <c r="K122"/>
  <c r="K121" s="1"/>
  <c r="K104" s="1"/>
  <c r="K57" s="1"/>
  <c r="K86" i="328" s="1"/>
  <c r="K134" i="354"/>
  <c r="K137"/>
  <c r="K141"/>
  <c r="K133"/>
  <c r="K96"/>
  <c r="I126"/>
  <c r="I130"/>
  <c r="I122"/>
  <c r="I121" s="1"/>
  <c r="I104" s="1"/>
  <c r="I57" s="1"/>
  <c r="I86" i="328" s="1"/>
  <c r="I134" i="354"/>
  <c r="I137"/>
  <c r="I141"/>
  <c r="I133"/>
  <c r="I96"/>
  <c r="G126"/>
  <c r="G130"/>
  <c r="G122"/>
  <c r="G121" s="1"/>
  <c r="G104" s="1"/>
  <c r="G57" s="1"/>
  <c r="G86" i="328" s="1"/>
  <c r="G134" i="354"/>
  <c r="G137"/>
  <c r="G141"/>
  <c r="G133"/>
  <c r="G96"/>
  <c r="AO55"/>
  <c r="AO85" i="328" s="1"/>
  <c r="AN55" i="354"/>
  <c r="AN85" i="328" s="1"/>
  <c r="AI55" i="354"/>
  <c r="AI85" i="328" s="1"/>
  <c r="AH55" i="354"/>
  <c r="AH85" i="328" s="1"/>
  <c r="AC55" i="354"/>
  <c r="AC85" i="328" s="1"/>
  <c r="AB55" i="354"/>
  <c r="AB85" i="328" s="1"/>
  <c r="W55" i="354"/>
  <c r="W85" i="328" s="1"/>
  <c r="V55" i="354"/>
  <c r="V85" i="328" s="1"/>
  <c r="Q55" i="354"/>
  <c r="Q85" i="328" s="1"/>
  <c r="P55" i="354"/>
  <c r="P85" i="328" s="1"/>
  <c r="M85"/>
  <c r="K85"/>
  <c r="I85"/>
  <c r="G85"/>
  <c r="AO54" i="354"/>
  <c r="AO84" i="328" s="1"/>
  <c r="AN54" i="354"/>
  <c r="AN84" i="328" s="1"/>
  <c r="AI54" i="354"/>
  <c r="AI84" i="328" s="1"/>
  <c r="AH54" i="354"/>
  <c r="AH84" i="328" s="1"/>
  <c r="AC54" i="354"/>
  <c r="AC84" i="328" s="1"/>
  <c r="AB54" i="354"/>
  <c r="AB84" i="328" s="1"/>
  <c r="W54" i="354"/>
  <c r="W84" i="328" s="1"/>
  <c r="V54" i="354"/>
  <c r="V84" i="328" s="1"/>
  <c r="Q54" i="354"/>
  <c r="Q84" i="328" s="1"/>
  <c r="P54" i="354"/>
  <c r="P84" i="328" s="1"/>
  <c r="M84"/>
  <c r="K84"/>
  <c r="I84"/>
  <c r="G84"/>
  <c r="AO51" i="354"/>
  <c r="AO82" i="328" s="1"/>
  <c r="AN51" i="354"/>
  <c r="AN82" i="328" s="1"/>
  <c r="AN51" s="1"/>
  <c r="AI51" i="354"/>
  <c r="AI82" i="328" s="1"/>
  <c r="AI51" s="1"/>
  <c r="AH51" i="354"/>
  <c r="AH82" i="328" s="1"/>
  <c r="AC51" i="354"/>
  <c r="AC82" i="328" s="1"/>
  <c r="AB51" i="354"/>
  <c r="AB82" i="328" s="1"/>
  <c r="AB51" s="1"/>
  <c r="W51" i="354"/>
  <c r="W82" i="328" s="1"/>
  <c r="W51" s="1"/>
  <c r="V51" i="354"/>
  <c r="V82" i="328" s="1"/>
  <c r="Q51" i="354"/>
  <c r="Q82" i="328" s="1"/>
  <c r="P51" i="354"/>
  <c r="P82" i="328" s="1"/>
  <c r="P51" s="1"/>
  <c r="M82"/>
  <c r="K82"/>
  <c r="I82"/>
  <c r="G82"/>
  <c r="AO50" i="354"/>
  <c r="AO81" i="328" s="1"/>
  <c r="AO50" s="1"/>
  <c r="AN50" i="354"/>
  <c r="AN81" i="328" s="1"/>
  <c r="AI50" i="354"/>
  <c r="AI81" i="328" s="1"/>
  <c r="AH50" i="354"/>
  <c r="AH81" i="328" s="1"/>
  <c r="AH50" s="1"/>
  <c r="AC50" i="354"/>
  <c r="AC81" i="328" s="1"/>
  <c r="AC50" s="1"/>
  <c r="AB50" i="354"/>
  <c r="AB81" i="328" s="1"/>
  <c r="W50" i="354"/>
  <c r="W81" i="328" s="1"/>
  <c r="V50" i="354"/>
  <c r="V81" i="328" s="1"/>
  <c r="V50" s="1"/>
  <c r="Q50" i="354"/>
  <c r="Q81" i="328" s="1"/>
  <c r="Q50" s="1"/>
  <c r="P50" i="354"/>
  <c r="P81" i="328" s="1"/>
  <c r="M81"/>
  <c r="K81"/>
  <c r="I81"/>
  <c r="G81"/>
  <c r="AO49" i="354"/>
  <c r="AO80" i="328" s="1"/>
  <c r="AN49" i="354"/>
  <c r="AN80" i="328" s="1"/>
  <c r="AN49" s="1"/>
  <c r="AI49" i="354"/>
  <c r="AI80" i="328" s="1"/>
  <c r="AI49" s="1"/>
  <c r="AH49" i="354"/>
  <c r="AH80" i="328" s="1"/>
  <c r="AC49" i="354"/>
  <c r="AC80" i="328" s="1"/>
  <c r="AB49" i="354"/>
  <c r="AB80" i="328" s="1"/>
  <c r="AB49" s="1"/>
  <c r="W49" i="354"/>
  <c r="W80" i="328" s="1"/>
  <c r="W49" s="1"/>
  <c r="V49" i="354"/>
  <c r="V80" i="328" s="1"/>
  <c r="Q49" i="354"/>
  <c r="Q80" i="328" s="1"/>
  <c r="P49" i="354"/>
  <c r="P80" i="328" s="1"/>
  <c r="P49" s="1"/>
  <c r="M80"/>
  <c r="K80"/>
  <c r="I80"/>
  <c r="G80"/>
  <c r="AO48" i="354"/>
  <c r="AO79" i="328" s="1"/>
  <c r="AO48" s="1"/>
  <c r="AN48" i="354"/>
  <c r="AN79" i="328" s="1"/>
  <c r="AI48" i="354"/>
  <c r="AI79" i="328" s="1"/>
  <c r="AH48" i="354"/>
  <c r="AH79" i="328" s="1"/>
  <c r="AH48" s="1"/>
  <c r="AC48" i="354"/>
  <c r="AC79" i="328" s="1"/>
  <c r="AC48" s="1"/>
  <c r="AB48" i="354"/>
  <c r="AB79" i="328" s="1"/>
  <c r="W48" i="354"/>
  <c r="W79" i="328" s="1"/>
  <c r="V48" i="354"/>
  <c r="V79" i="328" s="1"/>
  <c r="V48" s="1"/>
  <c r="Q48" i="354"/>
  <c r="Q79" i="328" s="1"/>
  <c r="Q48" s="1"/>
  <c r="P48" i="354"/>
  <c r="P79" i="328" s="1"/>
  <c r="M79"/>
  <c r="K79"/>
  <c r="I79"/>
  <c r="G79"/>
  <c r="AO46" i="354"/>
  <c r="AO77" i="328" s="1"/>
  <c r="AO46" s="1"/>
  <c r="AN46" i="354"/>
  <c r="AN77" i="328" s="1"/>
  <c r="AI46" i="354"/>
  <c r="AI77" i="328" s="1"/>
  <c r="AH46" i="354"/>
  <c r="AH77" i="328" s="1"/>
  <c r="AH46" s="1"/>
  <c r="AC46" i="354"/>
  <c r="AC77" i="328" s="1"/>
  <c r="AC46" s="1"/>
  <c r="AB46" i="354"/>
  <c r="AB77" i="328" s="1"/>
  <c r="W46" i="354"/>
  <c r="W77" i="328" s="1"/>
  <c r="V46" i="354"/>
  <c r="V77" i="328" s="1"/>
  <c r="V46" s="1"/>
  <c r="Q46" i="354"/>
  <c r="Q77" i="328" s="1"/>
  <c r="Q46" s="1"/>
  <c r="P46" i="354"/>
  <c r="P77" i="328" s="1"/>
  <c r="M77"/>
  <c r="K77"/>
  <c r="I77"/>
  <c r="G77"/>
  <c r="AO45" i="354"/>
  <c r="AO76" i="328" s="1"/>
  <c r="AN45" i="354"/>
  <c r="AN76" i="328" s="1"/>
  <c r="AN45" s="1"/>
  <c r="AI45" i="354"/>
  <c r="AI76" i="328" s="1"/>
  <c r="AI45" s="1"/>
  <c r="AH45" i="354"/>
  <c r="AH76" i="328" s="1"/>
  <c r="AC45" i="354"/>
  <c r="AC76" i="328" s="1"/>
  <c r="AB45" i="354"/>
  <c r="AB76" i="328" s="1"/>
  <c r="AB45" s="1"/>
  <c r="W45" i="354"/>
  <c r="W76" i="328" s="1"/>
  <c r="W45" s="1"/>
  <c r="V45" i="354"/>
  <c r="V76" i="328" s="1"/>
  <c r="Q45" i="354"/>
  <c r="Q76" i="328" s="1"/>
  <c r="P45" i="354"/>
  <c r="P76" i="328" s="1"/>
  <c r="P45" s="1"/>
  <c r="M76"/>
  <c r="K76"/>
  <c r="I76"/>
  <c r="G76"/>
  <c r="AO44" i="354"/>
  <c r="AO75" i="328" s="1"/>
  <c r="AO44" s="1"/>
  <c r="AN44" i="354"/>
  <c r="AN75" i="328" s="1"/>
  <c r="AI44" i="354"/>
  <c r="AI75" i="328" s="1"/>
  <c r="AH44" i="354"/>
  <c r="AH75" i="328" s="1"/>
  <c r="AH44" s="1"/>
  <c r="AC44" i="354"/>
  <c r="AC75" i="328" s="1"/>
  <c r="AC44" s="1"/>
  <c r="AB44" i="354"/>
  <c r="AB75" i="328" s="1"/>
  <c r="W44" i="354"/>
  <c r="W75" i="328" s="1"/>
  <c r="V44" i="354"/>
  <c r="V75" i="328" s="1"/>
  <c r="V44" s="1"/>
  <c r="Q44" i="354"/>
  <c r="Q75" i="328" s="1"/>
  <c r="Q44" s="1"/>
  <c r="P44" i="354"/>
  <c r="P75" i="328" s="1"/>
  <c r="M75"/>
  <c r="K75"/>
  <c r="I75"/>
  <c r="G75"/>
  <c r="AO42" i="354"/>
  <c r="AO73" i="328" s="1"/>
  <c r="AO42" s="1"/>
  <c r="AN42" i="354"/>
  <c r="AN73" i="328" s="1"/>
  <c r="AI42" i="354"/>
  <c r="AI73" i="328" s="1"/>
  <c r="AH42" i="354"/>
  <c r="AH73" i="328" s="1"/>
  <c r="AH42" s="1"/>
  <c r="AC42" i="354"/>
  <c r="AC73" i="328" s="1"/>
  <c r="AC42" s="1"/>
  <c r="AB42" i="354"/>
  <c r="AB73" i="328" s="1"/>
  <c r="W42" i="354"/>
  <c r="W73" i="328" s="1"/>
  <c r="V42" i="354"/>
  <c r="V73" i="328" s="1"/>
  <c r="V42" s="1"/>
  <c r="Q42" i="354"/>
  <c r="Q73" i="328" s="1"/>
  <c r="Q42" s="1"/>
  <c r="P42" i="354"/>
  <c r="P73" i="328" s="1"/>
  <c r="M73"/>
  <c r="K73"/>
  <c r="I73"/>
  <c r="G73"/>
  <c r="AO41" i="354"/>
  <c r="AO72" i="328" s="1"/>
  <c r="AN41" i="354"/>
  <c r="AN72" i="328" s="1"/>
  <c r="AN41" s="1"/>
  <c r="AI41" i="354"/>
  <c r="AI72" i="328" s="1"/>
  <c r="AI41" s="1"/>
  <c r="AH41" i="354"/>
  <c r="AH72" i="328" s="1"/>
  <c r="AC41" i="354"/>
  <c r="AC72" i="328" s="1"/>
  <c r="AB41" i="354"/>
  <c r="AB72" i="328" s="1"/>
  <c r="AB41" s="1"/>
  <c r="W41" i="354"/>
  <c r="W72" i="328" s="1"/>
  <c r="W41" s="1"/>
  <c r="V41" i="354"/>
  <c r="V72" i="328" s="1"/>
  <c r="Q41" i="354"/>
  <c r="Q72" i="328" s="1"/>
  <c r="P41" i="354"/>
  <c r="P72" i="328" s="1"/>
  <c r="P41" s="1"/>
  <c r="M72"/>
  <c r="K72"/>
  <c r="I72"/>
  <c r="G72"/>
  <c r="AO38" i="354"/>
  <c r="AO69" i="328" s="1"/>
  <c r="AO38" s="1"/>
  <c r="AN38" i="354"/>
  <c r="AN69" i="328" s="1"/>
  <c r="AI38" i="354"/>
  <c r="AI69" i="328" s="1"/>
  <c r="AH38" i="354"/>
  <c r="AH69" i="328" s="1"/>
  <c r="AH38" s="1"/>
  <c r="AC38" i="354"/>
  <c r="AC69" i="328" s="1"/>
  <c r="AC38" s="1"/>
  <c r="AB38" i="354"/>
  <c r="AB69" i="328" s="1"/>
  <c r="W38" i="354"/>
  <c r="W69" i="328" s="1"/>
  <c r="V38" i="354"/>
  <c r="V69" i="328" s="1"/>
  <c r="Q38" i="354"/>
  <c r="Q69" i="328" s="1"/>
  <c r="P38" i="354"/>
  <c r="P69" i="328" s="1"/>
  <c r="M69"/>
  <c r="K69"/>
  <c r="I69"/>
  <c r="G69"/>
  <c r="AO37" i="354"/>
  <c r="AO68" i="328" s="1"/>
  <c r="AN37" i="354"/>
  <c r="AN68" i="328" s="1"/>
  <c r="AI37" i="354"/>
  <c r="AI68" i="328" s="1"/>
  <c r="AH37" i="354"/>
  <c r="AH68" i="328" s="1"/>
  <c r="AC37" i="354"/>
  <c r="AC68" i="328" s="1"/>
  <c r="AB37" i="354"/>
  <c r="AB68" i="328" s="1"/>
  <c r="W37" i="354"/>
  <c r="W68" i="328" s="1"/>
  <c r="V37" i="354"/>
  <c r="V68" i="328" s="1"/>
  <c r="Q37" i="354"/>
  <c r="Q68" i="328" s="1"/>
  <c r="P37" i="354"/>
  <c r="P68" i="328" s="1"/>
  <c r="M68"/>
  <c r="K68"/>
  <c r="I68"/>
  <c r="G68"/>
  <c r="AO35" i="354"/>
  <c r="AO66" i="328" s="1"/>
  <c r="AN35" i="354"/>
  <c r="AN66" i="328" s="1"/>
  <c r="AI35" i="354"/>
  <c r="AI66" i="328" s="1"/>
  <c r="AH35" i="354"/>
  <c r="AH66" i="328" s="1"/>
  <c r="AC35" i="354"/>
  <c r="AC66" i="328" s="1"/>
  <c r="AB35" i="354"/>
  <c r="AB66" i="328" s="1"/>
  <c r="W35" i="354"/>
  <c r="W66" i="328" s="1"/>
  <c r="V35" i="354"/>
  <c r="V66" i="328" s="1"/>
  <c r="Q35" i="354"/>
  <c r="Q66" i="328" s="1"/>
  <c r="P35" i="354"/>
  <c r="P66" i="328" s="1"/>
  <c r="M66"/>
  <c r="K66"/>
  <c r="I66"/>
  <c r="G66"/>
  <c r="AO34" i="354"/>
  <c r="AO65" i="328" s="1"/>
  <c r="AN34" i="354"/>
  <c r="AN65" i="328" s="1"/>
  <c r="AI34" i="354"/>
  <c r="AI65" i="328" s="1"/>
  <c r="AH34" i="354"/>
  <c r="AH65" i="328" s="1"/>
  <c r="AC34" i="354"/>
  <c r="AC65" i="328" s="1"/>
  <c r="AB34" i="354"/>
  <c r="AB65" i="328" s="1"/>
  <c r="W34" i="354"/>
  <c r="W65" i="328" s="1"/>
  <c r="V34" i="354"/>
  <c r="V65" i="328" s="1"/>
  <c r="Q34" i="354"/>
  <c r="Q65" i="328" s="1"/>
  <c r="P34" i="354"/>
  <c r="P65" i="328" s="1"/>
  <c r="M65"/>
  <c r="K65"/>
  <c r="I65"/>
  <c r="G65"/>
  <c r="AO33" i="354"/>
  <c r="AO64" i="328" s="1"/>
  <c r="AN33" i="354"/>
  <c r="AN64" i="328" s="1"/>
  <c r="AI33" i="354"/>
  <c r="AI64" i="328" s="1"/>
  <c r="AH33" i="354"/>
  <c r="AH64" i="328" s="1"/>
  <c r="AC33" i="354"/>
  <c r="AC64" i="328" s="1"/>
  <c r="AB33" i="354"/>
  <c r="AB64" i="328" s="1"/>
  <c r="W33" i="354"/>
  <c r="W64" i="328" s="1"/>
  <c r="V33" i="354"/>
  <c r="V64" i="328" s="1"/>
  <c r="Q33" i="354"/>
  <c r="Q64" i="328" s="1"/>
  <c r="P33" i="354"/>
  <c r="P64" i="328" s="1"/>
  <c r="M64"/>
  <c r="K64"/>
  <c r="I64"/>
  <c r="G64"/>
  <c r="AO31" i="354"/>
  <c r="AO62" i="328" s="1"/>
  <c r="AN31" i="354"/>
  <c r="AN62" i="328" s="1"/>
  <c r="AI31" i="354"/>
  <c r="AI62" i="328" s="1"/>
  <c r="AH31" i="354"/>
  <c r="AH62" i="328" s="1"/>
  <c r="AC31" i="354"/>
  <c r="AC62" i="328" s="1"/>
  <c r="AB31" i="354"/>
  <c r="AB62" i="328" s="1"/>
  <c r="W31" i="354"/>
  <c r="W62" i="328" s="1"/>
  <c r="V31" i="354"/>
  <c r="V62" i="328" s="1"/>
  <c r="Q31" i="354"/>
  <c r="Q62" i="328" s="1"/>
  <c r="P31" i="354"/>
  <c r="P62" i="328" s="1"/>
  <c r="M31" i="354"/>
  <c r="M62" i="328" s="1"/>
  <c r="K31" i="354"/>
  <c r="K62" i="328" s="1"/>
  <c r="I31" i="354"/>
  <c r="I62" i="328" s="1"/>
  <c r="G31" i="354"/>
  <c r="G62" i="328" s="1"/>
  <c r="AO23" i="354"/>
  <c r="AO21" s="1"/>
  <c r="AO23" i="328" s="1"/>
  <c r="AN23" i="354"/>
  <c r="AN21"/>
  <c r="AN23" i="328" s="1"/>
  <c r="AI23" i="354"/>
  <c r="AI21" s="1"/>
  <c r="AI23" i="328" s="1"/>
  <c r="AH23" i="354"/>
  <c r="AH21"/>
  <c r="AH23" i="328" s="1"/>
  <c r="AC23" i="354"/>
  <c r="AC21" s="1"/>
  <c r="AC23" i="328" s="1"/>
  <c r="AB23" i="354"/>
  <c r="AB21"/>
  <c r="AB23" i="328" s="1"/>
  <c r="W23" i="354"/>
  <c r="W21" s="1"/>
  <c r="W23" i="328" s="1"/>
  <c r="V23" i="354"/>
  <c r="V21"/>
  <c r="V23" i="328" s="1"/>
  <c r="Q21" i="354"/>
  <c r="Q23" i="328" s="1"/>
  <c r="P21" i="354"/>
  <c r="P23" i="328" s="1"/>
  <c r="M23"/>
  <c r="K23"/>
  <c r="I23"/>
  <c r="G23"/>
  <c r="AM211"/>
  <c r="AG211"/>
  <c r="AA211"/>
  <c r="U211"/>
  <c r="O211"/>
  <c r="D211"/>
  <c r="AO209"/>
  <c r="AN209"/>
  <c r="AM209" s="1"/>
  <c r="AI209"/>
  <c r="AH209"/>
  <c r="AG209" s="1"/>
  <c r="AC209"/>
  <c r="AB209"/>
  <c r="W209"/>
  <c r="V209"/>
  <c r="U209"/>
  <c r="Q209"/>
  <c r="P209"/>
  <c r="O209" s="1"/>
  <c r="M209"/>
  <c r="K209"/>
  <c r="I209"/>
  <c r="G209"/>
  <c r="AO51"/>
  <c r="AO150"/>
  <c r="AO208" s="1"/>
  <c r="AN150"/>
  <c r="AI150"/>
  <c r="AH51"/>
  <c r="AH150"/>
  <c r="AH208"/>
  <c r="AC51"/>
  <c r="AC150"/>
  <c r="AC208" s="1"/>
  <c r="AB150"/>
  <c r="W150"/>
  <c r="V51"/>
  <c r="V150"/>
  <c r="V208"/>
  <c r="Q51"/>
  <c r="Q150"/>
  <c r="Q208" s="1"/>
  <c r="P150"/>
  <c r="M51"/>
  <c r="M150"/>
  <c r="M208" s="1"/>
  <c r="K51"/>
  <c r="K150"/>
  <c r="K208" s="1"/>
  <c r="I51"/>
  <c r="I150"/>
  <c r="G51"/>
  <c r="G150"/>
  <c r="G208"/>
  <c r="AO149"/>
  <c r="AN50"/>
  <c r="AN149"/>
  <c r="AN207"/>
  <c r="AI50"/>
  <c r="AI149"/>
  <c r="AI207" s="1"/>
  <c r="AH149"/>
  <c r="AC149"/>
  <c r="AB50"/>
  <c r="AB149"/>
  <c r="AB207"/>
  <c r="W50"/>
  <c r="W149"/>
  <c r="W207" s="1"/>
  <c r="V149"/>
  <c r="Q149"/>
  <c r="P50"/>
  <c r="P149"/>
  <c r="P207"/>
  <c r="M50"/>
  <c r="M149"/>
  <c r="M207" s="1"/>
  <c r="K50"/>
  <c r="K149"/>
  <c r="I50"/>
  <c r="I149"/>
  <c r="I207"/>
  <c r="G50"/>
  <c r="G149"/>
  <c r="G207" s="1"/>
  <c r="AO49"/>
  <c r="AO148"/>
  <c r="AO206" s="1"/>
  <c r="AN148"/>
  <c r="AI148"/>
  <c r="AH49"/>
  <c r="AH148"/>
  <c r="AH206"/>
  <c r="AC49"/>
  <c r="AC148"/>
  <c r="AC206" s="1"/>
  <c r="AB148"/>
  <c r="W148"/>
  <c r="V49"/>
  <c r="V148"/>
  <c r="V206"/>
  <c r="Q49"/>
  <c r="Q148"/>
  <c r="Q206" s="1"/>
  <c r="P148"/>
  <c r="M49"/>
  <c r="M148"/>
  <c r="M206" s="1"/>
  <c r="K49"/>
  <c r="K148"/>
  <c r="K206" s="1"/>
  <c r="I49"/>
  <c r="I148"/>
  <c r="G49"/>
  <c r="G148"/>
  <c r="G206"/>
  <c r="AO147"/>
  <c r="AO146" s="1"/>
  <c r="AN48"/>
  <c r="AN47" s="1"/>
  <c r="AN204" s="1"/>
  <c r="AN147"/>
  <c r="AN205"/>
  <c r="AI48"/>
  <c r="AI47" s="1"/>
  <c r="AI147"/>
  <c r="AI205" s="1"/>
  <c r="AH147"/>
  <c r="AH146" s="1"/>
  <c r="AC147"/>
  <c r="AC146" s="1"/>
  <c r="AB48"/>
  <c r="AB47" s="1"/>
  <c r="AB147"/>
  <c r="AB205"/>
  <c r="W48"/>
  <c r="W47" s="1"/>
  <c r="W147"/>
  <c r="W205" s="1"/>
  <c r="V147"/>
  <c r="V146" s="1"/>
  <c r="Q147"/>
  <c r="Q146" s="1"/>
  <c r="P48"/>
  <c r="P47" s="1"/>
  <c r="P147"/>
  <c r="P205"/>
  <c r="M48"/>
  <c r="M47" s="1"/>
  <c r="M147"/>
  <c r="M205" s="1"/>
  <c r="K48"/>
  <c r="K47" s="1"/>
  <c r="K147"/>
  <c r="I48"/>
  <c r="I47" s="1"/>
  <c r="I147"/>
  <c r="I205"/>
  <c r="G48"/>
  <c r="G147"/>
  <c r="AO47"/>
  <c r="AO204"/>
  <c r="AN146"/>
  <c r="AM204"/>
  <c r="AH47"/>
  <c r="AH204" s="1"/>
  <c r="AC47"/>
  <c r="AC204" s="1"/>
  <c r="AB146"/>
  <c r="V47"/>
  <c r="V204" s="1"/>
  <c r="Q47"/>
  <c r="Q204" s="1"/>
  <c r="P146"/>
  <c r="M146"/>
  <c r="I146"/>
  <c r="AO145"/>
  <c r="AN46"/>
  <c r="AN145"/>
  <c r="AN203"/>
  <c r="AI46"/>
  <c r="AI145"/>
  <c r="AI203" s="1"/>
  <c r="AH145"/>
  <c r="AC145"/>
  <c r="AB46"/>
  <c r="AB145"/>
  <c r="AB203"/>
  <c r="W46"/>
  <c r="W145"/>
  <c r="W203" s="1"/>
  <c r="V145"/>
  <c r="Q145"/>
  <c r="P46"/>
  <c r="P145"/>
  <c r="P203"/>
  <c r="M46"/>
  <c r="M145"/>
  <c r="M203" s="1"/>
  <c r="K46"/>
  <c r="K145"/>
  <c r="I46"/>
  <c r="I145"/>
  <c r="I203"/>
  <c r="G46"/>
  <c r="G145"/>
  <c r="G203" s="1"/>
  <c r="AO45"/>
  <c r="AO144"/>
  <c r="AO202" s="1"/>
  <c r="AN144"/>
  <c r="AI144"/>
  <c r="AH45"/>
  <c r="AH144"/>
  <c r="AH202"/>
  <c r="AC45"/>
  <c r="AC144"/>
  <c r="AC202" s="1"/>
  <c r="AB144"/>
  <c r="W144"/>
  <c r="V45"/>
  <c r="V144"/>
  <c r="V202"/>
  <c r="Q45"/>
  <c r="Q144"/>
  <c r="Q202" s="1"/>
  <c r="P144"/>
  <c r="M45"/>
  <c r="M144"/>
  <c r="M202" s="1"/>
  <c r="K45"/>
  <c r="K144"/>
  <c r="K202" s="1"/>
  <c r="I45"/>
  <c r="I144"/>
  <c r="G45"/>
  <c r="G144"/>
  <c r="G202"/>
  <c r="AO143"/>
  <c r="AO142" s="1"/>
  <c r="AN44"/>
  <c r="AN43" s="1"/>
  <c r="AN143"/>
  <c r="AN201"/>
  <c r="AI44"/>
  <c r="AI43" s="1"/>
  <c r="AI143"/>
  <c r="AI201" s="1"/>
  <c r="AH143"/>
  <c r="AH142" s="1"/>
  <c r="AC143"/>
  <c r="AC142" s="1"/>
  <c r="AB44"/>
  <c r="AB43" s="1"/>
  <c r="AB143"/>
  <c r="AB201"/>
  <c r="W44"/>
  <c r="W43" s="1"/>
  <c r="W143"/>
  <c r="W201" s="1"/>
  <c r="V143"/>
  <c r="V142" s="1"/>
  <c r="Q143"/>
  <c r="Q142" s="1"/>
  <c r="P44"/>
  <c r="P43" s="1"/>
  <c r="P143"/>
  <c r="P201"/>
  <c r="M44"/>
  <c r="M43" s="1"/>
  <c r="M143"/>
  <c r="M201" s="1"/>
  <c r="K44"/>
  <c r="K43" s="1"/>
  <c r="K39" s="1"/>
  <c r="K143"/>
  <c r="I44"/>
  <c r="I43" s="1"/>
  <c r="I143"/>
  <c r="I201"/>
  <c r="G44"/>
  <c r="G143"/>
  <c r="AO43"/>
  <c r="AO200" s="1"/>
  <c r="AN142"/>
  <c r="AI142"/>
  <c r="AH43"/>
  <c r="AH200" s="1"/>
  <c r="AC43"/>
  <c r="AC200" s="1"/>
  <c r="AB142"/>
  <c r="W142"/>
  <c r="V43"/>
  <c r="Q43"/>
  <c r="Q200" s="1"/>
  <c r="P142"/>
  <c r="M142"/>
  <c r="G43"/>
  <c r="AO141"/>
  <c r="AN42"/>
  <c r="AN141"/>
  <c r="AN199"/>
  <c r="AI42"/>
  <c r="AI141"/>
  <c r="AI199" s="1"/>
  <c r="AH141"/>
  <c r="AC141"/>
  <c r="AB42"/>
  <c r="AB141"/>
  <c r="AB199"/>
  <c r="W42"/>
  <c r="W141"/>
  <c r="W199" s="1"/>
  <c r="V141"/>
  <c r="Q141"/>
  <c r="P42"/>
  <c r="P141"/>
  <c r="P199"/>
  <c r="M42"/>
  <c r="M141"/>
  <c r="M199" s="1"/>
  <c r="K42"/>
  <c r="K141"/>
  <c r="I42"/>
  <c r="I141"/>
  <c r="I199"/>
  <c r="G42"/>
  <c r="G141"/>
  <c r="G199" s="1"/>
  <c r="AO41"/>
  <c r="AO40" s="1"/>
  <c r="AO140"/>
  <c r="AO198" s="1"/>
  <c r="AN140"/>
  <c r="AN139" s="1"/>
  <c r="AI140"/>
  <c r="AI139" s="1"/>
  <c r="AH41"/>
  <c r="AH40" s="1"/>
  <c r="AH39" s="1"/>
  <c r="AH140"/>
  <c r="AH198"/>
  <c r="AC41"/>
  <c r="AC40" s="1"/>
  <c r="AC140"/>
  <c r="AC198" s="1"/>
  <c r="AB140"/>
  <c r="AB139" s="1"/>
  <c r="AB138" s="1"/>
  <c r="W140"/>
  <c r="W139" s="1"/>
  <c r="V41"/>
  <c r="V40" s="1"/>
  <c r="V140"/>
  <c r="V198"/>
  <c r="Q41"/>
  <c r="Q40" s="1"/>
  <c r="Q140"/>
  <c r="Q198" s="1"/>
  <c r="P140"/>
  <c r="P139" s="1"/>
  <c r="M41"/>
  <c r="M140"/>
  <c r="K41"/>
  <c r="K40" s="1"/>
  <c r="K140"/>
  <c r="K198" s="1"/>
  <c r="I41"/>
  <c r="I40" s="1"/>
  <c r="I39" s="1"/>
  <c r="I27" s="1"/>
  <c r="I26" s="1"/>
  <c r="I140"/>
  <c r="G41"/>
  <c r="G40" s="1"/>
  <c r="G140"/>
  <c r="G198"/>
  <c r="AO139"/>
  <c r="AO138" s="1"/>
  <c r="AN40"/>
  <c r="AN39" s="1"/>
  <c r="AI40"/>
  <c r="AI39" s="1"/>
  <c r="AH139"/>
  <c r="AH138" s="1"/>
  <c r="AC139"/>
  <c r="AC138" s="1"/>
  <c r="AB40"/>
  <c r="AB39" s="1"/>
  <c r="W40"/>
  <c r="W39" s="1"/>
  <c r="V139"/>
  <c r="V138" s="1"/>
  <c r="P40"/>
  <c r="P39" s="1"/>
  <c r="M40"/>
  <c r="M39" s="1"/>
  <c r="K139"/>
  <c r="G139"/>
  <c r="AO39"/>
  <c r="AO196" s="1"/>
  <c r="AN138"/>
  <c r="AC39"/>
  <c r="AC196" s="1"/>
  <c r="V39"/>
  <c r="V196" s="1"/>
  <c r="Q39"/>
  <c r="P138"/>
  <c r="AO137"/>
  <c r="AN38"/>
  <c r="AN137"/>
  <c r="AN195" s="1"/>
  <c r="AI38"/>
  <c r="AI137"/>
  <c r="AI195"/>
  <c r="AH137"/>
  <c r="AC137"/>
  <c r="AB38"/>
  <c r="AB137"/>
  <c r="AB195" s="1"/>
  <c r="W38"/>
  <c r="W137"/>
  <c r="W195"/>
  <c r="V38"/>
  <c r="V137"/>
  <c r="V195" s="1"/>
  <c r="U195" s="1"/>
  <c r="Q38"/>
  <c r="Q137"/>
  <c r="Q195" s="1"/>
  <c r="P38"/>
  <c r="P137"/>
  <c r="P195" s="1"/>
  <c r="M38"/>
  <c r="M137"/>
  <c r="M195"/>
  <c r="K38"/>
  <c r="K137"/>
  <c r="K195" s="1"/>
  <c r="I38"/>
  <c r="I137"/>
  <c r="I195" s="1"/>
  <c r="G38"/>
  <c r="G137"/>
  <c r="AO37"/>
  <c r="AO136"/>
  <c r="AO194"/>
  <c r="AN37"/>
  <c r="AN136"/>
  <c r="AN194" s="1"/>
  <c r="AM194" s="1"/>
  <c r="AI37"/>
  <c r="AI136"/>
  <c r="AI194" s="1"/>
  <c r="AH37"/>
  <c r="AH136"/>
  <c r="AH194" s="1"/>
  <c r="AC37"/>
  <c r="AC136"/>
  <c r="AC194"/>
  <c r="AB37"/>
  <c r="AB136"/>
  <c r="AB194" s="1"/>
  <c r="AA194" s="1"/>
  <c r="W37"/>
  <c r="W136"/>
  <c r="W194" s="1"/>
  <c r="V37"/>
  <c r="V36" s="1"/>
  <c r="V136"/>
  <c r="V194" s="1"/>
  <c r="Q37"/>
  <c r="Q36" s="1"/>
  <c r="Q136"/>
  <c r="Q194"/>
  <c r="P37"/>
  <c r="P136"/>
  <c r="P194" s="1"/>
  <c r="O194" s="1"/>
  <c r="M37"/>
  <c r="M136"/>
  <c r="M194" s="1"/>
  <c r="K37"/>
  <c r="K36" s="1"/>
  <c r="K136"/>
  <c r="K194" s="1"/>
  <c r="I37"/>
  <c r="I136"/>
  <c r="G37"/>
  <c r="G36" s="1"/>
  <c r="G193" s="1"/>
  <c r="G136"/>
  <c r="G194"/>
  <c r="AO36"/>
  <c r="AO135"/>
  <c r="AO193" s="1"/>
  <c r="AN36"/>
  <c r="AN135"/>
  <c r="AN193" s="1"/>
  <c r="AI36"/>
  <c r="AI135"/>
  <c r="AI193"/>
  <c r="AH36"/>
  <c r="AH135"/>
  <c r="AH193" s="1"/>
  <c r="AG193" s="1"/>
  <c r="AC36"/>
  <c r="AC135"/>
  <c r="AC193" s="1"/>
  <c r="AB36"/>
  <c r="AB135"/>
  <c r="AB193" s="1"/>
  <c r="W36"/>
  <c r="W135"/>
  <c r="W193"/>
  <c r="V135"/>
  <c r="Q135"/>
  <c r="P36"/>
  <c r="M36"/>
  <c r="I36"/>
  <c r="G135"/>
  <c r="AO35"/>
  <c r="AO134"/>
  <c r="AO192"/>
  <c r="AN35"/>
  <c r="AN134"/>
  <c r="AN192" s="1"/>
  <c r="AM192" s="1"/>
  <c r="AI35"/>
  <c r="AI134"/>
  <c r="AI192" s="1"/>
  <c r="AH35"/>
  <c r="AH134"/>
  <c r="AH192" s="1"/>
  <c r="AC35"/>
  <c r="AC134"/>
  <c r="AC192"/>
  <c r="AB35"/>
  <c r="AB134"/>
  <c r="AB192" s="1"/>
  <c r="AA192" s="1"/>
  <c r="W35"/>
  <c r="W134"/>
  <c r="W192" s="1"/>
  <c r="V35"/>
  <c r="V134"/>
  <c r="V192" s="1"/>
  <c r="Q35"/>
  <c r="Q134"/>
  <c r="Q192"/>
  <c r="P35"/>
  <c r="P134"/>
  <c r="P192" s="1"/>
  <c r="O192" s="1"/>
  <c r="M35"/>
  <c r="M134"/>
  <c r="M192" s="1"/>
  <c r="K35"/>
  <c r="K134"/>
  <c r="K192" s="1"/>
  <c r="I35"/>
  <c r="I134"/>
  <c r="G35"/>
  <c r="G134"/>
  <c r="G192"/>
  <c r="AO34"/>
  <c r="AO133"/>
  <c r="AO191" s="1"/>
  <c r="AN34"/>
  <c r="AN133"/>
  <c r="AN191" s="1"/>
  <c r="AI34"/>
  <c r="AI133"/>
  <c r="AI191"/>
  <c r="AH34"/>
  <c r="AH133"/>
  <c r="AH191" s="1"/>
  <c r="AG191" s="1"/>
  <c r="AC34"/>
  <c r="AC133"/>
  <c r="AC191" s="1"/>
  <c r="AB34"/>
  <c r="AB133"/>
  <c r="AB191" s="1"/>
  <c r="W34"/>
  <c r="W133"/>
  <c r="W191"/>
  <c r="V34"/>
  <c r="V133"/>
  <c r="V191" s="1"/>
  <c r="U191" s="1"/>
  <c r="Q34"/>
  <c r="Q133"/>
  <c r="Q191" s="1"/>
  <c r="P34"/>
  <c r="P133"/>
  <c r="P191" s="1"/>
  <c r="M34"/>
  <c r="M133"/>
  <c r="M191"/>
  <c r="K34"/>
  <c r="K133"/>
  <c r="K191" s="1"/>
  <c r="I34"/>
  <c r="I133"/>
  <c r="I191" s="1"/>
  <c r="G34"/>
  <c r="G133"/>
  <c r="AO33"/>
  <c r="AO132"/>
  <c r="AO190"/>
  <c r="AN33"/>
  <c r="AN132"/>
  <c r="AN190" s="1"/>
  <c r="AM190" s="1"/>
  <c r="AI33"/>
  <c r="AI132"/>
  <c r="AI190" s="1"/>
  <c r="AH33"/>
  <c r="AH132"/>
  <c r="AH190" s="1"/>
  <c r="AC33"/>
  <c r="AC132"/>
  <c r="AC190"/>
  <c r="AB33"/>
  <c r="AB132"/>
  <c r="AB190" s="1"/>
  <c r="AA190" s="1"/>
  <c r="W33"/>
  <c r="W132"/>
  <c r="W190" s="1"/>
  <c r="V33"/>
  <c r="V132"/>
  <c r="V190" s="1"/>
  <c r="Q33"/>
  <c r="Q132"/>
  <c r="Q190"/>
  <c r="P33"/>
  <c r="P132"/>
  <c r="P190" s="1"/>
  <c r="O190" s="1"/>
  <c r="M33"/>
  <c r="M132"/>
  <c r="M190" s="1"/>
  <c r="K33"/>
  <c r="K32" s="1"/>
  <c r="K132"/>
  <c r="K190" s="1"/>
  <c r="I33"/>
  <c r="I132"/>
  <c r="G33"/>
  <c r="G32" s="1"/>
  <c r="G132"/>
  <c r="G190"/>
  <c r="AO32"/>
  <c r="AO131"/>
  <c r="AO189" s="1"/>
  <c r="AN32"/>
  <c r="AN131"/>
  <c r="AN189" s="1"/>
  <c r="AI32"/>
  <c r="AI131"/>
  <c r="AI189"/>
  <c r="AH32"/>
  <c r="AH131"/>
  <c r="AH189" s="1"/>
  <c r="AG189" s="1"/>
  <c r="AC32"/>
  <c r="AC131"/>
  <c r="AC189" s="1"/>
  <c r="AB32"/>
  <c r="AB131"/>
  <c r="AB189" s="1"/>
  <c r="W32"/>
  <c r="W131"/>
  <c r="W189"/>
  <c r="V32"/>
  <c r="V131"/>
  <c r="V189" s="1"/>
  <c r="U189" s="1"/>
  <c r="Q32"/>
  <c r="Q131"/>
  <c r="Q189" s="1"/>
  <c r="P32"/>
  <c r="P131"/>
  <c r="P189" s="1"/>
  <c r="M32"/>
  <c r="I32"/>
  <c r="G131"/>
  <c r="AO31"/>
  <c r="AO130"/>
  <c r="AO188"/>
  <c r="AN31"/>
  <c r="AN130"/>
  <c r="AN188" s="1"/>
  <c r="AM188" s="1"/>
  <c r="AI31"/>
  <c r="AI130"/>
  <c r="AI188" s="1"/>
  <c r="AH31"/>
  <c r="AH130"/>
  <c r="AH188" s="1"/>
  <c r="AC31"/>
  <c r="AC130"/>
  <c r="AC188"/>
  <c r="AB31"/>
  <c r="AB130"/>
  <c r="AB188" s="1"/>
  <c r="AA188" s="1"/>
  <c r="W31"/>
  <c r="W130"/>
  <c r="W188" s="1"/>
  <c r="V31"/>
  <c r="V130"/>
  <c r="V188" s="1"/>
  <c r="Q31"/>
  <c r="Q130"/>
  <c r="Q188"/>
  <c r="P31"/>
  <c r="P130"/>
  <c r="P188" s="1"/>
  <c r="O188" s="1"/>
  <c r="M31"/>
  <c r="M130"/>
  <c r="M188" s="1"/>
  <c r="K31"/>
  <c r="K130"/>
  <c r="K188" s="1"/>
  <c r="I31"/>
  <c r="I130"/>
  <c r="G31"/>
  <c r="G130"/>
  <c r="G188"/>
  <c r="AO30"/>
  <c r="AO129"/>
  <c r="AO187" s="1"/>
  <c r="AN30"/>
  <c r="AN129"/>
  <c r="AN187" s="1"/>
  <c r="AI30"/>
  <c r="AI129"/>
  <c r="AI187"/>
  <c r="AH30"/>
  <c r="AH129"/>
  <c r="AH187" s="1"/>
  <c r="AG187" s="1"/>
  <c r="AC30"/>
  <c r="AC129"/>
  <c r="AC187" s="1"/>
  <c r="AB30"/>
  <c r="AB129"/>
  <c r="AB187" s="1"/>
  <c r="W30"/>
  <c r="W129"/>
  <c r="W187"/>
  <c r="V30"/>
  <c r="V129"/>
  <c r="V187" s="1"/>
  <c r="U187" s="1"/>
  <c r="Q30"/>
  <c r="Q129"/>
  <c r="Q187" s="1"/>
  <c r="P30"/>
  <c r="P129"/>
  <c r="P187" s="1"/>
  <c r="M30"/>
  <c r="M129"/>
  <c r="M187"/>
  <c r="K30"/>
  <c r="K129"/>
  <c r="K187" s="1"/>
  <c r="I30"/>
  <c r="I129"/>
  <c r="I187" s="1"/>
  <c r="G30"/>
  <c r="G129"/>
  <c r="AO29"/>
  <c r="AO128"/>
  <c r="AO186"/>
  <c r="AN29"/>
  <c r="AN128"/>
  <c r="AN186" s="1"/>
  <c r="AM186" s="1"/>
  <c r="AI29"/>
  <c r="AI128"/>
  <c r="AI186" s="1"/>
  <c r="AH29"/>
  <c r="AH128"/>
  <c r="AH186" s="1"/>
  <c r="AC29"/>
  <c r="AC128"/>
  <c r="AC186"/>
  <c r="AB29"/>
  <c r="AB128"/>
  <c r="AB186" s="1"/>
  <c r="AA186" s="1"/>
  <c r="W29"/>
  <c r="W128"/>
  <c r="W186" s="1"/>
  <c r="V29"/>
  <c r="V128"/>
  <c r="V186" s="1"/>
  <c r="Q29"/>
  <c r="Q128"/>
  <c r="Q186"/>
  <c r="P29"/>
  <c r="P128"/>
  <c r="P186" s="1"/>
  <c r="O186" s="1"/>
  <c r="M29"/>
  <c r="M128"/>
  <c r="M186" s="1"/>
  <c r="K29"/>
  <c r="K128"/>
  <c r="K186" s="1"/>
  <c r="I29"/>
  <c r="I128"/>
  <c r="G29"/>
  <c r="G128"/>
  <c r="G186"/>
  <c r="AO28"/>
  <c r="AO127"/>
  <c r="AO185" s="1"/>
  <c r="AN28"/>
  <c r="AN127"/>
  <c r="AN185" s="1"/>
  <c r="AI28"/>
  <c r="AI127"/>
  <c r="AI185"/>
  <c r="AH28"/>
  <c r="AH127"/>
  <c r="AH185" s="1"/>
  <c r="AC28"/>
  <c r="AC127"/>
  <c r="AC185" s="1"/>
  <c r="AB28"/>
  <c r="AB127"/>
  <c r="AB185" s="1"/>
  <c r="W28"/>
  <c r="W127"/>
  <c r="W185"/>
  <c r="Q127"/>
  <c r="P28"/>
  <c r="M28"/>
  <c r="I28"/>
  <c r="G127"/>
  <c r="AM182"/>
  <c r="AG182"/>
  <c r="AA182"/>
  <c r="U182"/>
  <c r="O182"/>
  <c r="AM181"/>
  <c r="AG181"/>
  <c r="AA181"/>
  <c r="U181"/>
  <c r="O181"/>
  <c r="AO180"/>
  <c r="AN180"/>
  <c r="AI180"/>
  <c r="AH180"/>
  <c r="AG180"/>
  <c r="AC180"/>
  <c r="AB180"/>
  <c r="AA180" s="1"/>
  <c r="W180"/>
  <c r="V180"/>
  <c r="U180" s="1"/>
  <c r="Q180"/>
  <c r="P180"/>
  <c r="M180"/>
  <c r="K180"/>
  <c r="I180"/>
  <c r="G180"/>
  <c r="AM179"/>
  <c r="AG179"/>
  <c r="AA179"/>
  <c r="U179"/>
  <c r="O179"/>
  <c r="AM178"/>
  <c r="AG178"/>
  <c r="AA178"/>
  <c r="U178"/>
  <c r="O178"/>
  <c r="AM177"/>
  <c r="AG177"/>
  <c r="AA177"/>
  <c r="U177"/>
  <c r="O177"/>
  <c r="AM176"/>
  <c r="AG176"/>
  <c r="AA176"/>
  <c r="U176"/>
  <c r="O176"/>
  <c r="AO175"/>
  <c r="AN175"/>
  <c r="AM175"/>
  <c r="AI175"/>
  <c r="AH175"/>
  <c r="AG175" s="1"/>
  <c r="AC175"/>
  <c r="AB175"/>
  <c r="AA175" s="1"/>
  <c r="W175"/>
  <c r="V175"/>
  <c r="Q175"/>
  <c r="P175"/>
  <c r="O175"/>
  <c r="M175"/>
  <c r="K175"/>
  <c r="I175"/>
  <c r="G175"/>
  <c r="AM174"/>
  <c r="AG174"/>
  <c r="AA174"/>
  <c r="U174"/>
  <c r="O174"/>
  <c r="AM173"/>
  <c r="AG173"/>
  <c r="AA173"/>
  <c r="U173"/>
  <c r="O173"/>
  <c r="AM172"/>
  <c r="AG172"/>
  <c r="AA172"/>
  <c r="U172"/>
  <c r="O172"/>
  <c r="AO171"/>
  <c r="AO167" s="1"/>
  <c r="AN171"/>
  <c r="AM171"/>
  <c r="AI171"/>
  <c r="AH171"/>
  <c r="AG171" s="1"/>
  <c r="AC171"/>
  <c r="AB171"/>
  <c r="AA171" s="1"/>
  <c r="W171"/>
  <c r="V171"/>
  <c r="Q171"/>
  <c r="Q167" s="1"/>
  <c r="P171"/>
  <c r="O171"/>
  <c r="M171"/>
  <c r="K171"/>
  <c r="I171"/>
  <c r="G171"/>
  <c r="AM170"/>
  <c r="AG170"/>
  <c r="AA170"/>
  <c r="U170"/>
  <c r="O170"/>
  <c r="AM169"/>
  <c r="AG169"/>
  <c r="AA169"/>
  <c r="U169"/>
  <c r="O169"/>
  <c r="AO168"/>
  <c r="AN168"/>
  <c r="AM168" s="1"/>
  <c r="AI168"/>
  <c r="AI167" s="1"/>
  <c r="AH168"/>
  <c r="AG168" s="1"/>
  <c r="AC168"/>
  <c r="AC167" s="1"/>
  <c r="AB168"/>
  <c r="W168"/>
  <c r="W167" s="1"/>
  <c r="V168"/>
  <c r="U168"/>
  <c r="Q168"/>
  <c r="P168"/>
  <c r="O168" s="1"/>
  <c r="M168"/>
  <c r="M167" s="1"/>
  <c r="K168"/>
  <c r="I168"/>
  <c r="I167" s="1"/>
  <c r="G168"/>
  <c r="G167" s="1"/>
  <c r="AH167"/>
  <c r="AG167" s="1"/>
  <c r="V167"/>
  <c r="U167" s="1"/>
  <c r="K167"/>
  <c r="AM166"/>
  <c r="AG166"/>
  <c r="AA166"/>
  <c r="U166"/>
  <c r="O166"/>
  <c r="AM165"/>
  <c r="AG165"/>
  <c r="AA165"/>
  <c r="U165"/>
  <c r="O165"/>
  <c r="AO164"/>
  <c r="AO156" s="1"/>
  <c r="AO155" s="1"/>
  <c r="AO99" s="1"/>
  <c r="AO116" s="1"/>
  <c r="AN164"/>
  <c r="AI164"/>
  <c r="AI156" s="1"/>
  <c r="AI155" s="1"/>
  <c r="AI99" s="1"/>
  <c r="AH164"/>
  <c r="AG164"/>
  <c r="AC164"/>
  <c r="AB164"/>
  <c r="AA164" s="1"/>
  <c r="W164"/>
  <c r="V164"/>
  <c r="U164" s="1"/>
  <c r="Q164"/>
  <c r="Q156" s="1"/>
  <c r="Q155" s="1"/>
  <c r="Q99" s="1"/>
  <c r="Q116" s="1"/>
  <c r="P164"/>
  <c r="M164"/>
  <c r="M156" s="1"/>
  <c r="M155" s="1"/>
  <c r="M99" s="1"/>
  <c r="M116" s="1"/>
  <c r="K164"/>
  <c r="I164"/>
  <c r="I156" s="1"/>
  <c r="I155" s="1"/>
  <c r="I99" s="1"/>
  <c r="I116" s="1"/>
  <c r="G164"/>
  <c r="AM163"/>
  <c r="AG163"/>
  <c r="AA163"/>
  <c r="U163"/>
  <c r="O163"/>
  <c r="AM162"/>
  <c r="AG162"/>
  <c r="AA162"/>
  <c r="U162"/>
  <c r="O162"/>
  <c r="AM161"/>
  <c r="AG161"/>
  <c r="AA161"/>
  <c r="U161"/>
  <c r="O161"/>
  <c r="AO160"/>
  <c r="AN160"/>
  <c r="AM160" s="1"/>
  <c r="AI160"/>
  <c r="AH160"/>
  <c r="AG160" s="1"/>
  <c r="AC160"/>
  <c r="AB160"/>
  <c r="W160"/>
  <c r="V160"/>
  <c r="U160"/>
  <c r="Q160"/>
  <c r="P160"/>
  <c r="O160" s="1"/>
  <c r="M160"/>
  <c r="K160"/>
  <c r="I160"/>
  <c r="G160"/>
  <c r="AM159"/>
  <c r="AG159"/>
  <c r="AA159"/>
  <c r="U159"/>
  <c r="O159"/>
  <c r="AO158"/>
  <c r="AN158"/>
  <c r="AI158"/>
  <c r="AH158"/>
  <c r="AG158"/>
  <c r="AC158"/>
  <c r="AB158"/>
  <c r="AA158" s="1"/>
  <c r="W158"/>
  <c r="V158"/>
  <c r="U158" s="1"/>
  <c r="Q158"/>
  <c r="P158"/>
  <c r="M158"/>
  <c r="K158"/>
  <c r="I158"/>
  <c r="G158"/>
  <c r="AO157"/>
  <c r="AN157"/>
  <c r="AM157"/>
  <c r="AI157"/>
  <c r="AH157"/>
  <c r="AG157" s="1"/>
  <c r="AC157"/>
  <c r="AB157"/>
  <c r="AA157" s="1"/>
  <c r="W157"/>
  <c r="V157"/>
  <c r="Q157"/>
  <c r="P157"/>
  <c r="O157"/>
  <c r="M157"/>
  <c r="K157"/>
  <c r="I157"/>
  <c r="G157"/>
  <c r="AN156"/>
  <c r="AH156"/>
  <c r="AG156" s="1"/>
  <c r="AC156"/>
  <c r="AC155" s="1"/>
  <c r="AC99" s="1"/>
  <c r="AC116" s="1"/>
  <c r="W156"/>
  <c r="W155" s="1"/>
  <c r="W99" s="1"/>
  <c r="P156"/>
  <c r="K156"/>
  <c r="G156"/>
  <c r="G155" s="1"/>
  <c r="G99" s="1"/>
  <c r="G116" s="1"/>
  <c r="AH155"/>
  <c r="K155"/>
  <c r="D155"/>
  <c r="AO153"/>
  <c r="AN153"/>
  <c r="AM153" s="1"/>
  <c r="AI153"/>
  <c r="AH153"/>
  <c r="AC153"/>
  <c r="AB153"/>
  <c r="AA153"/>
  <c r="W153"/>
  <c r="V153"/>
  <c r="U153" s="1"/>
  <c r="Q153"/>
  <c r="P153"/>
  <c r="O153" s="1"/>
  <c r="M153"/>
  <c r="K153"/>
  <c r="I153"/>
  <c r="G153"/>
  <c r="AO152"/>
  <c r="AN152"/>
  <c r="AI152"/>
  <c r="AH152"/>
  <c r="AG152"/>
  <c r="AC152"/>
  <c r="AB152"/>
  <c r="AA152" s="1"/>
  <c r="W152"/>
  <c r="V152"/>
  <c r="U152" s="1"/>
  <c r="Q152"/>
  <c r="P152"/>
  <c r="M152"/>
  <c r="M151" s="1"/>
  <c r="K152"/>
  <c r="I152"/>
  <c r="I151" s="1"/>
  <c r="G152"/>
  <c r="AO151"/>
  <c r="AN151"/>
  <c r="AM151"/>
  <c r="AI151"/>
  <c r="AH151"/>
  <c r="AG151" s="1"/>
  <c r="AC151"/>
  <c r="AB151"/>
  <c r="AA151" s="1"/>
  <c r="W151"/>
  <c r="V151"/>
  <c r="Q151"/>
  <c r="P151"/>
  <c r="O151"/>
  <c r="K151"/>
  <c r="G151"/>
  <c r="AM150"/>
  <c r="AG150"/>
  <c r="AA150"/>
  <c r="U150"/>
  <c r="O150"/>
  <c r="AM149"/>
  <c r="AG149"/>
  <c r="AA149"/>
  <c r="U149"/>
  <c r="O149"/>
  <c r="AM148"/>
  <c r="AG148"/>
  <c r="AA148"/>
  <c r="U148"/>
  <c r="O148"/>
  <c r="AM147"/>
  <c r="AG147"/>
  <c r="AA147"/>
  <c r="U147"/>
  <c r="O147"/>
  <c r="AM146"/>
  <c r="AA146"/>
  <c r="O146"/>
  <c r="AM145"/>
  <c r="AG145"/>
  <c r="AA145"/>
  <c r="U145"/>
  <c r="O145"/>
  <c r="AM144"/>
  <c r="AG144"/>
  <c r="AA144"/>
  <c r="U144"/>
  <c r="O144"/>
  <c r="AM143"/>
  <c r="AG143"/>
  <c r="AA143"/>
  <c r="U143"/>
  <c r="O143"/>
  <c r="AM142"/>
  <c r="AG142"/>
  <c r="AA142"/>
  <c r="U142"/>
  <c r="O142"/>
  <c r="AM141"/>
  <c r="AG141"/>
  <c r="AA141"/>
  <c r="U141"/>
  <c r="O141"/>
  <c r="AM140"/>
  <c r="AG140"/>
  <c r="AA140"/>
  <c r="U140"/>
  <c r="O140"/>
  <c r="AM139"/>
  <c r="AG139"/>
  <c r="AA139"/>
  <c r="U139"/>
  <c r="AM138"/>
  <c r="AM137"/>
  <c r="AG137"/>
  <c r="AA137"/>
  <c r="U137"/>
  <c r="O137"/>
  <c r="AM136"/>
  <c r="AG136"/>
  <c r="AA136"/>
  <c r="U136"/>
  <c r="O136"/>
  <c r="AM135"/>
  <c r="AG135"/>
  <c r="AA135"/>
  <c r="U135"/>
  <c r="AM134"/>
  <c r="AG134"/>
  <c r="AA134"/>
  <c r="U134"/>
  <c r="O134"/>
  <c r="AM133"/>
  <c r="AG133"/>
  <c r="AA133"/>
  <c r="U133"/>
  <c r="O133"/>
  <c r="AM132"/>
  <c r="AG132"/>
  <c r="AA132"/>
  <c r="U132"/>
  <c r="O132"/>
  <c r="AM131"/>
  <c r="AG131"/>
  <c r="AA131"/>
  <c r="U131"/>
  <c r="O131"/>
  <c r="AM130"/>
  <c r="AG130"/>
  <c r="AA130"/>
  <c r="U130"/>
  <c r="O130"/>
  <c r="AM129"/>
  <c r="AG129"/>
  <c r="AA129"/>
  <c r="U129"/>
  <c r="O129"/>
  <c r="AM128"/>
  <c r="AG128"/>
  <c r="AA128"/>
  <c r="U128"/>
  <c r="O128"/>
  <c r="AM127"/>
  <c r="AG127"/>
  <c r="AA127"/>
  <c r="AO126"/>
  <c r="AN126"/>
  <c r="AH126"/>
  <c r="AC126"/>
  <c r="AM124"/>
  <c r="AG124"/>
  <c r="AA124"/>
  <c r="U124"/>
  <c r="O124"/>
  <c r="AM123"/>
  <c r="AG123"/>
  <c r="AA123"/>
  <c r="U123"/>
  <c r="O123"/>
  <c r="AO122"/>
  <c r="AO118" s="1"/>
  <c r="AN122"/>
  <c r="AM122"/>
  <c r="AI122"/>
  <c r="AH122"/>
  <c r="AG122" s="1"/>
  <c r="AC122"/>
  <c r="AB122"/>
  <c r="AA122" s="1"/>
  <c r="W122"/>
  <c r="V122"/>
  <c r="Q122"/>
  <c r="Q118" s="1"/>
  <c r="P122"/>
  <c r="O122"/>
  <c r="M122"/>
  <c r="K122"/>
  <c r="I122"/>
  <c r="G122"/>
  <c r="AM121"/>
  <c r="AG121"/>
  <c r="AA121"/>
  <c r="U121"/>
  <c r="O121"/>
  <c r="AM120"/>
  <c r="AG120"/>
  <c r="AA120"/>
  <c r="U120"/>
  <c r="O120"/>
  <c r="AO119"/>
  <c r="AN119"/>
  <c r="AM119" s="1"/>
  <c r="AI119"/>
  <c r="AH119"/>
  <c r="AG119" s="1"/>
  <c r="AC119"/>
  <c r="AB119"/>
  <c r="W119"/>
  <c r="W118" s="1"/>
  <c r="V119"/>
  <c r="U119"/>
  <c r="Q119"/>
  <c r="P119"/>
  <c r="O119" s="1"/>
  <c r="M119"/>
  <c r="K119"/>
  <c r="K118" s="1"/>
  <c r="I119"/>
  <c r="G119"/>
  <c r="G118" s="1"/>
  <c r="AN118"/>
  <c r="AM118" s="1"/>
  <c r="AI118"/>
  <c r="AC118"/>
  <c r="V118"/>
  <c r="P118"/>
  <c r="O118" s="1"/>
  <c r="M118"/>
  <c r="I118"/>
  <c r="AM117"/>
  <c r="AG117"/>
  <c r="AA117"/>
  <c r="U117"/>
  <c r="O117"/>
  <c r="AH99"/>
  <c r="AH116" s="1"/>
  <c r="K99"/>
  <c r="K116" s="1"/>
  <c r="AM115"/>
  <c r="AG115"/>
  <c r="AA115"/>
  <c r="U115"/>
  <c r="O115"/>
  <c r="D115"/>
  <c r="M111"/>
  <c r="K111"/>
  <c r="I111"/>
  <c r="G111"/>
  <c r="AO110"/>
  <c r="AN110"/>
  <c r="AI110"/>
  <c r="AH110"/>
  <c r="AG110"/>
  <c r="AC110"/>
  <c r="AB110"/>
  <c r="AA110" s="1"/>
  <c r="W110"/>
  <c r="V110"/>
  <c r="U110" s="1"/>
  <c r="Q110"/>
  <c r="P110"/>
  <c r="M110"/>
  <c r="K110"/>
  <c r="I110"/>
  <c r="G110"/>
  <c r="AO109"/>
  <c r="AN109"/>
  <c r="AM109"/>
  <c r="AI109"/>
  <c r="AH109"/>
  <c r="AG109" s="1"/>
  <c r="AC109"/>
  <c r="AB109"/>
  <c r="AA109" s="1"/>
  <c r="W109"/>
  <c r="V109"/>
  <c r="Q109"/>
  <c r="P109"/>
  <c r="O109"/>
  <c r="M109"/>
  <c r="K109"/>
  <c r="I109"/>
  <c r="G109"/>
  <c r="AO108"/>
  <c r="AN108"/>
  <c r="AM108" s="1"/>
  <c r="AI108"/>
  <c r="AH108"/>
  <c r="AG108" s="1"/>
  <c r="AC108"/>
  <c r="AB108"/>
  <c r="W108"/>
  <c r="V108"/>
  <c r="U108"/>
  <c r="Q108"/>
  <c r="P108"/>
  <c r="O108" s="1"/>
  <c r="M108"/>
  <c r="K108"/>
  <c r="I108"/>
  <c r="G108"/>
  <c r="AO107"/>
  <c r="AN107"/>
  <c r="AM107" s="1"/>
  <c r="AI107"/>
  <c r="AH107"/>
  <c r="AC107"/>
  <c r="AB107"/>
  <c r="AA107"/>
  <c r="W107"/>
  <c r="V107"/>
  <c r="U107" s="1"/>
  <c r="Q107"/>
  <c r="P107"/>
  <c r="O107" s="1"/>
  <c r="M107"/>
  <c r="K107"/>
  <c r="I107"/>
  <c r="G107"/>
  <c r="AO106"/>
  <c r="AN106"/>
  <c r="AM106"/>
  <c r="AI106"/>
  <c r="AH106"/>
  <c r="AG106" s="1"/>
  <c r="AC106"/>
  <c r="AB106"/>
  <c r="AA106" s="1"/>
  <c r="W106"/>
  <c r="V106"/>
  <c r="Q106"/>
  <c r="P106"/>
  <c r="O106"/>
  <c r="M106"/>
  <c r="K106"/>
  <c r="I106"/>
  <c r="G106"/>
  <c r="AO105"/>
  <c r="AN105"/>
  <c r="AM105" s="1"/>
  <c r="AI105"/>
  <c r="AH105"/>
  <c r="AC105"/>
  <c r="AB105"/>
  <c r="AA105"/>
  <c r="W105"/>
  <c r="V105"/>
  <c r="U105" s="1"/>
  <c r="Q105"/>
  <c r="P105"/>
  <c r="O105" s="1"/>
  <c r="M105"/>
  <c r="K105"/>
  <c r="K104" s="1"/>
  <c r="I105"/>
  <c r="G105"/>
  <c r="G104" s="1"/>
  <c r="AO104"/>
  <c r="AN104"/>
  <c r="AM104" s="1"/>
  <c r="AI104"/>
  <c r="AH104"/>
  <c r="AC104"/>
  <c r="AB104"/>
  <c r="AA104"/>
  <c r="W104"/>
  <c r="V104"/>
  <c r="U104" s="1"/>
  <c r="Q104"/>
  <c r="P104"/>
  <c r="O104" s="1"/>
  <c r="M104"/>
  <c r="I104"/>
  <c r="AO103"/>
  <c r="AN103"/>
  <c r="AM103"/>
  <c r="AI103"/>
  <c r="AH103"/>
  <c r="AG103" s="1"/>
  <c r="AC103"/>
  <c r="AB103"/>
  <c r="W103"/>
  <c r="V103"/>
  <c r="U103"/>
  <c r="Q103"/>
  <c r="P103"/>
  <c r="O103" s="1"/>
  <c r="M103"/>
  <c r="K103"/>
  <c r="I103"/>
  <c r="G103"/>
  <c r="AO101"/>
  <c r="AO98" s="1"/>
  <c r="AN101"/>
  <c r="AN98"/>
  <c r="AN102" s="1"/>
  <c r="AI101"/>
  <c r="AH101"/>
  <c r="AH98" s="1"/>
  <c r="AH102" s="1"/>
  <c r="AC101"/>
  <c r="AC98" s="1"/>
  <c r="AC102" s="1"/>
  <c r="AB101"/>
  <c r="W101"/>
  <c r="V101"/>
  <c r="Q101"/>
  <c r="P101"/>
  <c r="M101"/>
  <c r="K101"/>
  <c r="I101"/>
  <c r="G101"/>
  <c r="AM101"/>
  <c r="AG101"/>
  <c r="AA101"/>
  <c r="U101"/>
  <c r="O101"/>
  <c r="D99"/>
  <c r="AM96"/>
  <c r="AG96"/>
  <c r="AA96"/>
  <c r="U96"/>
  <c r="O96"/>
  <c r="AM95"/>
  <c r="AG95"/>
  <c r="AA95"/>
  <c r="U95"/>
  <c r="O95"/>
  <c r="AM94"/>
  <c r="AG94"/>
  <c r="AA94"/>
  <c r="U94"/>
  <c r="O94"/>
  <c r="AO93"/>
  <c r="AN93"/>
  <c r="AM93" s="1"/>
  <c r="AI93"/>
  <c r="AH93"/>
  <c r="AG93" s="1"/>
  <c r="AC93"/>
  <c r="AB93"/>
  <c r="AA93"/>
  <c r="W93"/>
  <c r="V93"/>
  <c r="U93" s="1"/>
  <c r="Q93"/>
  <c r="P93"/>
  <c r="O93" s="1"/>
  <c r="M93"/>
  <c r="K93"/>
  <c r="I93"/>
  <c r="G93"/>
  <c r="D93"/>
  <c r="AO91"/>
  <c r="AN91"/>
  <c r="AM91" s="1"/>
  <c r="AI91"/>
  <c r="AH91"/>
  <c r="AG91" s="1"/>
  <c r="AC91"/>
  <c r="AB91"/>
  <c r="AA91" s="1"/>
  <c r="W91"/>
  <c r="V91"/>
  <c r="U91" s="1"/>
  <c r="Q91"/>
  <c r="P91"/>
  <c r="M91"/>
  <c r="K91"/>
  <c r="I91"/>
  <c r="G91"/>
  <c r="AO90"/>
  <c r="AN90"/>
  <c r="AM90"/>
  <c r="AI90"/>
  <c r="AH90"/>
  <c r="AG90" s="1"/>
  <c r="AC90"/>
  <c r="AB90"/>
  <c r="AA90" s="1"/>
  <c r="W90"/>
  <c r="V90"/>
  <c r="Q90"/>
  <c r="P90"/>
  <c r="O90" s="1"/>
  <c r="M90"/>
  <c r="K90"/>
  <c r="I90"/>
  <c r="G90"/>
  <c r="AO89"/>
  <c r="AN89"/>
  <c r="AM89" s="1"/>
  <c r="AI89"/>
  <c r="AH89"/>
  <c r="AG89" s="1"/>
  <c r="AC89"/>
  <c r="AB89"/>
  <c r="AA89" s="1"/>
  <c r="W89"/>
  <c r="V89"/>
  <c r="U89"/>
  <c r="Q89"/>
  <c r="P89"/>
  <c r="O89" s="1"/>
  <c r="M89"/>
  <c r="K89"/>
  <c r="I89"/>
  <c r="I88" s="1"/>
  <c r="G89"/>
  <c r="AO88"/>
  <c r="AN88"/>
  <c r="AM88"/>
  <c r="AI88"/>
  <c r="AH88"/>
  <c r="AG88" s="1"/>
  <c r="AC88"/>
  <c r="AB88"/>
  <c r="AA88" s="1"/>
  <c r="W88"/>
  <c r="V88"/>
  <c r="U88" s="1"/>
  <c r="Q88"/>
  <c r="P88"/>
  <c r="O88" s="1"/>
  <c r="M88"/>
  <c r="K88"/>
  <c r="G88"/>
  <c r="AM85"/>
  <c r="AG85"/>
  <c r="AA85"/>
  <c r="U85"/>
  <c r="O85"/>
  <c r="AM84"/>
  <c r="AG84"/>
  <c r="AA84"/>
  <c r="U84"/>
  <c r="O84"/>
  <c r="AO83"/>
  <c r="AN83"/>
  <c r="AM83"/>
  <c r="AI83"/>
  <c r="AH83"/>
  <c r="AG83" s="1"/>
  <c r="AC83"/>
  <c r="AB83"/>
  <c r="AA83" s="1"/>
  <c r="W83"/>
  <c r="V83"/>
  <c r="U83" s="1"/>
  <c r="Q83"/>
  <c r="P83"/>
  <c r="O83"/>
  <c r="M83"/>
  <c r="K83"/>
  <c r="I83"/>
  <c r="G83"/>
  <c r="AM82"/>
  <c r="AG82"/>
  <c r="AA82"/>
  <c r="U82"/>
  <c r="O82"/>
  <c r="AM81"/>
  <c r="AG81"/>
  <c r="AA81"/>
  <c r="U81"/>
  <c r="O81"/>
  <c r="AM80"/>
  <c r="AG80"/>
  <c r="AA80"/>
  <c r="U80"/>
  <c r="O80"/>
  <c r="AM79"/>
  <c r="AG79"/>
  <c r="AA79"/>
  <c r="U79"/>
  <c r="O79"/>
  <c r="AO78"/>
  <c r="AN78"/>
  <c r="AM78" s="1"/>
  <c r="AI78"/>
  <c r="AH78"/>
  <c r="AG78" s="1"/>
  <c r="AC78"/>
  <c r="AB78"/>
  <c r="W78"/>
  <c r="V78"/>
  <c r="U78"/>
  <c r="Q78"/>
  <c r="P78"/>
  <c r="O78" s="1"/>
  <c r="M78"/>
  <c r="K78"/>
  <c r="I78"/>
  <c r="G78"/>
  <c r="AM77"/>
  <c r="AG77"/>
  <c r="AA77"/>
  <c r="U77"/>
  <c r="O77"/>
  <c r="AM76"/>
  <c r="AG76"/>
  <c r="AA76"/>
  <c r="U76"/>
  <c r="O76"/>
  <c r="AM75"/>
  <c r="AG75"/>
  <c r="AA75"/>
  <c r="U75"/>
  <c r="O75"/>
  <c r="AO74"/>
  <c r="AN74"/>
  <c r="AI74"/>
  <c r="AH74"/>
  <c r="AG74"/>
  <c r="AC74"/>
  <c r="AB74"/>
  <c r="AA74" s="1"/>
  <c r="W74"/>
  <c r="V74"/>
  <c r="U74" s="1"/>
  <c r="Q74"/>
  <c r="P74"/>
  <c r="O74" s="1"/>
  <c r="M74"/>
  <c r="K74"/>
  <c r="I74"/>
  <c r="G74"/>
  <c r="AM73"/>
  <c r="AG73"/>
  <c r="AA73"/>
  <c r="U73"/>
  <c r="O73"/>
  <c r="AM72"/>
  <c r="AG72"/>
  <c r="AA72"/>
  <c r="U72"/>
  <c r="O72"/>
  <c r="AO71"/>
  <c r="AO70" s="1"/>
  <c r="AN71"/>
  <c r="AM71"/>
  <c r="AI71"/>
  <c r="AH71"/>
  <c r="AG71" s="1"/>
  <c r="AC71"/>
  <c r="AB71"/>
  <c r="AA71" s="1"/>
  <c r="W71"/>
  <c r="V71"/>
  <c r="Q71"/>
  <c r="P71"/>
  <c r="O71"/>
  <c r="M71"/>
  <c r="K71"/>
  <c r="I71"/>
  <c r="G71"/>
  <c r="AN70"/>
  <c r="AM70" s="1"/>
  <c r="AI70"/>
  <c r="AH70"/>
  <c r="AG70"/>
  <c r="AC70"/>
  <c r="AB70"/>
  <c r="AA70" s="1"/>
  <c r="W70"/>
  <c r="V70"/>
  <c r="U70" s="1"/>
  <c r="Q70"/>
  <c r="P70"/>
  <c r="M70"/>
  <c r="K70"/>
  <c r="I70"/>
  <c r="G70"/>
  <c r="AM69"/>
  <c r="AG69"/>
  <c r="AA69"/>
  <c r="U69"/>
  <c r="O69"/>
  <c r="AM68"/>
  <c r="AG68"/>
  <c r="AA68"/>
  <c r="U68"/>
  <c r="O68"/>
  <c r="AO67"/>
  <c r="AN67"/>
  <c r="AM67"/>
  <c r="AI67"/>
  <c r="AH67"/>
  <c r="AG67" s="1"/>
  <c r="AC67"/>
  <c r="AB67"/>
  <c r="AA67" s="1"/>
  <c r="W67"/>
  <c r="V67"/>
  <c r="Q67"/>
  <c r="P67"/>
  <c r="O67"/>
  <c r="M67"/>
  <c r="K67"/>
  <c r="I67"/>
  <c r="G67"/>
  <c r="AM66"/>
  <c r="AG66"/>
  <c r="AA66"/>
  <c r="U66"/>
  <c r="O66"/>
  <c r="AM65"/>
  <c r="AG65"/>
  <c r="AA65"/>
  <c r="U65"/>
  <c r="O65"/>
  <c r="AM64"/>
  <c r="AG64"/>
  <c r="AA64"/>
  <c r="U64"/>
  <c r="O64"/>
  <c r="AO63"/>
  <c r="AN63"/>
  <c r="AM63"/>
  <c r="AI63"/>
  <c r="AH63"/>
  <c r="AG63" s="1"/>
  <c r="AC63"/>
  <c r="AB63"/>
  <c r="AA63" s="1"/>
  <c r="W63"/>
  <c r="V63"/>
  <c r="Q63"/>
  <c r="P63"/>
  <c r="O63"/>
  <c r="M63"/>
  <c r="K63"/>
  <c r="I63"/>
  <c r="G63"/>
  <c r="AM62"/>
  <c r="AG62"/>
  <c r="AA62"/>
  <c r="U62"/>
  <c r="O62"/>
  <c r="AO61"/>
  <c r="AN61"/>
  <c r="AM61"/>
  <c r="AI61"/>
  <c r="AH61"/>
  <c r="AG61" s="1"/>
  <c r="AC61"/>
  <c r="AB61"/>
  <c r="AA61" s="1"/>
  <c r="W61"/>
  <c r="V61"/>
  <c r="U61" s="1"/>
  <c r="Q61"/>
  <c r="P61"/>
  <c r="O61" s="1"/>
  <c r="M61"/>
  <c r="K61"/>
  <c r="I61"/>
  <c r="G61"/>
  <c r="AO60"/>
  <c r="AN60"/>
  <c r="AM60" s="1"/>
  <c r="AI60"/>
  <c r="AH60"/>
  <c r="AG60" s="1"/>
  <c r="AC60"/>
  <c r="AB60"/>
  <c r="AA60" s="1"/>
  <c r="W60"/>
  <c r="V60"/>
  <c r="U60"/>
  <c r="Q60"/>
  <c r="P60"/>
  <c r="O60" s="1"/>
  <c r="M60"/>
  <c r="K60"/>
  <c r="I60"/>
  <c r="G60"/>
  <c r="AO59"/>
  <c r="AN59"/>
  <c r="AM59" s="1"/>
  <c r="AI59"/>
  <c r="AH59"/>
  <c r="AG59" s="1"/>
  <c r="AC59"/>
  <c r="AB59"/>
  <c r="AA59" s="1"/>
  <c r="W59"/>
  <c r="V59"/>
  <c r="U59" s="1"/>
  <c r="Q59"/>
  <c r="P59"/>
  <c r="O59" s="1"/>
  <c r="M59"/>
  <c r="K59"/>
  <c r="I59"/>
  <c r="G59"/>
  <c r="AN58"/>
  <c r="AI58"/>
  <c r="AH58"/>
  <c r="AG58" s="1"/>
  <c r="AC58"/>
  <c r="AB58"/>
  <c r="AA58" s="1"/>
  <c r="W58"/>
  <c r="V58"/>
  <c r="U58"/>
  <c r="Q58"/>
  <c r="P58"/>
  <c r="O58" s="1"/>
  <c r="M58"/>
  <c r="K58"/>
  <c r="I58"/>
  <c r="G58"/>
  <c r="Q57"/>
  <c r="M57"/>
  <c r="K57"/>
  <c r="I57"/>
  <c r="G57"/>
  <c r="D57"/>
  <c r="Q55"/>
  <c r="M55"/>
  <c r="K55"/>
  <c r="I55"/>
  <c r="G55"/>
  <c r="AO54"/>
  <c r="AN54"/>
  <c r="AM54" s="1"/>
  <c r="AI54"/>
  <c r="AH54"/>
  <c r="AG54" s="1"/>
  <c r="AC54"/>
  <c r="AB54"/>
  <c r="W54"/>
  <c r="W52" s="1"/>
  <c r="V54"/>
  <c r="U54"/>
  <c r="Q54"/>
  <c r="P54"/>
  <c r="O54" s="1"/>
  <c r="M54"/>
  <c r="K54"/>
  <c r="K52" s="1"/>
  <c r="I54"/>
  <c r="G54"/>
  <c r="AO53"/>
  <c r="AN53"/>
  <c r="AM53" s="1"/>
  <c r="AI53"/>
  <c r="AH53"/>
  <c r="AC53"/>
  <c r="AC52" s="1"/>
  <c r="AB53"/>
  <c r="AA53"/>
  <c r="W53"/>
  <c r="V53"/>
  <c r="U53" s="1"/>
  <c r="Q53"/>
  <c r="P53"/>
  <c r="O53" s="1"/>
  <c r="M53"/>
  <c r="K53"/>
  <c r="I53"/>
  <c r="G53"/>
  <c r="AO52"/>
  <c r="AI52"/>
  <c r="AH52"/>
  <c r="AG52"/>
  <c r="AB52"/>
  <c r="V52"/>
  <c r="U52" s="1"/>
  <c r="Q52"/>
  <c r="M52"/>
  <c r="I52"/>
  <c r="AM51"/>
  <c r="AG51"/>
  <c r="AA51"/>
  <c r="U51"/>
  <c r="O51"/>
  <c r="AM50"/>
  <c r="AG50"/>
  <c r="AA50"/>
  <c r="U50"/>
  <c r="O50"/>
  <c r="AM49"/>
  <c r="AG49"/>
  <c r="AA49"/>
  <c r="U49"/>
  <c r="O49"/>
  <c r="AM48"/>
  <c r="AG48"/>
  <c r="AA48"/>
  <c r="U48"/>
  <c r="O48"/>
  <c r="AM47"/>
  <c r="AG47"/>
  <c r="AA47"/>
  <c r="U47"/>
  <c r="O47"/>
  <c r="AM46"/>
  <c r="AG46"/>
  <c r="AA46"/>
  <c r="U46"/>
  <c r="O46"/>
  <c r="AM45"/>
  <c r="AG45"/>
  <c r="AA45"/>
  <c r="U45"/>
  <c r="O45"/>
  <c r="AM44"/>
  <c r="AG44"/>
  <c r="AA44"/>
  <c r="U44"/>
  <c r="O44"/>
  <c r="AM43"/>
  <c r="AG43"/>
  <c r="AA43"/>
  <c r="U43"/>
  <c r="O43"/>
  <c r="AM42"/>
  <c r="AG42"/>
  <c r="AA42"/>
  <c r="U42"/>
  <c r="O42"/>
  <c r="AM41"/>
  <c r="AG41"/>
  <c r="AA41"/>
  <c r="U41"/>
  <c r="O41"/>
  <c r="AM40"/>
  <c r="AG40"/>
  <c r="AA40"/>
  <c r="U40"/>
  <c r="O40"/>
  <c r="AM39"/>
  <c r="AA39"/>
  <c r="U39"/>
  <c r="O39"/>
  <c r="AM38"/>
  <c r="AG38"/>
  <c r="AA38"/>
  <c r="U38"/>
  <c r="O38"/>
  <c r="AM37"/>
  <c r="AG37"/>
  <c r="AA37"/>
  <c r="U37"/>
  <c r="O37"/>
  <c r="AM36"/>
  <c r="AG36"/>
  <c r="AA36"/>
  <c r="AM35"/>
  <c r="AG35"/>
  <c r="AA35"/>
  <c r="U35"/>
  <c r="O35"/>
  <c r="AM34"/>
  <c r="AG34"/>
  <c r="AA34"/>
  <c r="U34"/>
  <c r="O34"/>
  <c r="AM33"/>
  <c r="AG33"/>
  <c r="AA33"/>
  <c r="U33"/>
  <c r="O33"/>
  <c r="AM32"/>
  <c r="AG32"/>
  <c r="AA32"/>
  <c r="U32"/>
  <c r="O32"/>
  <c r="AM31"/>
  <c r="AG31"/>
  <c r="AA31"/>
  <c r="U31"/>
  <c r="O31"/>
  <c r="AM30"/>
  <c r="AG30"/>
  <c r="AA30"/>
  <c r="U30"/>
  <c r="O30"/>
  <c r="AM29"/>
  <c r="AG29"/>
  <c r="AA29"/>
  <c r="U29"/>
  <c r="O29"/>
  <c r="AM28"/>
  <c r="AG28"/>
  <c r="AA28"/>
  <c r="AO27"/>
  <c r="AN27"/>
  <c r="AM27"/>
  <c r="AI27"/>
  <c r="AC27"/>
  <c r="AB27"/>
  <c r="AA27"/>
  <c r="W27"/>
  <c r="P27"/>
  <c r="M27"/>
  <c r="M26"/>
  <c r="Q19"/>
  <c r="Q24" s="1"/>
  <c r="M19"/>
  <c r="M24" s="1"/>
  <c r="K19"/>
  <c r="K24" s="1"/>
  <c r="I19"/>
  <c r="I24" s="1"/>
  <c r="G19"/>
  <c r="G24" s="1"/>
  <c r="AM23"/>
  <c r="AG23"/>
  <c r="AA23"/>
  <c r="U23"/>
  <c r="O23"/>
  <c r="D23"/>
  <c r="AO21"/>
  <c r="AN21"/>
  <c r="AM21"/>
  <c r="AI21"/>
  <c r="AH21"/>
  <c r="AG21" s="1"/>
  <c r="AC21"/>
  <c r="AB21"/>
  <c r="W21"/>
  <c r="V21"/>
  <c r="U21"/>
  <c r="Q21"/>
  <c r="P21"/>
  <c r="O21" s="1"/>
  <c r="M21"/>
  <c r="M18" s="1"/>
  <c r="M22" s="1"/>
  <c r="K21"/>
  <c r="I21"/>
  <c r="G21"/>
  <c r="D19"/>
  <c r="F17"/>
  <c r="AM14"/>
  <c r="AG14"/>
  <c r="AA14"/>
  <c r="U14"/>
  <c r="O14"/>
  <c r="M14"/>
  <c r="K14"/>
  <c r="I14"/>
  <c r="G14"/>
  <c r="AR149" i="353"/>
  <c r="AR182" i="327" s="1"/>
  <c r="AQ149" i="353"/>
  <c r="AQ182" i="327" s="1"/>
  <c r="AP149" i="353"/>
  <c r="AP182" i="327" s="1"/>
  <c r="AO149" i="353"/>
  <c r="AO182" i="327" s="1"/>
  <c r="AN149" i="353"/>
  <c r="AN182" i="327" s="1"/>
  <c r="AL149" i="353"/>
  <c r="AL182" i="327" s="1"/>
  <c r="AK149" i="353"/>
  <c r="AK182" i="327" s="1"/>
  <c r="AJ149" i="353"/>
  <c r="AJ182" i="327" s="1"/>
  <c r="AI149" i="353"/>
  <c r="AI182" i="327" s="1"/>
  <c r="AH149" i="353"/>
  <c r="AH182" i="327" s="1"/>
  <c r="AF149" i="353"/>
  <c r="AF182" i="327" s="1"/>
  <c r="AE149" i="353"/>
  <c r="AE182" i="327" s="1"/>
  <c r="AD149" i="353"/>
  <c r="AD182" i="327" s="1"/>
  <c r="AC149" i="353"/>
  <c r="AC182" i="327" s="1"/>
  <c r="AB149" i="353"/>
  <c r="AB182" i="327" s="1"/>
  <c r="Z149" i="353"/>
  <c r="Z182" i="327" s="1"/>
  <c r="Y149" i="353"/>
  <c r="Y182" i="327" s="1"/>
  <c r="X149" i="353"/>
  <c r="X182" i="327" s="1"/>
  <c r="W149" i="353"/>
  <c r="W182" i="327" s="1"/>
  <c r="V149" i="353"/>
  <c r="V182" i="327" s="1"/>
  <c r="T149" i="353"/>
  <c r="T182" i="327" s="1"/>
  <c r="S149" i="353"/>
  <c r="S182" i="327" s="1"/>
  <c r="R149" i="353"/>
  <c r="R182" i="327" s="1"/>
  <c r="Q149" i="353"/>
  <c r="Q182" i="327" s="1"/>
  <c r="P149" i="353"/>
  <c r="P182" i="327" s="1"/>
  <c r="N182"/>
  <c r="M182"/>
  <c r="L182"/>
  <c r="K182"/>
  <c r="J182"/>
  <c r="I182"/>
  <c r="H182"/>
  <c r="G182"/>
  <c r="AR148" i="353"/>
  <c r="AR181" i="327" s="1"/>
  <c r="AQ148" i="353"/>
  <c r="AQ181" i="327" s="1"/>
  <c r="AP148" i="353"/>
  <c r="AP181" i="327" s="1"/>
  <c r="AO148" i="353"/>
  <c r="AO181" i="327" s="1"/>
  <c r="AN148" i="353"/>
  <c r="AN181" i="327" s="1"/>
  <c r="AL148" i="353"/>
  <c r="AL181" i="327" s="1"/>
  <c r="AK148" i="353"/>
  <c r="AK181" i="327" s="1"/>
  <c r="AJ148" i="353"/>
  <c r="AJ181" i="327" s="1"/>
  <c r="AI148" i="353"/>
  <c r="AI181" i="327" s="1"/>
  <c r="AH148" i="353"/>
  <c r="AH181" i="327" s="1"/>
  <c r="AF148" i="353"/>
  <c r="AF181" i="327" s="1"/>
  <c r="AE148" i="353"/>
  <c r="AE181" i="327" s="1"/>
  <c r="AD148" i="353"/>
  <c r="AD181" i="327" s="1"/>
  <c r="AC148" i="353"/>
  <c r="AC181" i="327" s="1"/>
  <c r="AB148" i="353"/>
  <c r="AB181" i="327" s="1"/>
  <c r="Z148" i="353"/>
  <c r="Z181" i="327" s="1"/>
  <c r="Y148" i="353"/>
  <c r="Y181" i="327" s="1"/>
  <c r="X148" i="353"/>
  <c r="X181" i="327" s="1"/>
  <c r="W148" i="353"/>
  <c r="W181" i="327" s="1"/>
  <c r="V148" i="353"/>
  <c r="V181" i="327" s="1"/>
  <c r="T148" i="353"/>
  <c r="T181" i="327" s="1"/>
  <c r="S148" i="353"/>
  <c r="S181" i="327" s="1"/>
  <c r="R148" i="353"/>
  <c r="R181" i="327" s="1"/>
  <c r="Q148" i="353"/>
  <c r="Q181" i="327" s="1"/>
  <c r="P148" i="353"/>
  <c r="P181" i="327" s="1"/>
  <c r="N181"/>
  <c r="M181"/>
  <c r="L181"/>
  <c r="K181"/>
  <c r="J181"/>
  <c r="I181"/>
  <c r="H181"/>
  <c r="G181"/>
  <c r="AR145" i="353"/>
  <c r="AR179" i="327" s="1"/>
  <c r="AQ145" i="353"/>
  <c r="AQ179" i="327" s="1"/>
  <c r="AP145" i="353"/>
  <c r="AP179" i="327" s="1"/>
  <c r="AO145" i="353"/>
  <c r="AO179" i="327" s="1"/>
  <c r="AN145" i="353"/>
  <c r="AN179" i="327" s="1"/>
  <c r="AL145" i="353"/>
  <c r="AL179" i="327" s="1"/>
  <c r="AK145" i="353"/>
  <c r="AK179" i="327" s="1"/>
  <c r="AJ145" i="353"/>
  <c r="AJ179" i="327" s="1"/>
  <c r="AI145" i="353"/>
  <c r="AI179" i="327" s="1"/>
  <c r="AH145" i="353"/>
  <c r="AH179" i="327" s="1"/>
  <c r="AF145" i="353"/>
  <c r="AF179" i="327" s="1"/>
  <c r="AE145" i="353"/>
  <c r="AE179" i="327" s="1"/>
  <c r="AD145" i="353"/>
  <c r="AD179" i="327" s="1"/>
  <c r="AC145" i="353"/>
  <c r="AC179" i="327" s="1"/>
  <c r="AB145" i="353"/>
  <c r="AB179" i="327" s="1"/>
  <c r="Z145" i="353"/>
  <c r="Z179" i="327"/>
  <c r="Y145" i="353"/>
  <c r="Y179" i="327" s="1"/>
  <c r="X145" i="353"/>
  <c r="X179" i="327" s="1"/>
  <c r="W145" i="353"/>
  <c r="W179" i="327" s="1"/>
  <c r="V145" i="353"/>
  <c r="V179" i="327" s="1"/>
  <c r="T145" i="353"/>
  <c r="T179" i="327" s="1"/>
  <c r="S145" i="353"/>
  <c r="S179" i="327" s="1"/>
  <c r="R145" i="353"/>
  <c r="R179" i="327" s="1"/>
  <c r="Q145" i="353"/>
  <c r="Q179" i="327" s="1"/>
  <c r="P145" i="353"/>
  <c r="P179" i="327" s="1"/>
  <c r="N179"/>
  <c r="M179"/>
  <c r="L179"/>
  <c r="K179"/>
  <c r="J179"/>
  <c r="I179"/>
  <c r="H179"/>
  <c r="G179"/>
  <c r="AR144" i="353"/>
  <c r="AR178" i="327" s="1"/>
  <c r="AQ144" i="353"/>
  <c r="AQ178" i="327" s="1"/>
  <c r="AP144" i="353"/>
  <c r="AP178" i="327" s="1"/>
  <c r="AO144" i="353"/>
  <c r="AO178" i="327" s="1"/>
  <c r="AN144" i="353"/>
  <c r="AN178" i="327" s="1"/>
  <c r="AL144" i="353"/>
  <c r="AL178" i="327" s="1"/>
  <c r="AK144" i="353"/>
  <c r="AK178" i="327" s="1"/>
  <c r="AJ144" i="353"/>
  <c r="AJ178" i="327" s="1"/>
  <c r="AI144" i="353"/>
  <c r="AI178" i="327" s="1"/>
  <c r="AH144" i="353"/>
  <c r="AH178" i="327" s="1"/>
  <c r="AF144" i="353"/>
  <c r="AF178" i="327" s="1"/>
  <c r="AE144" i="353"/>
  <c r="AE178" i="327" s="1"/>
  <c r="AD144" i="353"/>
  <c r="AD178" i="327" s="1"/>
  <c r="AC144" i="353"/>
  <c r="AC178" i="327" s="1"/>
  <c r="AB144" i="353"/>
  <c r="AB178" i="327" s="1"/>
  <c r="Z144" i="353"/>
  <c r="Z178" i="327" s="1"/>
  <c r="Y144" i="353"/>
  <c r="Y178" i="327" s="1"/>
  <c r="X144" i="353"/>
  <c r="X178" i="327" s="1"/>
  <c r="W144" i="353"/>
  <c r="W178" i="327" s="1"/>
  <c r="V144" i="353"/>
  <c r="V178" i="327" s="1"/>
  <c r="T144" i="353"/>
  <c r="T178" i="327" s="1"/>
  <c r="S144" i="353"/>
  <c r="S178" i="327" s="1"/>
  <c r="R144" i="353"/>
  <c r="R178" i="327" s="1"/>
  <c r="Q144" i="353"/>
  <c r="Q178" i="327" s="1"/>
  <c r="P144" i="353"/>
  <c r="P178" i="327" s="1"/>
  <c r="N178"/>
  <c r="M178"/>
  <c r="L178"/>
  <c r="K178"/>
  <c r="J178"/>
  <c r="I178"/>
  <c r="H178"/>
  <c r="G178"/>
  <c r="AR143" i="353"/>
  <c r="AR177" i="327" s="1"/>
  <c r="AQ143" i="353"/>
  <c r="AQ177" i="327" s="1"/>
  <c r="AP143" i="353"/>
  <c r="AP177" i="327" s="1"/>
  <c r="AO143" i="353"/>
  <c r="AO177" i="327" s="1"/>
  <c r="AN143" i="353"/>
  <c r="AN177" i="327" s="1"/>
  <c r="AL143" i="353"/>
  <c r="AL177" i="327" s="1"/>
  <c r="AK143" i="353"/>
  <c r="AK177" i="327" s="1"/>
  <c r="AJ143" i="353"/>
  <c r="AJ177" i="327" s="1"/>
  <c r="AI143" i="353"/>
  <c r="AI177" i="327" s="1"/>
  <c r="AH143" i="353"/>
  <c r="AH177" i="327" s="1"/>
  <c r="AF143" i="353"/>
  <c r="AF177" i="327" s="1"/>
  <c r="AE143" i="353"/>
  <c r="AE177" i="327" s="1"/>
  <c r="AD143" i="353"/>
  <c r="AD177" i="327" s="1"/>
  <c r="AC143" i="353"/>
  <c r="AC177" i="327" s="1"/>
  <c r="AB143" i="353"/>
  <c r="AB177" i="327" s="1"/>
  <c r="Z143" i="353"/>
  <c r="Z177" i="327" s="1"/>
  <c r="Y143" i="353"/>
  <c r="Y177" i="327" s="1"/>
  <c r="X143" i="353"/>
  <c r="X177" i="327" s="1"/>
  <c r="W143" i="353"/>
  <c r="W177" i="327" s="1"/>
  <c r="V143" i="353"/>
  <c r="V177" i="327" s="1"/>
  <c r="T143" i="353"/>
  <c r="T177" i="327" s="1"/>
  <c r="S143" i="353"/>
  <c r="S177" i="327" s="1"/>
  <c r="R143" i="353"/>
  <c r="R177" i="327" s="1"/>
  <c r="Q143" i="353"/>
  <c r="Q177" i="327" s="1"/>
  <c r="P143" i="353"/>
  <c r="P177" i="327" s="1"/>
  <c r="N177"/>
  <c r="M177"/>
  <c r="L177"/>
  <c r="K177"/>
  <c r="J177"/>
  <c r="I177"/>
  <c r="H177"/>
  <c r="G177"/>
  <c r="AR142" i="353"/>
  <c r="AR176" i="327" s="1"/>
  <c r="AQ142" i="353"/>
  <c r="AQ176" i="327" s="1"/>
  <c r="AP142" i="353"/>
  <c r="AP176" i="327" s="1"/>
  <c r="AO142" i="353"/>
  <c r="AO176" i="327" s="1"/>
  <c r="AN142" i="353"/>
  <c r="AN176" i="327" s="1"/>
  <c r="AL142" i="353"/>
  <c r="AL176" i="327" s="1"/>
  <c r="AK142" i="353"/>
  <c r="AK176" i="327" s="1"/>
  <c r="AJ142" i="353"/>
  <c r="AJ176" i="327" s="1"/>
  <c r="AI142" i="353"/>
  <c r="AI176" i="327" s="1"/>
  <c r="AH142" i="353"/>
  <c r="AH176" i="327" s="1"/>
  <c r="AF142" i="353"/>
  <c r="AF176" i="327" s="1"/>
  <c r="AE142" i="353"/>
  <c r="AE176" i="327" s="1"/>
  <c r="AD142" i="353"/>
  <c r="AD176" i="327" s="1"/>
  <c r="AC142" i="353"/>
  <c r="AC176" i="327" s="1"/>
  <c r="AB142" i="353"/>
  <c r="AB176" i="327" s="1"/>
  <c r="Z142" i="353"/>
  <c r="Z176" i="327" s="1"/>
  <c r="Y142" i="353"/>
  <c r="Y176" i="327" s="1"/>
  <c r="X142" i="353"/>
  <c r="X176" i="327" s="1"/>
  <c r="W142" i="353"/>
  <c r="W176" i="327" s="1"/>
  <c r="V142" i="353"/>
  <c r="V176" i="327" s="1"/>
  <c r="T142" i="353"/>
  <c r="T176" i="327" s="1"/>
  <c r="S142" i="353"/>
  <c r="S176" i="327" s="1"/>
  <c r="R142" i="353"/>
  <c r="R176" i="327" s="1"/>
  <c r="Q142" i="353"/>
  <c r="Q176" i="327" s="1"/>
  <c r="P142" i="353"/>
  <c r="P176" i="327" s="1"/>
  <c r="N176"/>
  <c r="M176"/>
  <c r="L176"/>
  <c r="K176"/>
  <c r="J176"/>
  <c r="I176"/>
  <c r="H176"/>
  <c r="G176"/>
  <c r="AR140" i="353"/>
  <c r="AR174" i="327" s="1"/>
  <c r="AQ140" i="353"/>
  <c r="AQ174" i="327" s="1"/>
  <c r="AP140" i="353"/>
  <c r="AP174" i="327" s="1"/>
  <c r="AO140" i="353"/>
  <c r="AO174" i="327" s="1"/>
  <c r="AN140" i="353"/>
  <c r="AN174" i="327" s="1"/>
  <c r="AL140" i="353"/>
  <c r="AL174" i="327" s="1"/>
  <c r="AK140" i="353"/>
  <c r="AK174" i="327" s="1"/>
  <c r="AJ140" i="353"/>
  <c r="AJ174" i="327" s="1"/>
  <c r="AI140" i="353"/>
  <c r="AI174" i="327" s="1"/>
  <c r="AH140" i="353"/>
  <c r="AH174" i="327" s="1"/>
  <c r="AF140" i="353"/>
  <c r="AF174" i="327" s="1"/>
  <c r="AE140" i="353"/>
  <c r="AE174" i="327" s="1"/>
  <c r="AD140" i="353"/>
  <c r="AD174" i="327" s="1"/>
  <c r="AC140" i="353"/>
  <c r="AC174" i="327" s="1"/>
  <c r="AB140" i="353"/>
  <c r="AB174" i="327" s="1"/>
  <c r="Z140" i="353"/>
  <c r="Z174" i="327" s="1"/>
  <c r="Y140" i="353"/>
  <c r="Y174" i="327" s="1"/>
  <c r="X140" i="353"/>
  <c r="X174" i="327" s="1"/>
  <c r="W140" i="353"/>
  <c r="W174" i="327" s="1"/>
  <c r="V140" i="353"/>
  <c r="V174" i="327" s="1"/>
  <c r="T140" i="353"/>
  <c r="T174" i="327" s="1"/>
  <c r="S140" i="353"/>
  <c r="S174" i="327" s="1"/>
  <c r="R140" i="353"/>
  <c r="R174" i="327" s="1"/>
  <c r="Q140" i="353"/>
  <c r="Q174" i="327" s="1"/>
  <c r="P140" i="353"/>
  <c r="P174" i="327" s="1"/>
  <c r="N174"/>
  <c r="M174"/>
  <c r="L174"/>
  <c r="K174"/>
  <c r="J174"/>
  <c r="I174"/>
  <c r="H174"/>
  <c r="G174"/>
  <c r="AR139" i="353"/>
  <c r="AR173" i="327" s="1"/>
  <c r="AQ139" i="353"/>
  <c r="AQ173" i="327" s="1"/>
  <c r="AP139" i="353"/>
  <c r="AP173" i="327" s="1"/>
  <c r="AO139" i="353"/>
  <c r="AO173" i="327" s="1"/>
  <c r="AN139" i="353"/>
  <c r="AN173" i="327" s="1"/>
  <c r="AL139" i="353"/>
  <c r="AL173" i="327" s="1"/>
  <c r="AK139" i="353"/>
  <c r="AK173" i="327" s="1"/>
  <c r="AJ139" i="353"/>
  <c r="AJ173" i="327" s="1"/>
  <c r="AI139" i="353"/>
  <c r="AI173" i="327" s="1"/>
  <c r="AH139" i="353"/>
  <c r="AH173" i="327" s="1"/>
  <c r="AF139" i="353"/>
  <c r="AF173" i="327" s="1"/>
  <c r="AE139" i="353"/>
  <c r="AE173" i="327" s="1"/>
  <c r="AD139" i="353"/>
  <c r="AD173" i="327" s="1"/>
  <c r="AC139" i="353"/>
  <c r="AC173" i="327" s="1"/>
  <c r="AB139" i="353"/>
  <c r="AB173" i="327" s="1"/>
  <c r="Z139" i="353"/>
  <c r="Z173" i="327" s="1"/>
  <c r="Y139" i="353"/>
  <c r="Y173" i="327" s="1"/>
  <c r="X139" i="353"/>
  <c r="X173" i="327" s="1"/>
  <c r="W139" i="353"/>
  <c r="W173" i="327" s="1"/>
  <c r="V139" i="353"/>
  <c r="V173" i="327" s="1"/>
  <c r="T139" i="353"/>
  <c r="T173" i="327" s="1"/>
  <c r="S139" i="353"/>
  <c r="S173" i="327" s="1"/>
  <c r="R139" i="353"/>
  <c r="R173" i="327" s="1"/>
  <c r="Q139" i="353"/>
  <c r="Q173" i="327" s="1"/>
  <c r="P139" i="353"/>
  <c r="P173" i="327" s="1"/>
  <c r="N173"/>
  <c r="M173"/>
  <c r="L173"/>
  <c r="K173"/>
  <c r="J173"/>
  <c r="I173"/>
  <c r="H173"/>
  <c r="G173"/>
  <c r="AR138" i="353"/>
  <c r="AR172" i="327" s="1"/>
  <c r="AQ138" i="353"/>
  <c r="AQ172" i="327" s="1"/>
  <c r="AP138" i="353"/>
  <c r="AP172" i="327" s="1"/>
  <c r="AO138" i="353"/>
  <c r="AO172" i="327" s="1"/>
  <c r="AN138" i="353"/>
  <c r="AN172" i="327" s="1"/>
  <c r="AL138" i="353"/>
  <c r="AL172" i="327" s="1"/>
  <c r="AK138" i="353"/>
  <c r="AK172" i="327" s="1"/>
  <c r="AJ138" i="353"/>
  <c r="AJ172" i="327" s="1"/>
  <c r="AI138" i="353"/>
  <c r="AI172" i="327" s="1"/>
  <c r="AH138" i="353"/>
  <c r="AH172" i="327" s="1"/>
  <c r="AF138" i="353"/>
  <c r="AF172" i="327" s="1"/>
  <c r="AE138" i="353"/>
  <c r="AE172" i="327" s="1"/>
  <c r="AD138" i="353"/>
  <c r="AD172" i="327" s="1"/>
  <c r="AC138" i="353"/>
  <c r="AC172" i="327" s="1"/>
  <c r="AB138" i="353"/>
  <c r="AB172" i="327" s="1"/>
  <c r="Z138" i="353"/>
  <c r="Z172" i="327" s="1"/>
  <c r="Y138" i="353"/>
  <c r="Y172" i="327" s="1"/>
  <c r="X138" i="353"/>
  <c r="X172" i="327" s="1"/>
  <c r="W138" i="353"/>
  <c r="W172" i="327" s="1"/>
  <c r="V138" i="353"/>
  <c r="V172" i="327" s="1"/>
  <c r="T138" i="353"/>
  <c r="T172" i="327" s="1"/>
  <c r="S138" i="353"/>
  <c r="S172" i="327" s="1"/>
  <c r="R138" i="353"/>
  <c r="R172" i="327" s="1"/>
  <c r="Q138" i="353"/>
  <c r="Q172" i="327" s="1"/>
  <c r="P138" i="353"/>
  <c r="P172" i="327" s="1"/>
  <c r="N172"/>
  <c r="M172"/>
  <c r="L172"/>
  <c r="K172"/>
  <c r="J172"/>
  <c r="I172"/>
  <c r="H172"/>
  <c r="G172"/>
  <c r="AR136" i="353"/>
  <c r="AR170" i="327" s="1"/>
  <c r="AQ136" i="353"/>
  <c r="AQ170" i="327" s="1"/>
  <c r="AP136" i="353"/>
  <c r="AP170" i="327" s="1"/>
  <c r="AO136" i="353"/>
  <c r="AO170" i="327" s="1"/>
  <c r="AN136" i="353"/>
  <c r="AN170" i="327" s="1"/>
  <c r="AL136" i="353"/>
  <c r="AL170" i="327" s="1"/>
  <c r="AK136" i="353"/>
  <c r="AK170" i="327" s="1"/>
  <c r="AJ136" i="353"/>
  <c r="AJ170" i="327" s="1"/>
  <c r="AI136" i="353"/>
  <c r="AI170" i="327" s="1"/>
  <c r="AH136" i="353"/>
  <c r="AH170" i="327" s="1"/>
  <c r="AF136" i="353"/>
  <c r="AF170" i="327" s="1"/>
  <c r="AE136" i="353"/>
  <c r="AE170" i="327" s="1"/>
  <c r="AD136" i="353"/>
  <c r="AD170" i="327" s="1"/>
  <c r="AC136" i="353"/>
  <c r="AC170" i="327" s="1"/>
  <c r="AB136" i="353"/>
  <c r="AB170" i="327" s="1"/>
  <c r="Z136" i="353"/>
  <c r="Z170" i="327" s="1"/>
  <c r="Y136" i="353"/>
  <c r="Y170" i="327" s="1"/>
  <c r="X136" i="353"/>
  <c r="X170" i="327" s="1"/>
  <c r="W136" i="353"/>
  <c r="W170" i="327" s="1"/>
  <c r="V136" i="353"/>
  <c r="V170" i="327" s="1"/>
  <c r="T136" i="353"/>
  <c r="T170" i="327" s="1"/>
  <c r="S136" i="353"/>
  <c r="S170" i="327" s="1"/>
  <c r="R136" i="353"/>
  <c r="R170" i="327" s="1"/>
  <c r="Q136" i="353"/>
  <c r="Q170" i="327" s="1"/>
  <c r="P136" i="353"/>
  <c r="P170" i="327" s="1"/>
  <c r="N170"/>
  <c r="M170"/>
  <c r="L170"/>
  <c r="K170"/>
  <c r="J170"/>
  <c r="I170"/>
  <c r="H170"/>
  <c r="G170"/>
  <c r="AR135" i="353"/>
  <c r="AR169" i="327" s="1"/>
  <c r="AQ135" i="353"/>
  <c r="AQ169" i="327" s="1"/>
  <c r="AP135" i="353"/>
  <c r="AP169" i="327" s="1"/>
  <c r="AO135" i="353"/>
  <c r="AO169" i="327" s="1"/>
  <c r="AN135" i="353"/>
  <c r="AN169" i="327" s="1"/>
  <c r="AL135" i="353"/>
  <c r="AL169" i="327" s="1"/>
  <c r="AK135" i="353"/>
  <c r="AK169" i="327" s="1"/>
  <c r="AJ135" i="353"/>
  <c r="AJ169" i="327" s="1"/>
  <c r="AI135" i="353"/>
  <c r="AI169" i="327" s="1"/>
  <c r="AH135" i="353"/>
  <c r="AH169" i="327" s="1"/>
  <c r="AF135" i="353"/>
  <c r="AF169" i="327" s="1"/>
  <c r="AE135" i="353"/>
  <c r="AE169" i="327" s="1"/>
  <c r="AD135" i="353"/>
  <c r="AD169" i="327" s="1"/>
  <c r="AC135" i="353"/>
  <c r="AC169" i="327" s="1"/>
  <c r="AB135" i="353"/>
  <c r="AB169" i="327" s="1"/>
  <c r="Z135" i="353"/>
  <c r="Z169" i="327" s="1"/>
  <c r="Y135" i="353"/>
  <c r="Y169" i="327" s="1"/>
  <c r="X135" i="353"/>
  <c r="X169" i="327" s="1"/>
  <c r="W135" i="353"/>
  <c r="W169" i="327" s="1"/>
  <c r="V135" i="353"/>
  <c r="V169" i="327" s="1"/>
  <c r="T135" i="353"/>
  <c r="T169" i="327" s="1"/>
  <c r="S135" i="353"/>
  <c r="S169" i="327" s="1"/>
  <c r="R135" i="353"/>
  <c r="R169" i="327" s="1"/>
  <c r="Q135" i="353"/>
  <c r="Q169" i="327" s="1"/>
  <c r="P135" i="353"/>
  <c r="P169" i="327" s="1"/>
  <c r="N169"/>
  <c r="M169"/>
  <c r="L169"/>
  <c r="K169"/>
  <c r="J169"/>
  <c r="I169"/>
  <c r="H169"/>
  <c r="G169"/>
  <c r="AR132" i="353"/>
  <c r="AR166" i="327" s="1"/>
  <c r="AQ132" i="353"/>
  <c r="AQ166" i="327" s="1"/>
  <c r="AP132" i="353"/>
  <c r="AP166" i="327" s="1"/>
  <c r="AO132" i="353"/>
  <c r="AO166" i="327" s="1"/>
  <c r="AN132" i="353"/>
  <c r="AN166" i="327" s="1"/>
  <c r="AL132" i="353"/>
  <c r="AL166" i="327" s="1"/>
  <c r="AK132" i="353"/>
  <c r="AK166" i="327" s="1"/>
  <c r="AJ132" i="353"/>
  <c r="AJ166" i="327" s="1"/>
  <c r="AI132" i="353"/>
  <c r="AI166" i="327" s="1"/>
  <c r="AH132" i="353"/>
  <c r="AH166" i="327" s="1"/>
  <c r="AF132" i="353"/>
  <c r="AF166" i="327" s="1"/>
  <c r="AE132" i="353"/>
  <c r="AE166" i="327" s="1"/>
  <c r="AD132" i="353"/>
  <c r="AD166" i="327" s="1"/>
  <c r="AC132" i="353"/>
  <c r="AC166" i="327" s="1"/>
  <c r="AB132" i="353"/>
  <c r="AB166" i="327" s="1"/>
  <c r="Z132" i="353"/>
  <c r="Z166" i="327" s="1"/>
  <c r="Y132" i="353"/>
  <c r="Y166" i="327" s="1"/>
  <c r="X132" i="353"/>
  <c r="X166" i="327" s="1"/>
  <c r="W132" i="353"/>
  <c r="W166" i="327" s="1"/>
  <c r="V132" i="353"/>
  <c r="V166" i="327" s="1"/>
  <c r="T132" i="353"/>
  <c r="T166" i="327" s="1"/>
  <c r="S132" i="353"/>
  <c r="S166" i="327" s="1"/>
  <c r="R132" i="353"/>
  <c r="R166" i="327" s="1"/>
  <c r="Q132" i="353"/>
  <c r="Q166" i="327" s="1"/>
  <c r="P132" i="353"/>
  <c r="P166" i="327" s="1"/>
  <c r="N166"/>
  <c r="M166"/>
  <c r="L166"/>
  <c r="K166"/>
  <c r="J166"/>
  <c r="I166"/>
  <c r="H166"/>
  <c r="G166"/>
  <c r="AR131" i="353"/>
  <c r="AR165" i="327" s="1"/>
  <c r="AQ131" i="353"/>
  <c r="AQ165" i="327" s="1"/>
  <c r="AP131" i="353"/>
  <c r="AP165" i="327" s="1"/>
  <c r="AO131" i="353"/>
  <c r="AO165" i="327" s="1"/>
  <c r="AN131" i="353"/>
  <c r="AN165" i="327" s="1"/>
  <c r="AL131" i="353"/>
  <c r="AL165" i="327" s="1"/>
  <c r="AK131" i="353"/>
  <c r="AK165" i="327" s="1"/>
  <c r="AJ131" i="353"/>
  <c r="AJ165" i="327" s="1"/>
  <c r="AI131" i="353"/>
  <c r="AI165" i="327" s="1"/>
  <c r="AH131" i="353"/>
  <c r="AH165" i="327" s="1"/>
  <c r="AF131" i="353"/>
  <c r="AF165" i="327" s="1"/>
  <c r="AE131" i="353"/>
  <c r="AE165" i="327" s="1"/>
  <c r="AD131" i="353"/>
  <c r="AD165" i="327" s="1"/>
  <c r="AC131" i="353"/>
  <c r="AC165" i="327" s="1"/>
  <c r="AB131" i="353"/>
  <c r="AB165" i="327" s="1"/>
  <c r="Z131" i="353"/>
  <c r="Z165" i="327" s="1"/>
  <c r="Y131" i="353"/>
  <c r="Y165" i="327" s="1"/>
  <c r="X131" i="353"/>
  <c r="X165" i="327" s="1"/>
  <c r="W131" i="353"/>
  <c r="W165" i="327" s="1"/>
  <c r="V131" i="353"/>
  <c r="V165" i="327" s="1"/>
  <c r="T131" i="353"/>
  <c r="T165" i="327" s="1"/>
  <c r="S131" i="353"/>
  <c r="S165" i="327" s="1"/>
  <c r="R131" i="353"/>
  <c r="R165" i="327" s="1"/>
  <c r="Q131" i="353"/>
  <c r="Q165" i="327" s="1"/>
  <c r="P131" i="353"/>
  <c r="P165" i="327" s="1"/>
  <c r="N165"/>
  <c r="M165"/>
  <c r="L165"/>
  <c r="K165"/>
  <c r="J165"/>
  <c r="I165"/>
  <c r="H165"/>
  <c r="G165"/>
  <c r="AR129" i="353"/>
  <c r="AR163" i="327" s="1"/>
  <c r="AQ129" i="353"/>
  <c r="AQ163" i="327" s="1"/>
  <c r="AP129" i="353"/>
  <c r="AP163" i="327" s="1"/>
  <c r="AO129" i="353"/>
  <c r="AO163" i="327" s="1"/>
  <c r="AN129" i="353"/>
  <c r="AN163" i="327" s="1"/>
  <c r="AL129" i="353"/>
  <c r="AL163" i="327" s="1"/>
  <c r="AK129" i="353"/>
  <c r="AK163" i="327" s="1"/>
  <c r="AJ129" i="353"/>
  <c r="AJ163" i="327" s="1"/>
  <c r="AI129" i="353"/>
  <c r="AI163" i="327" s="1"/>
  <c r="AH129" i="353"/>
  <c r="AH163" i="327" s="1"/>
  <c r="AF129" i="353"/>
  <c r="AF163" i="327" s="1"/>
  <c r="AE129" i="353"/>
  <c r="AE163" i="327" s="1"/>
  <c r="AD129" i="353"/>
  <c r="AD163" i="327" s="1"/>
  <c r="AC129" i="353"/>
  <c r="AC163" i="327" s="1"/>
  <c r="AB129" i="353"/>
  <c r="AB163" i="327" s="1"/>
  <c r="Z129" i="353"/>
  <c r="Z163" i="327" s="1"/>
  <c r="Y129" i="353"/>
  <c r="Y163" i="327" s="1"/>
  <c r="X129" i="353"/>
  <c r="X163" i="327" s="1"/>
  <c r="W129" i="353"/>
  <c r="W163" i="327" s="1"/>
  <c r="V129" i="353"/>
  <c r="V163" i="327" s="1"/>
  <c r="T129" i="353"/>
  <c r="T163" i="327" s="1"/>
  <c r="S129" i="353"/>
  <c r="S163" i="327" s="1"/>
  <c r="R129" i="353"/>
  <c r="R163" i="327" s="1"/>
  <c r="Q129" i="353"/>
  <c r="Q163" i="327" s="1"/>
  <c r="P129" i="353"/>
  <c r="P163" i="327" s="1"/>
  <c r="N163"/>
  <c r="M163"/>
  <c r="L163"/>
  <c r="K163"/>
  <c r="J163"/>
  <c r="I163"/>
  <c r="H163"/>
  <c r="G163"/>
  <c r="AR128" i="353"/>
  <c r="AR162" i="327" s="1"/>
  <c r="AQ128" i="353"/>
  <c r="AQ162" i="327" s="1"/>
  <c r="AP128" i="353"/>
  <c r="AP162" i="327" s="1"/>
  <c r="AO128" i="353"/>
  <c r="AO162" i="327" s="1"/>
  <c r="AN128" i="353"/>
  <c r="AN162" i="327" s="1"/>
  <c r="AL128" i="353"/>
  <c r="AL162" i="327" s="1"/>
  <c r="AK128" i="353"/>
  <c r="AK162" i="327" s="1"/>
  <c r="AJ128" i="353"/>
  <c r="AJ162" i="327" s="1"/>
  <c r="AI128" i="353"/>
  <c r="AI162" i="327" s="1"/>
  <c r="AH128" i="353"/>
  <c r="AH162" i="327" s="1"/>
  <c r="AF128" i="353"/>
  <c r="AF162" i="327" s="1"/>
  <c r="AE128" i="353"/>
  <c r="AE162" i="327" s="1"/>
  <c r="AD128" i="353"/>
  <c r="AD162" i="327" s="1"/>
  <c r="AC128" i="353"/>
  <c r="AC162" i="327" s="1"/>
  <c r="AB128" i="353"/>
  <c r="AB162" i="327" s="1"/>
  <c r="Z128" i="353"/>
  <c r="Z162" i="327" s="1"/>
  <c r="Y128" i="353"/>
  <c r="Y162" i="327" s="1"/>
  <c r="X128" i="353"/>
  <c r="X162" i="327" s="1"/>
  <c r="W128" i="353"/>
  <c r="W162" i="327" s="1"/>
  <c r="V128" i="353"/>
  <c r="V162" i="327" s="1"/>
  <c r="T128" i="353"/>
  <c r="T162" i="327" s="1"/>
  <c r="S128" i="353"/>
  <c r="S162" i="327" s="1"/>
  <c r="R128" i="353"/>
  <c r="R162" i="327" s="1"/>
  <c r="Q128" i="353"/>
  <c r="Q162" i="327" s="1"/>
  <c r="P128" i="353"/>
  <c r="P162" i="327" s="1"/>
  <c r="N162"/>
  <c r="M162"/>
  <c r="L162"/>
  <c r="K162"/>
  <c r="J162"/>
  <c r="I162"/>
  <c r="H162"/>
  <c r="G162"/>
  <c r="AR127" i="353"/>
  <c r="AR161" i="327" s="1"/>
  <c r="AQ127" i="353"/>
  <c r="AQ161" i="327" s="1"/>
  <c r="AP127" i="353"/>
  <c r="AP161" i="327" s="1"/>
  <c r="AO127" i="353"/>
  <c r="AO161" i="327" s="1"/>
  <c r="AN127" i="353"/>
  <c r="AN161" i="327" s="1"/>
  <c r="AL127" i="353"/>
  <c r="AL161" i="327" s="1"/>
  <c r="AK127" i="353"/>
  <c r="AK161" i="327" s="1"/>
  <c r="AJ127" i="353"/>
  <c r="AJ161" i="327" s="1"/>
  <c r="AI127" i="353"/>
  <c r="AI161" i="327" s="1"/>
  <c r="AH127" i="353"/>
  <c r="AH161" i="327" s="1"/>
  <c r="AF127" i="353"/>
  <c r="AF161" i="327" s="1"/>
  <c r="AE127" i="353"/>
  <c r="AE161" i="327" s="1"/>
  <c r="AD127" i="353"/>
  <c r="AD161" i="327" s="1"/>
  <c r="AC127" i="353"/>
  <c r="AC161" i="327" s="1"/>
  <c r="AB127" i="353"/>
  <c r="AB161" i="327" s="1"/>
  <c r="Z127" i="353"/>
  <c r="Z161" i="327" s="1"/>
  <c r="Y127" i="353"/>
  <c r="Y161" i="327" s="1"/>
  <c r="X127" i="353"/>
  <c r="X161" i="327" s="1"/>
  <c r="W127" i="353"/>
  <c r="W161" i="327" s="1"/>
  <c r="V127" i="353"/>
  <c r="V161" i="327" s="1"/>
  <c r="T127" i="353"/>
  <c r="T161" i="327" s="1"/>
  <c r="S127" i="353"/>
  <c r="S161" i="327" s="1"/>
  <c r="R127" i="353"/>
  <c r="R161" i="327" s="1"/>
  <c r="Q127" i="353"/>
  <c r="Q161" i="327" s="1"/>
  <c r="P127" i="353"/>
  <c r="P161" i="327" s="1"/>
  <c r="N161"/>
  <c r="M161"/>
  <c r="L161"/>
  <c r="K161"/>
  <c r="J161"/>
  <c r="I161"/>
  <c r="H161"/>
  <c r="G161"/>
  <c r="AR125" i="353"/>
  <c r="AR159" i="327" s="1"/>
  <c r="AQ125" i="353"/>
  <c r="AQ159" i="327" s="1"/>
  <c r="AP125" i="353"/>
  <c r="AP159" i="327" s="1"/>
  <c r="AO125" i="353"/>
  <c r="AO159" i="327" s="1"/>
  <c r="AN125" i="353"/>
  <c r="AN159" i="327" s="1"/>
  <c r="AL125" i="353"/>
  <c r="AL159" i="327" s="1"/>
  <c r="AK125" i="353"/>
  <c r="AK159" i="327" s="1"/>
  <c r="AJ125" i="353"/>
  <c r="AJ159" i="327" s="1"/>
  <c r="AI125" i="353"/>
  <c r="AI159" i="327" s="1"/>
  <c r="AH125" i="353"/>
  <c r="AH159" i="327" s="1"/>
  <c r="AF125" i="353"/>
  <c r="AF159" i="327" s="1"/>
  <c r="AE125" i="353"/>
  <c r="AE159" i="327" s="1"/>
  <c r="AD125" i="353"/>
  <c r="AD159" i="327" s="1"/>
  <c r="AC125" i="353"/>
  <c r="AC159" i="327" s="1"/>
  <c r="AB125" i="353"/>
  <c r="AB159" i="327" s="1"/>
  <c r="Z125" i="353"/>
  <c r="Z159" i="327" s="1"/>
  <c r="Y125" i="353"/>
  <c r="Y159" i="327" s="1"/>
  <c r="X125" i="353"/>
  <c r="X159" i="327" s="1"/>
  <c r="W125" i="353"/>
  <c r="W159" i="327" s="1"/>
  <c r="V125" i="353"/>
  <c r="V159" i="327" s="1"/>
  <c r="T125" i="353"/>
  <c r="T159" i="327" s="1"/>
  <c r="S125" i="353"/>
  <c r="S159" i="327" s="1"/>
  <c r="R125" i="353"/>
  <c r="R159" i="327" s="1"/>
  <c r="Q125" i="353"/>
  <c r="Q159" i="327" s="1"/>
  <c r="P125" i="353"/>
  <c r="P159" i="327" s="1"/>
  <c r="N125" i="353"/>
  <c r="N159" i="327" s="1"/>
  <c r="M125" i="353"/>
  <c r="M159" i="327" s="1"/>
  <c r="L125" i="353"/>
  <c r="L159" i="327" s="1"/>
  <c r="K125" i="353"/>
  <c r="K159" i="327" s="1"/>
  <c r="J125" i="353"/>
  <c r="J159" i="327" s="1"/>
  <c r="I125" i="353"/>
  <c r="I159" i="327" s="1"/>
  <c r="H125" i="353"/>
  <c r="H159" i="327" s="1"/>
  <c r="G125" i="353"/>
  <c r="G159" i="327" s="1"/>
  <c r="AR115" i="353"/>
  <c r="AR124" i="327" s="1"/>
  <c r="AQ115" i="353"/>
  <c r="AQ124" i="327" s="1"/>
  <c r="AP115" i="353"/>
  <c r="AP124" i="327" s="1"/>
  <c r="AO115" i="353"/>
  <c r="AO124" i="327" s="1"/>
  <c r="AN115" i="353"/>
  <c r="AN124" i="327" s="1"/>
  <c r="AL115" i="353"/>
  <c r="AL124" i="327" s="1"/>
  <c r="AK115" i="353"/>
  <c r="AK124" i="327" s="1"/>
  <c r="AJ115" i="353"/>
  <c r="AJ124" i="327" s="1"/>
  <c r="AI115" i="353"/>
  <c r="AI124" i="327" s="1"/>
  <c r="AH115" i="353"/>
  <c r="AH124" i="327" s="1"/>
  <c r="AF115" i="353"/>
  <c r="AF124" i="327" s="1"/>
  <c r="AE115" i="353"/>
  <c r="AE124" i="327" s="1"/>
  <c r="AD115" i="353"/>
  <c r="AD124" i="327" s="1"/>
  <c r="AC115" i="353"/>
  <c r="AC124" i="327" s="1"/>
  <c r="AB115" i="353"/>
  <c r="AB124" i="327" s="1"/>
  <c r="Z115" i="353"/>
  <c r="Z124" i="327" s="1"/>
  <c r="Y115" i="353"/>
  <c r="Y124" i="327" s="1"/>
  <c r="X115" i="353"/>
  <c r="X124" i="327" s="1"/>
  <c r="W115" i="353"/>
  <c r="W124" i="327" s="1"/>
  <c r="V115" i="353"/>
  <c r="V124" i="327" s="1"/>
  <c r="T115" i="353"/>
  <c r="T124" i="327" s="1"/>
  <c r="S115" i="353"/>
  <c r="S124" i="327" s="1"/>
  <c r="R115" i="353"/>
  <c r="R124" i="327" s="1"/>
  <c r="Q115" i="353"/>
  <c r="Q124" i="327" s="1"/>
  <c r="P115" i="353"/>
  <c r="P124" i="327" s="1"/>
  <c r="N124"/>
  <c r="M124"/>
  <c r="L124"/>
  <c r="K124"/>
  <c r="J124"/>
  <c r="I124"/>
  <c r="H124"/>
  <c r="G124"/>
  <c r="AR114" i="353"/>
  <c r="AR123" i="327" s="1"/>
  <c r="AQ114" i="353"/>
  <c r="AQ123" i="327" s="1"/>
  <c r="AP114" i="353"/>
  <c r="AP123" i="327" s="1"/>
  <c r="AO114" i="353"/>
  <c r="AO123" i="327" s="1"/>
  <c r="AN114" i="353"/>
  <c r="AN123" i="327" s="1"/>
  <c r="AL114" i="353"/>
  <c r="AL123" i="327" s="1"/>
  <c r="AK114" i="353"/>
  <c r="AK123" i="327" s="1"/>
  <c r="AJ114" i="353"/>
  <c r="AJ123" i="327" s="1"/>
  <c r="AI114" i="353"/>
  <c r="AI123" i="327" s="1"/>
  <c r="AH114" i="353"/>
  <c r="AH123" i="327" s="1"/>
  <c r="AF114" i="353"/>
  <c r="AF123" i="327" s="1"/>
  <c r="AE114" i="353"/>
  <c r="AE123" i="327" s="1"/>
  <c r="AD114" i="353"/>
  <c r="AD123" i="327" s="1"/>
  <c r="AC114" i="353"/>
  <c r="AC123" i="327" s="1"/>
  <c r="AB114" i="353"/>
  <c r="AB123" i="327" s="1"/>
  <c r="Z114" i="353"/>
  <c r="Z123" i="327" s="1"/>
  <c r="Y114" i="353"/>
  <c r="Y123" i="327" s="1"/>
  <c r="X114" i="353"/>
  <c r="X123" i="327" s="1"/>
  <c r="W114" i="353"/>
  <c r="W123" i="327" s="1"/>
  <c r="V114" i="353"/>
  <c r="V123" i="327" s="1"/>
  <c r="T114" i="353"/>
  <c r="T123" i="327" s="1"/>
  <c r="S114" i="353"/>
  <c r="S123" i="327" s="1"/>
  <c r="R114" i="353"/>
  <c r="R123" i="327" s="1"/>
  <c r="Q114" i="353"/>
  <c r="Q123" i="327" s="1"/>
  <c r="P114" i="353"/>
  <c r="P123" i="327" s="1"/>
  <c r="N123"/>
  <c r="M123"/>
  <c r="L123"/>
  <c r="K123"/>
  <c r="J123"/>
  <c r="I123"/>
  <c r="H123"/>
  <c r="G123"/>
  <c r="AR112" i="353"/>
  <c r="AR121" i="327" s="1"/>
  <c r="AQ112" i="353"/>
  <c r="AQ121" i="327" s="1"/>
  <c r="AP112" i="353"/>
  <c r="AP121" i="327" s="1"/>
  <c r="AO112" i="353"/>
  <c r="AO121" i="327" s="1"/>
  <c r="AN112" i="353"/>
  <c r="AN121" i="327" s="1"/>
  <c r="AL112" i="353"/>
  <c r="AL121" i="327" s="1"/>
  <c r="AK112" i="353"/>
  <c r="AK121" i="327" s="1"/>
  <c r="AJ112" i="353"/>
  <c r="AJ121" i="327" s="1"/>
  <c r="AI112" i="353"/>
  <c r="AI121" i="327" s="1"/>
  <c r="AH112" i="353"/>
  <c r="AH121" i="327" s="1"/>
  <c r="AF112" i="353"/>
  <c r="AF121" i="327" s="1"/>
  <c r="AE112" i="353"/>
  <c r="AE121" i="327" s="1"/>
  <c r="AD112" i="353"/>
  <c r="AD121" i="327" s="1"/>
  <c r="AC112" i="353"/>
  <c r="AC121" i="327" s="1"/>
  <c r="AB112" i="353"/>
  <c r="AB121" i="327" s="1"/>
  <c r="Z112" i="353"/>
  <c r="Z121" i="327" s="1"/>
  <c r="Y112" i="353"/>
  <c r="Y121" i="327" s="1"/>
  <c r="X112" i="353"/>
  <c r="X121" i="327" s="1"/>
  <c r="W112" i="353"/>
  <c r="W121" i="327" s="1"/>
  <c r="V112" i="353"/>
  <c r="V121" i="327" s="1"/>
  <c r="T112" i="353"/>
  <c r="T121" i="327" s="1"/>
  <c r="S112" i="353"/>
  <c r="S121" i="327" s="1"/>
  <c r="R112" i="353"/>
  <c r="R121" i="327" s="1"/>
  <c r="Q112" i="353"/>
  <c r="Q121" i="327" s="1"/>
  <c r="P112" i="353"/>
  <c r="P121" i="327" s="1"/>
  <c r="N121"/>
  <c r="M121"/>
  <c r="L121"/>
  <c r="K121"/>
  <c r="J121"/>
  <c r="I121"/>
  <c r="H121"/>
  <c r="G121"/>
  <c r="AR111" i="353"/>
  <c r="AR120" i="327" s="1"/>
  <c r="AQ111" i="353"/>
  <c r="AQ120" i="327" s="1"/>
  <c r="AP111" i="353"/>
  <c r="AP120" i="327" s="1"/>
  <c r="AO111" i="353"/>
  <c r="AO120" i="327" s="1"/>
  <c r="AN111" i="353"/>
  <c r="AN120" i="327" s="1"/>
  <c r="AL111" i="353"/>
  <c r="AL120" i="327" s="1"/>
  <c r="AK111" i="353"/>
  <c r="AK120" i="327" s="1"/>
  <c r="AJ111" i="353"/>
  <c r="AJ120" i="327" s="1"/>
  <c r="AI111" i="353"/>
  <c r="AI120" i="327" s="1"/>
  <c r="AH111" i="353"/>
  <c r="AH120" i="327" s="1"/>
  <c r="AF111" i="353"/>
  <c r="AF120" i="327" s="1"/>
  <c r="AE111" i="353"/>
  <c r="AE120" i="327" s="1"/>
  <c r="AD111" i="353"/>
  <c r="AD120" i="327" s="1"/>
  <c r="AC111" i="353"/>
  <c r="AC120" i="327" s="1"/>
  <c r="AB111" i="353"/>
  <c r="AB120" i="327" s="1"/>
  <c r="Z111" i="353"/>
  <c r="Z120" i="327" s="1"/>
  <c r="Y111" i="353"/>
  <c r="Y120" i="327" s="1"/>
  <c r="X111" i="353"/>
  <c r="X120" i="327" s="1"/>
  <c r="W111" i="353"/>
  <c r="W120" i="327" s="1"/>
  <c r="V111" i="353"/>
  <c r="V120" i="327" s="1"/>
  <c r="T111" i="353"/>
  <c r="T120" i="327" s="1"/>
  <c r="S111" i="353"/>
  <c r="S120" i="327" s="1"/>
  <c r="R111" i="353"/>
  <c r="R120" i="327" s="1"/>
  <c r="Q111" i="353"/>
  <c r="Q120" i="327" s="1"/>
  <c r="P111" i="353"/>
  <c r="P120" i="327" s="1"/>
  <c r="N120"/>
  <c r="M120"/>
  <c r="L120"/>
  <c r="K120"/>
  <c r="J120"/>
  <c r="I120"/>
  <c r="H120"/>
  <c r="G120"/>
  <c r="AR108" i="353"/>
  <c r="AR117" i="327" s="1"/>
  <c r="AQ108" i="353"/>
  <c r="AQ117" i="327" s="1"/>
  <c r="AP108" i="353"/>
  <c r="AP117" i="327" s="1"/>
  <c r="AO108" i="353"/>
  <c r="AO117" i="327" s="1"/>
  <c r="AN108" i="353"/>
  <c r="AN117" i="327" s="1"/>
  <c r="AL108" i="353"/>
  <c r="AL117" i="327" s="1"/>
  <c r="AK108" i="353"/>
  <c r="AK117" i="327" s="1"/>
  <c r="AJ108" i="353"/>
  <c r="AJ117" i="327" s="1"/>
  <c r="AI108" i="353"/>
  <c r="AI117" i="327" s="1"/>
  <c r="AH108" i="353"/>
  <c r="AH117" i="327" s="1"/>
  <c r="AF108" i="353"/>
  <c r="AF117" i="327" s="1"/>
  <c r="AE108" i="353"/>
  <c r="AE117" i="327" s="1"/>
  <c r="AD108" i="353"/>
  <c r="AD117" i="327" s="1"/>
  <c r="AC108" i="353"/>
  <c r="AC117" i="327" s="1"/>
  <c r="AB108" i="353"/>
  <c r="AB117" i="327" s="1"/>
  <c r="Z108" i="353"/>
  <c r="Z117" i="327" s="1"/>
  <c r="Y108" i="353"/>
  <c r="Y117" i="327" s="1"/>
  <c r="X108" i="353"/>
  <c r="X117" i="327" s="1"/>
  <c r="W108" i="353"/>
  <c r="W117" i="327" s="1"/>
  <c r="V108" i="353"/>
  <c r="V117" i="327" s="1"/>
  <c r="T108" i="353"/>
  <c r="T117" i="327" s="1"/>
  <c r="S108" i="353"/>
  <c r="S117" i="327" s="1"/>
  <c r="R108" i="353"/>
  <c r="R117" i="327" s="1"/>
  <c r="Q108" i="353"/>
  <c r="Q117" i="327" s="1"/>
  <c r="P108" i="353"/>
  <c r="P117" i="327" s="1"/>
  <c r="N117"/>
  <c r="M117"/>
  <c r="L117"/>
  <c r="K117"/>
  <c r="J117"/>
  <c r="I117"/>
  <c r="H117"/>
  <c r="G117"/>
  <c r="AR106" i="353"/>
  <c r="AR115" i="327" s="1"/>
  <c r="AQ106" i="353"/>
  <c r="AQ115" i="327" s="1"/>
  <c r="AP106" i="353"/>
  <c r="AP115" i="327" s="1"/>
  <c r="AO106" i="353"/>
  <c r="AO115" i="327" s="1"/>
  <c r="AN106" i="353"/>
  <c r="AN115" i="327" s="1"/>
  <c r="AL106" i="353"/>
  <c r="AL115" i="327" s="1"/>
  <c r="AK106" i="353"/>
  <c r="AK115" i="327" s="1"/>
  <c r="AJ106" i="353"/>
  <c r="AJ115" i="327" s="1"/>
  <c r="AI106" i="353"/>
  <c r="AI115" i="327" s="1"/>
  <c r="AH106" i="353"/>
  <c r="AH115" i="327" s="1"/>
  <c r="AF106" i="353"/>
  <c r="AF115" i="327" s="1"/>
  <c r="AE106" i="353"/>
  <c r="AE115" i="327" s="1"/>
  <c r="AD106" i="353"/>
  <c r="AD115" i="327" s="1"/>
  <c r="AC106" i="353"/>
  <c r="AC115" i="327" s="1"/>
  <c r="AB106" i="353"/>
  <c r="AB115" i="327" s="1"/>
  <c r="Z106" i="353"/>
  <c r="Z115" i="327" s="1"/>
  <c r="Y106" i="353"/>
  <c r="Y115" i="327" s="1"/>
  <c r="X106" i="353"/>
  <c r="X115" i="327" s="1"/>
  <c r="W106" i="353"/>
  <c r="W115" i="327" s="1"/>
  <c r="V106" i="353"/>
  <c r="V115" i="327" s="1"/>
  <c r="T106" i="353"/>
  <c r="T115" i="327" s="1"/>
  <c r="S106" i="353"/>
  <c r="S115" i="327" s="1"/>
  <c r="R106" i="353"/>
  <c r="R115" i="327" s="1"/>
  <c r="Q106" i="353"/>
  <c r="Q115" i="327" s="1"/>
  <c r="P106" i="353"/>
  <c r="P115" i="327" s="1"/>
  <c r="N106" i="353"/>
  <c r="N115" i="327" s="1"/>
  <c r="M106" i="353"/>
  <c r="M115" i="327" s="1"/>
  <c r="L106" i="353"/>
  <c r="L115" i="327" s="1"/>
  <c r="K106" i="353"/>
  <c r="K115" i="327" s="1"/>
  <c r="J106" i="353"/>
  <c r="J115" i="327" s="1"/>
  <c r="I106" i="353"/>
  <c r="I115" i="327" s="1"/>
  <c r="H106" i="353"/>
  <c r="H115" i="327" s="1"/>
  <c r="G106" i="353"/>
  <c r="G115" i="327" s="1"/>
  <c r="N113"/>
  <c r="M113"/>
  <c r="L113"/>
  <c r="K113"/>
  <c r="J113"/>
  <c r="I113"/>
  <c r="H113"/>
  <c r="G113"/>
  <c r="N112"/>
  <c r="M112"/>
  <c r="L112"/>
  <c r="K112"/>
  <c r="J112"/>
  <c r="I112"/>
  <c r="H112"/>
  <c r="G112"/>
  <c r="AR126" i="353"/>
  <c r="AR137"/>
  <c r="AQ126"/>
  <c r="AQ137"/>
  <c r="AP126"/>
  <c r="AP137"/>
  <c r="AL126"/>
  <c r="AL137"/>
  <c r="AK126"/>
  <c r="AK137"/>
  <c r="AJ126"/>
  <c r="AJ137"/>
  <c r="AF126"/>
  <c r="AF137"/>
  <c r="AE126"/>
  <c r="AE137"/>
  <c r="AD126"/>
  <c r="AD137"/>
  <c r="Z126"/>
  <c r="Z137"/>
  <c r="Y126"/>
  <c r="Y137"/>
  <c r="X126"/>
  <c r="X137"/>
  <c r="T126"/>
  <c r="T137"/>
  <c r="S126"/>
  <c r="S137"/>
  <c r="R126"/>
  <c r="R137"/>
  <c r="N126"/>
  <c r="N130"/>
  <c r="N122"/>
  <c r="N121" s="1"/>
  <c r="N104" s="1"/>
  <c r="N134"/>
  <c r="N137"/>
  <c r="N141"/>
  <c r="N133"/>
  <c r="L126"/>
  <c r="L130"/>
  <c r="L122"/>
  <c r="L121" s="1"/>
  <c r="L104" s="1"/>
  <c r="L134"/>
  <c r="L137"/>
  <c r="L141"/>
  <c r="L133"/>
  <c r="J126"/>
  <c r="J130"/>
  <c r="J122"/>
  <c r="J121" s="1"/>
  <c r="J104" s="1"/>
  <c r="J134"/>
  <c r="J137"/>
  <c r="J141"/>
  <c r="J133"/>
  <c r="H126"/>
  <c r="H130"/>
  <c r="H122"/>
  <c r="H121" s="1"/>
  <c r="H104" s="1"/>
  <c r="H134"/>
  <c r="H137"/>
  <c r="H141"/>
  <c r="H133"/>
  <c r="AR101"/>
  <c r="AR96" i="327" s="1"/>
  <c r="AQ101" i="353"/>
  <c r="AQ96" i="327" s="1"/>
  <c r="AP101" i="353"/>
  <c r="AP96" i="327" s="1"/>
  <c r="AO101" i="353"/>
  <c r="AO96" i="327" s="1"/>
  <c r="AN101" i="353"/>
  <c r="AN96" i="327" s="1"/>
  <c r="AL101" i="353"/>
  <c r="AL96" i="327" s="1"/>
  <c r="AK101" i="353"/>
  <c r="AK96" i="327" s="1"/>
  <c r="AJ101" i="353"/>
  <c r="AJ96" i="327" s="1"/>
  <c r="AI101" i="353"/>
  <c r="AI96" i="327" s="1"/>
  <c r="AH101" i="353"/>
  <c r="AH96" i="327" s="1"/>
  <c r="AF101" i="353"/>
  <c r="AF96" i="327" s="1"/>
  <c r="AE101" i="353"/>
  <c r="AE96" i="327" s="1"/>
  <c r="AD101" i="353"/>
  <c r="AD96" i="327" s="1"/>
  <c r="AC101" i="353"/>
  <c r="AC96" i="327" s="1"/>
  <c r="AB101" i="353"/>
  <c r="AB96" i="327" s="1"/>
  <c r="Z101" i="353"/>
  <c r="Z96" i="327" s="1"/>
  <c r="Y101" i="353"/>
  <c r="Y96" i="327" s="1"/>
  <c r="X101" i="353"/>
  <c r="X96" i="327" s="1"/>
  <c r="W101" i="353"/>
  <c r="W96" i="327" s="1"/>
  <c r="V101" i="353"/>
  <c r="V96" i="327" s="1"/>
  <c r="T101" i="353"/>
  <c r="T96" i="327" s="1"/>
  <c r="S101" i="353"/>
  <c r="S96" i="327" s="1"/>
  <c r="R101" i="353"/>
  <c r="R96" i="327" s="1"/>
  <c r="Q101" i="353"/>
  <c r="Q96" i="327" s="1"/>
  <c r="P101" i="353"/>
  <c r="P96" i="327" s="1"/>
  <c r="N96"/>
  <c r="M96"/>
  <c r="L96"/>
  <c r="K96"/>
  <c r="J96"/>
  <c r="I96"/>
  <c r="H96"/>
  <c r="G96"/>
  <c r="AR99" i="353"/>
  <c r="AR95" i="327" s="1"/>
  <c r="AQ99" i="353"/>
  <c r="AQ95" i="327" s="1"/>
  <c r="AP99" i="353"/>
  <c r="AP95" i="327" s="1"/>
  <c r="AO99" i="353"/>
  <c r="AO95" i="327" s="1"/>
  <c r="AN99" i="353"/>
  <c r="AN95" i="327" s="1"/>
  <c r="AL99" i="353"/>
  <c r="AL95" i="327" s="1"/>
  <c r="AK99" i="353"/>
  <c r="AK95" i="327" s="1"/>
  <c r="AJ99" i="353"/>
  <c r="AJ95" i="327" s="1"/>
  <c r="AI99" i="353"/>
  <c r="AI95" i="327" s="1"/>
  <c r="AH99" i="353"/>
  <c r="AH95" i="327" s="1"/>
  <c r="AF99" i="353"/>
  <c r="AF95" i="327" s="1"/>
  <c r="AE99" i="353"/>
  <c r="AE95" i="327" s="1"/>
  <c r="AD99" i="353"/>
  <c r="AD95" i="327" s="1"/>
  <c r="AC99" i="353"/>
  <c r="AC95" i="327" s="1"/>
  <c r="AB99" i="353"/>
  <c r="AB95" i="327" s="1"/>
  <c r="Z99" i="353"/>
  <c r="Z95" i="327" s="1"/>
  <c r="Y99" i="353"/>
  <c r="Y95" i="327" s="1"/>
  <c r="X99" i="353"/>
  <c r="X95" i="327" s="1"/>
  <c r="W99" i="353"/>
  <c r="W95" i="327" s="1"/>
  <c r="V99" i="353"/>
  <c r="V95" i="327" s="1"/>
  <c r="T99" i="353"/>
  <c r="T95" i="327" s="1"/>
  <c r="S99" i="353"/>
  <c r="S95" i="327" s="1"/>
  <c r="R99" i="353"/>
  <c r="R95" i="327" s="1"/>
  <c r="Q99" i="353"/>
  <c r="Q95" i="327" s="1"/>
  <c r="P99" i="353"/>
  <c r="P95" i="327" s="1"/>
  <c r="N95"/>
  <c r="M95"/>
  <c r="L95"/>
  <c r="K95"/>
  <c r="J95"/>
  <c r="I95"/>
  <c r="H95"/>
  <c r="G95"/>
  <c r="AR97" i="353"/>
  <c r="AR94" i="327" s="1"/>
  <c r="AQ97" i="353"/>
  <c r="AQ94" i="327" s="1"/>
  <c r="AP97" i="353"/>
  <c r="AP94" i="327" s="1"/>
  <c r="AO97" i="353"/>
  <c r="AO94" i="327" s="1"/>
  <c r="AN97" i="353"/>
  <c r="AN94" i="327" s="1"/>
  <c r="AL97" i="353"/>
  <c r="AL94" i="327" s="1"/>
  <c r="AK97" i="353"/>
  <c r="AK94" i="327" s="1"/>
  <c r="AJ97" i="353"/>
  <c r="AJ94" i="327" s="1"/>
  <c r="AI97" i="353"/>
  <c r="AI94" i="327" s="1"/>
  <c r="AH97" i="353"/>
  <c r="AH94" i="327" s="1"/>
  <c r="AF97" i="353"/>
  <c r="AF94" i="327" s="1"/>
  <c r="AE97" i="353"/>
  <c r="AE94" i="327" s="1"/>
  <c r="AD97" i="353"/>
  <c r="AD94" i="327" s="1"/>
  <c r="AC97" i="353"/>
  <c r="AC94" i="327" s="1"/>
  <c r="AB97" i="353"/>
  <c r="AB94" i="327" s="1"/>
  <c r="Z97" i="353"/>
  <c r="Z94" i="327" s="1"/>
  <c r="Y97" i="353"/>
  <c r="Y94" i="327" s="1"/>
  <c r="X97" i="353"/>
  <c r="X94" i="327" s="1"/>
  <c r="W97" i="353"/>
  <c r="W94" i="327" s="1"/>
  <c r="V97" i="353"/>
  <c r="V94" i="327" s="1"/>
  <c r="T97" i="353"/>
  <c r="T94" i="327" s="1"/>
  <c r="S97" i="353"/>
  <c r="S94" i="327" s="1"/>
  <c r="R97" i="353"/>
  <c r="R94" i="327" s="1"/>
  <c r="Q97" i="353"/>
  <c r="Q94" i="327" s="1"/>
  <c r="P97" i="353"/>
  <c r="P94" i="327" s="1"/>
  <c r="N94"/>
  <c r="M94"/>
  <c r="L94"/>
  <c r="K94"/>
  <c r="J94"/>
  <c r="I94"/>
  <c r="H94"/>
  <c r="G94"/>
  <c r="AR66" i="353"/>
  <c r="AR65" s="1"/>
  <c r="AR61" s="1"/>
  <c r="AR67"/>
  <c r="AR68"/>
  <c r="AR70"/>
  <c r="AR71"/>
  <c r="AR69"/>
  <c r="AR74"/>
  <c r="AR75"/>
  <c r="AR73"/>
  <c r="AR72" s="1"/>
  <c r="AR77"/>
  <c r="AR78"/>
  <c r="AR79"/>
  <c r="AR76"/>
  <c r="AR81"/>
  <c r="AR82"/>
  <c r="AR83"/>
  <c r="AR80"/>
  <c r="AR84"/>
  <c r="AR51" s="1"/>
  <c r="AR82" i="327" s="1"/>
  <c r="AR92" i="353"/>
  <c r="AR62"/>
  <c r="AR63"/>
  <c r="AR64"/>
  <c r="AR88"/>
  <c r="AR89"/>
  <c r="AR87" s="1"/>
  <c r="AQ66"/>
  <c r="AQ65" s="1"/>
  <c r="AQ61" s="1"/>
  <c r="AQ67"/>
  <c r="AQ68"/>
  <c r="AQ70"/>
  <c r="AQ71"/>
  <c r="AQ69"/>
  <c r="AQ74"/>
  <c r="AQ75"/>
  <c r="AQ73"/>
  <c r="AQ72" s="1"/>
  <c r="AQ77"/>
  <c r="AQ78"/>
  <c r="AQ79"/>
  <c r="AQ76"/>
  <c r="AQ81"/>
  <c r="AQ82"/>
  <c r="AQ83"/>
  <c r="AQ80"/>
  <c r="AQ84"/>
  <c r="AQ51" s="1"/>
  <c r="AQ82" i="327" s="1"/>
  <c r="AQ92" i="353"/>
  <c r="AQ62"/>
  <c r="AQ63"/>
  <c r="AQ64"/>
  <c r="AQ88"/>
  <c r="AQ89"/>
  <c r="AQ87" s="1"/>
  <c r="AP66"/>
  <c r="AP65" s="1"/>
  <c r="AP61" s="1"/>
  <c r="AP67"/>
  <c r="AP68"/>
  <c r="AP70"/>
  <c r="AP71"/>
  <c r="AP69"/>
  <c r="AP74"/>
  <c r="AP75"/>
  <c r="AP73"/>
  <c r="AP72" s="1"/>
  <c r="AP77"/>
  <c r="AP78"/>
  <c r="AP79"/>
  <c r="AP76"/>
  <c r="AP81"/>
  <c r="AP82"/>
  <c r="AP83"/>
  <c r="AP80"/>
  <c r="AP84"/>
  <c r="AP51" s="1"/>
  <c r="AP82" i="327" s="1"/>
  <c r="AP92" i="353"/>
  <c r="AP62"/>
  <c r="AP63"/>
  <c r="AP64"/>
  <c r="AP88"/>
  <c r="AP89"/>
  <c r="AP87" s="1"/>
  <c r="AO66"/>
  <c r="AO65" s="1"/>
  <c r="AO61" s="1"/>
  <c r="AO67"/>
  <c r="AO68"/>
  <c r="AO70"/>
  <c r="AO71"/>
  <c r="AO69"/>
  <c r="AO74"/>
  <c r="AO75"/>
  <c r="AO73"/>
  <c r="AO72" s="1"/>
  <c r="AO77"/>
  <c r="AO78"/>
  <c r="AO79"/>
  <c r="AO76"/>
  <c r="AO81"/>
  <c r="AO82"/>
  <c r="AO83"/>
  <c r="AO80"/>
  <c r="AO84"/>
  <c r="AO51" s="1"/>
  <c r="AO82" i="327" s="1"/>
  <c r="AO92" i="353"/>
  <c r="AO62"/>
  <c r="AO63"/>
  <c r="AO64"/>
  <c r="AO88"/>
  <c r="AO89"/>
  <c r="AO87" s="1"/>
  <c r="AN66"/>
  <c r="AN65" s="1"/>
  <c r="AN61" s="1"/>
  <c r="AN67"/>
  <c r="AN68"/>
  <c r="AN70"/>
  <c r="AN71"/>
  <c r="AN69"/>
  <c r="AN74"/>
  <c r="AN75"/>
  <c r="AN73"/>
  <c r="AN72" s="1"/>
  <c r="AN77"/>
  <c r="AN78"/>
  <c r="AN79"/>
  <c r="AN76"/>
  <c r="AN81"/>
  <c r="AN82"/>
  <c r="AN83"/>
  <c r="AN80"/>
  <c r="AN84"/>
  <c r="AN51" s="1"/>
  <c r="AN82" i="327" s="1"/>
  <c r="AN92" i="353"/>
  <c r="AN62"/>
  <c r="AN63"/>
  <c r="AN64"/>
  <c r="AN88"/>
  <c r="AN89"/>
  <c r="AN87" s="1"/>
  <c r="AL66"/>
  <c r="AL65" s="1"/>
  <c r="AL61" s="1"/>
  <c r="AL67"/>
  <c r="AL68"/>
  <c r="AL70"/>
  <c r="AL71"/>
  <c r="AL69"/>
  <c r="AL74"/>
  <c r="AL75"/>
  <c r="AL73"/>
  <c r="AL72" s="1"/>
  <c r="AL77"/>
  <c r="AL78"/>
  <c r="AL79"/>
  <c r="AL76"/>
  <c r="AL81"/>
  <c r="AL82"/>
  <c r="AL83"/>
  <c r="AL80"/>
  <c r="AL84"/>
  <c r="AL51" s="1"/>
  <c r="AL82" i="327" s="1"/>
  <c r="AL92" i="353"/>
  <c r="AL62"/>
  <c r="AL63"/>
  <c r="AL64"/>
  <c r="AL88"/>
  <c r="AL89"/>
  <c r="AL87" s="1"/>
  <c r="AK66"/>
  <c r="AK65" s="1"/>
  <c r="AK61" s="1"/>
  <c r="AK67"/>
  <c r="AK68"/>
  <c r="AK70"/>
  <c r="AK71"/>
  <c r="AK69"/>
  <c r="AK74"/>
  <c r="AK75"/>
  <c r="AK73"/>
  <c r="AK72" s="1"/>
  <c r="AK77"/>
  <c r="AK78"/>
  <c r="AK79"/>
  <c r="AK76"/>
  <c r="AK81"/>
  <c r="AK82"/>
  <c r="AK83"/>
  <c r="AK80"/>
  <c r="AK84"/>
  <c r="AK51" s="1"/>
  <c r="AK82" i="327" s="1"/>
  <c r="AK92" i="353"/>
  <c r="AK62"/>
  <c r="AK63"/>
  <c r="AK64"/>
  <c r="AK88"/>
  <c r="AK89"/>
  <c r="AK87" s="1"/>
  <c r="AJ66"/>
  <c r="AJ65" s="1"/>
  <c r="AJ61" s="1"/>
  <c r="AJ67"/>
  <c r="AJ68"/>
  <c r="AJ70"/>
  <c r="AJ71"/>
  <c r="AJ69"/>
  <c r="AJ74"/>
  <c r="AJ75"/>
  <c r="AJ73"/>
  <c r="AJ72" s="1"/>
  <c r="AJ77"/>
  <c r="AJ78"/>
  <c r="AJ79"/>
  <c r="AJ76"/>
  <c r="AJ81"/>
  <c r="AJ82"/>
  <c r="AJ83"/>
  <c r="AJ80"/>
  <c r="AJ84"/>
  <c r="AJ51" s="1"/>
  <c r="AJ82" i="327" s="1"/>
  <c r="AJ92" i="353"/>
  <c r="AJ62"/>
  <c r="AJ63"/>
  <c r="AJ64"/>
  <c r="AJ88"/>
  <c r="AJ89"/>
  <c r="AJ87" s="1"/>
  <c r="AI66"/>
  <c r="AI65" s="1"/>
  <c r="AI61" s="1"/>
  <c r="AI67"/>
  <c r="AI68"/>
  <c r="AI70"/>
  <c r="AI71"/>
  <c r="AI69"/>
  <c r="AI74"/>
  <c r="AI75"/>
  <c r="AI73"/>
  <c r="AI72" s="1"/>
  <c r="AI77"/>
  <c r="AI78"/>
  <c r="AI79"/>
  <c r="AI76"/>
  <c r="AI81"/>
  <c r="AI82"/>
  <c r="AI83"/>
  <c r="AI80"/>
  <c r="AI84"/>
  <c r="AI51" s="1"/>
  <c r="AI82" i="327" s="1"/>
  <c r="AI92" i="353"/>
  <c r="AI62"/>
  <c r="AI63"/>
  <c r="AI64"/>
  <c r="AI88"/>
  <c r="AI89"/>
  <c r="AI87" s="1"/>
  <c r="AH66"/>
  <c r="AH65" s="1"/>
  <c r="AH61" s="1"/>
  <c r="AH67"/>
  <c r="AH68"/>
  <c r="AH70"/>
  <c r="AH71"/>
  <c r="AH69"/>
  <c r="AH74"/>
  <c r="AH75"/>
  <c r="AH73"/>
  <c r="AH72" s="1"/>
  <c r="AH77"/>
  <c r="AH78"/>
  <c r="AH79"/>
  <c r="AH76"/>
  <c r="AH81"/>
  <c r="AH82"/>
  <c r="AH83"/>
  <c r="AH80"/>
  <c r="AH84"/>
  <c r="AH51" s="1"/>
  <c r="AH82" i="327" s="1"/>
  <c r="AH92" i="353"/>
  <c r="AH62"/>
  <c r="AH63"/>
  <c r="AH64"/>
  <c r="AH88"/>
  <c r="AH89"/>
  <c r="AH87" s="1"/>
  <c r="AF66"/>
  <c r="AF65" s="1"/>
  <c r="AF61" s="1"/>
  <c r="AF67"/>
  <c r="AF68"/>
  <c r="AF70"/>
  <c r="AF71"/>
  <c r="AF69"/>
  <c r="AF74"/>
  <c r="AF75"/>
  <c r="AF73"/>
  <c r="AF72" s="1"/>
  <c r="AF77"/>
  <c r="AF78"/>
  <c r="AF79"/>
  <c r="AF76"/>
  <c r="AF81"/>
  <c r="AF82"/>
  <c r="AF83"/>
  <c r="AF80"/>
  <c r="AF84"/>
  <c r="AF51" s="1"/>
  <c r="AF82" i="327" s="1"/>
  <c r="AF92" i="353"/>
  <c r="AF62"/>
  <c r="AF63"/>
  <c r="AF64"/>
  <c r="AF88"/>
  <c r="AF89"/>
  <c r="AF87" s="1"/>
  <c r="AE66"/>
  <c r="AE65" s="1"/>
  <c r="AE61" s="1"/>
  <c r="AE67"/>
  <c r="AE68"/>
  <c r="AE70"/>
  <c r="AE71"/>
  <c r="AE69"/>
  <c r="AE74"/>
  <c r="AE75"/>
  <c r="AE73"/>
  <c r="AE72" s="1"/>
  <c r="AE77"/>
  <c r="AE78"/>
  <c r="AE79"/>
  <c r="AE76"/>
  <c r="AE81"/>
  <c r="AE82"/>
  <c r="AE83"/>
  <c r="AE80"/>
  <c r="AE84"/>
  <c r="AE51" s="1"/>
  <c r="AE82" i="327" s="1"/>
  <c r="AE92" i="353"/>
  <c r="AE62"/>
  <c r="AE63"/>
  <c r="AE64"/>
  <c r="AE88"/>
  <c r="AE89"/>
  <c r="AE87" s="1"/>
  <c r="AD66"/>
  <c r="AD65" s="1"/>
  <c r="AD61" s="1"/>
  <c r="AD67"/>
  <c r="AD68"/>
  <c r="AD70"/>
  <c r="AD71"/>
  <c r="AD69"/>
  <c r="AD74"/>
  <c r="AD75"/>
  <c r="AD73"/>
  <c r="AD72" s="1"/>
  <c r="AD77"/>
  <c r="AD78"/>
  <c r="AD79"/>
  <c r="AD76"/>
  <c r="AD81"/>
  <c r="AD82"/>
  <c r="AD83"/>
  <c r="AD80"/>
  <c r="AD84"/>
  <c r="AD51" s="1"/>
  <c r="AD82" i="327" s="1"/>
  <c r="AD92" i="353"/>
  <c r="AD62"/>
  <c r="AD63"/>
  <c r="AD64"/>
  <c r="AD88"/>
  <c r="AD89"/>
  <c r="AD87" s="1"/>
  <c r="AC66"/>
  <c r="AC65" s="1"/>
  <c r="AC61" s="1"/>
  <c r="AC67"/>
  <c r="AC68"/>
  <c r="AC70"/>
  <c r="AC71"/>
  <c r="AC69"/>
  <c r="AC74"/>
  <c r="AC75"/>
  <c r="AC73"/>
  <c r="AC72" s="1"/>
  <c r="AC77"/>
  <c r="AC78"/>
  <c r="AC79"/>
  <c r="AC76"/>
  <c r="AC81"/>
  <c r="AC82"/>
  <c r="AC83"/>
  <c r="AC80"/>
  <c r="AC84"/>
  <c r="AC51" s="1"/>
  <c r="AC82" i="327" s="1"/>
  <c r="AC92" i="353"/>
  <c r="AC62"/>
  <c r="AC63"/>
  <c r="AC64"/>
  <c r="AC88"/>
  <c r="AC89"/>
  <c r="AC87" s="1"/>
  <c r="AB66"/>
  <c r="AB65" s="1"/>
  <c r="AB61" s="1"/>
  <c r="AB67"/>
  <c r="AB68"/>
  <c r="AB70"/>
  <c r="AB71"/>
  <c r="AB69"/>
  <c r="AB74"/>
  <c r="AB75"/>
  <c r="AB73"/>
  <c r="AB72" s="1"/>
  <c r="AB77"/>
  <c r="AB78"/>
  <c r="AB79"/>
  <c r="AB76"/>
  <c r="AB81"/>
  <c r="AB82"/>
  <c r="AB83"/>
  <c r="AB80"/>
  <c r="AB84"/>
  <c r="AB51" s="1"/>
  <c r="AB82" i="327" s="1"/>
  <c r="AB92" i="353"/>
  <c r="AB62"/>
  <c r="AB63"/>
  <c r="AB64"/>
  <c r="AB88"/>
  <c r="AB89"/>
  <c r="AB87" s="1"/>
  <c r="Z66"/>
  <c r="Z65" s="1"/>
  <c r="Z61" s="1"/>
  <c r="Z67"/>
  <c r="Z68"/>
  <c r="Z70"/>
  <c r="Z71"/>
  <c r="Z69"/>
  <c r="Z74"/>
  <c r="Z75"/>
  <c r="Z73"/>
  <c r="Z72" s="1"/>
  <c r="Z77"/>
  <c r="Z78"/>
  <c r="Z79"/>
  <c r="Z76"/>
  <c r="Z81"/>
  <c r="Z82"/>
  <c r="Z83"/>
  <c r="Z80"/>
  <c r="Z84"/>
  <c r="Z51" s="1"/>
  <c r="Z82" i="327" s="1"/>
  <c r="Z92" i="353"/>
  <c r="Z62"/>
  <c r="Z63"/>
  <c r="Z64"/>
  <c r="Z88"/>
  <c r="Z89"/>
  <c r="Z87" s="1"/>
  <c r="Y66"/>
  <c r="Y65" s="1"/>
  <c r="Y61" s="1"/>
  <c r="Y67"/>
  <c r="Y68"/>
  <c r="Y70"/>
  <c r="Y71"/>
  <c r="Y69"/>
  <c r="Y74"/>
  <c r="Y75"/>
  <c r="Y73"/>
  <c r="Y72" s="1"/>
  <c r="Y77"/>
  <c r="Y78"/>
  <c r="Y79"/>
  <c r="Y76"/>
  <c r="Y81"/>
  <c r="Y82"/>
  <c r="Y83"/>
  <c r="Y80"/>
  <c r="Y84"/>
  <c r="Y51" s="1"/>
  <c r="Y82" i="327" s="1"/>
  <c r="Y92" i="353"/>
  <c r="Y62"/>
  <c r="Y63"/>
  <c r="Y64"/>
  <c r="Y88"/>
  <c r="Y89"/>
  <c r="Y87" s="1"/>
  <c r="X66"/>
  <c r="X65" s="1"/>
  <c r="X61" s="1"/>
  <c r="X67"/>
  <c r="X68"/>
  <c r="X70"/>
  <c r="X71"/>
  <c r="X69"/>
  <c r="X74"/>
  <c r="X75"/>
  <c r="X73"/>
  <c r="X72" s="1"/>
  <c r="X77"/>
  <c r="X78"/>
  <c r="X79"/>
  <c r="X76"/>
  <c r="X81"/>
  <c r="X82"/>
  <c r="X83"/>
  <c r="X80"/>
  <c r="X84"/>
  <c r="X51" s="1"/>
  <c r="X82" i="327" s="1"/>
  <c r="X92" i="353"/>
  <c r="X62"/>
  <c r="X63"/>
  <c r="X64"/>
  <c r="X88"/>
  <c r="X89"/>
  <c r="X87" s="1"/>
  <c r="W66"/>
  <c r="W65" s="1"/>
  <c r="W61" s="1"/>
  <c r="W67"/>
  <c r="W68"/>
  <c r="W70"/>
  <c r="W71"/>
  <c r="W69"/>
  <c r="W74"/>
  <c r="W75"/>
  <c r="W73"/>
  <c r="W72" s="1"/>
  <c r="W77"/>
  <c r="W78"/>
  <c r="W79"/>
  <c r="W76"/>
  <c r="W81"/>
  <c r="W82"/>
  <c r="W83"/>
  <c r="W80"/>
  <c r="W84"/>
  <c r="W51" s="1"/>
  <c r="W82" i="327" s="1"/>
  <c r="W92" i="353"/>
  <c r="W62"/>
  <c r="W63"/>
  <c r="W64"/>
  <c r="W88"/>
  <c r="W89"/>
  <c r="W87" s="1"/>
  <c r="V66"/>
  <c r="V65" s="1"/>
  <c r="V61" s="1"/>
  <c r="V67"/>
  <c r="V68"/>
  <c r="V70"/>
  <c r="V71"/>
  <c r="V69"/>
  <c r="V74"/>
  <c r="V75"/>
  <c r="V73"/>
  <c r="V72" s="1"/>
  <c r="V77"/>
  <c r="V78"/>
  <c r="V79"/>
  <c r="V76"/>
  <c r="V81"/>
  <c r="V82"/>
  <c r="V83"/>
  <c r="V80"/>
  <c r="V84"/>
  <c r="V51" s="1"/>
  <c r="V82" i="327" s="1"/>
  <c r="V92" i="353"/>
  <c r="V62"/>
  <c r="V63"/>
  <c r="V64"/>
  <c r="V88"/>
  <c r="V89"/>
  <c r="V87" s="1"/>
  <c r="T65"/>
  <c r="T69"/>
  <c r="T61"/>
  <c r="T73"/>
  <c r="T76"/>
  <c r="T80"/>
  <c r="T72"/>
  <c r="T84"/>
  <c r="T60"/>
  <c r="T92"/>
  <c r="T59"/>
  <c r="T57" s="1"/>
  <c r="T86" i="327" s="1"/>
  <c r="T62" i="353"/>
  <c r="T63"/>
  <c r="T64"/>
  <c r="T88"/>
  <c r="T54" s="1"/>
  <c r="T84" i="327" s="1"/>
  <c r="T89" i="353"/>
  <c r="T87"/>
  <c r="S65"/>
  <c r="S69"/>
  <c r="S61" s="1"/>
  <c r="S73"/>
  <c r="S72" s="1"/>
  <c r="S76"/>
  <c r="S80"/>
  <c r="S84"/>
  <c r="S51" s="1"/>
  <c r="S82" i="327" s="1"/>
  <c r="S92" i="353"/>
  <c r="S62"/>
  <c r="S63"/>
  <c r="S64"/>
  <c r="S88"/>
  <c r="S89"/>
  <c r="S87" s="1"/>
  <c r="R65"/>
  <c r="R69"/>
  <c r="R61"/>
  <c r="R73"/>
  <c r="R76"/>
  <c r="R80"/>
  <c r="R72"/>
  <c r="R84"/>
  <c r="R60"/>
  <c r="R92"/>
  <c r="R59"/>
  <c r="R57" s="1"/>
  <c r="R86" i="327" s="1"/>
  <c r="R62" i="353"/>
  <c r="R63"/>
  <c r="R64"/>
  <c r="R88"/>
  <c r="R54" s="1"/>
  <c r="R84" i="327" s="1"/>
  <c r="R89" i="353"/>
  <c r="R87"/>
  <c r="Q65"/>
  <c r="Q69"/>
  <c r="Q61" s="1"/>
  <c r="Q60" s="1"/>
  <c r="Q59" s="1"/>
  <c r="Q73"/>
  <c r="Q72" s="1"/>
  <c r="Q76"/>
  <c r="Q80"/>
  <c r="Q84"/>
  <c r="Q51" s="1"/>
  <c r="Q82" i="327" s="1"/>
  <c r="Q92" i="353"/>
  <c r="Q62"/>
  <c r="Q63"/>
  <c r="Q64"/>
  <c r="Q88"/>
  <c r="Q89"/>
  <c r="Q87" s="1"/>
  <c r="P65"/>
  <c r="P69"/>
  <c r="P61"/>
  <c r="P73"/>
  <c r="P76"/>
  <c r="P80"/>
  <c r="P72"/>
  <c r="P84"/>
  <c r="P60"/>
  <c r="P92"/>
  <c r="P59"/>
  <c r="P57" s="1"/>
  <c r="P86" i="327" s="1"/>
  <c r="P62" i="353"/>
  <c r="P63"/>
  <c r="P64"/>
  <c r="P88"/>
  <c r="P54" s="1"/>
  <c r="P84" i="327" s="1"/>
  <c r="P89" i="353"/>
  <c r="P87"/>
  <c r="N96"/>
  <c r="M126"/>
  <c r="M130"/>
  <c r="M122"/>
  <c r="M121" s="1"/>
  <c r="M104" s="1"/>
  <c r="M57" s="1"/>
  <c r="M86" i="327" s="1"/>
  <c r="M134" i="353"/>
  <c r="M137"/>
  <c r="M141"/>
  <c r="M133"/>
  <c r="M96"/>
  <c r="L96"/>
  <c r="K126"/>
  <c r="K130"/>
  <c r="K122" s="1"/>
  <c r="K134"/>
  <c r="K133" s="1"/>
  <c r="K137"/>
  <c r="K141"/>
  <c r="K96"/>
  <c r="J96"/>
  <c r="I126"/>
  <c r="I130"/>
  <c r="I122"/>
  <c r="I121" s="1"/>
  <c r="I104" s="1"/>
  <c r="I57" s="1"/>
  <c r="I86" i="327" s="1"/>
  <c r="I134" i="353"/>
  <c r="I137"/>
  <c r="I141"/>
  <c r="I133"/>
  <c r="I96"/>
  <c r="H96"/>
  <c r="G126"/>
  <c r="G130"/>
  <c r="G122" s="1"/>
  <c r="G134"/>
  <c r="G133" s="1"/>
  <c r="G137"/>
  <c r="G141"/>
  <c r="G96"/>
  <c r="T55"/>
  <c r="T85" i="327"/>
  <c r="R55" i="353"/>
  <c r="R85" i="327"/>
  <c r="P55" i="353"/>
  <c r="P85" i="327"/>
  <c r="N85"/>
  <c r="M85"/>
  <c r="L85"/>
  <c r="K85"/>
  <c r="J85"/>
  <c r="I85"/>
  <c r="H85"/>
  <c r="G85"/>
  <c r="AR54" i="353"/>
  <c r="AR84" i="327"/>
  <c r="AQ54" i="353"/>
  <c r="AQ84" i="327"/>
  <c r="AP54" i="353"/>
  <c r="AP84" i="327"/>
  <c r="AO54" i="353"/>
  <c r="AO84" i="327"/>
  <c r="AN54" i="353"/>
  <c r="AN84" i="327"/>
  <c r="AL54" i="353"/>
  <c r="AL84" i="327"/>
  <c r="AK54" i="353"/>
  <c r="AK84" i="327"/>
  <c r="AJ54" i="353"/>
  <c r="AJ84" i="327"/>
  <c r="AI54" i="353"/>
  <c r="AI84" i="327"/>
  <c r="AH54" i="353"/>
  <c r="AH84" i="327"/>
  <c r="AF54" i="353"/>
  <c r="AF84" i="327"/>
  <c r="AE54" i="353"/>
  <c r="AE84" i="327"/>
  <c r="AD54" i="353"/>
  <c r="AD84" i="327"/>
  <c r="AC54" i="353"/>
  <c r="AC84" i="327"/>
  <c r="AB54" i="353"/>
  <c r="AB84" i="327"/>
  <c r="Z54" i="353"/>
  <c r="Z84" i="327"/>
  <c r="Y54" i="353"/>
  <c r="Y84" i="327"/>
  <c r="X54" i="353"/>
  <c r="X84" i="327"/>
  <c r="W54" i="353"/>
  <c r="W84" i="327"/>
  <c r="V54" i="353"/>
  <c r="V84" i="327"/>
  <c r="S54" i="353"/>
  <c r="S84" i="327"/>
  <c r="Q54" i="353"/>
  <c r="Q84" i="327"/>
  <c r="N84"/>
  <c r="M84"/>
  <c r="L84"/>
  <c r="K84"/>
  <c r="J84"/>
  <c r="I84"/>
  <c r="H84"/>
  <c r="G84"/>
  <c r="T51" i="353"/>
  <c r="T82" i="327"/>
  <c r="R51" i="353"/>
  <c r="R82" i="327"/>
  <c r="P51" i="353"/>
  <c r="P82" i="327"/>
  <c r="N82"/>
  <c r="M82"/>
  <c r="L82"/>
  <c r="K82"/>
  <c r="J82"/>
  <c r="I82"/>
  <c r="H82"/>
  <c r="G82"/>
  <c r="AR50" i="353"/>
  <c r="AR81" i="327"/>
  <c r="AQ50" i="353"/>
  <c r="AQ81" i="327"/>
  <c r="AP50" i="353"/>
  <c r="AP81" i="327"/>
  <c r="AO50" i="353"/>
  <c r="AO81" i="327"/>
  <c r="AN50" i="353"/>
  <c r="AN81" i="327"/>
  <c r="AL50" i="353"/>
  <c r="AL81" i="327"/>
  <c r="AK50" i="353"/>
  <c r="AK81" i="327"/>
  <c r="AJ50" i="353"/>
  <c r="AJ81" i="327"/>
  <c r="AI50" i="353"/>
  <c r="AI81" i="327"/>
  <c r="AH50" i="353"/>
  <c r="AH81" i="327"/>
  <c r="AF50" i="353"/>
  <c r="AF81" i="327"/>
  <c r="AE50" i="353"/>
  <c r="AE81" i="327"/>
  <c r="AD50" i="353"/>
  <c r="AD81" i="327"/>
  <c r="AC50" i="353"/>
  <c r="AC81" i="327"/>
  <c r="AB50" i="353"/>
  <c r="AB81" i="327"/>
  <c r="Z50" i="353"/>
  <c r="Z81" i="327"/>
  <c r="Y50" i="353"/>
  <c r="Y81" i="327"/>
  <c r="X50" i="353"/>
  <c r="X81" i="327"/>
  <c r="W50" i="353"/>
  <c r="W81" i="327"/>
  <c r="V50" i="353"/>
  <c r="V81" i="327"/>
  <c r="T50" i="353"/>
  <c r="T81" i="327"/>
  <c r="S50" i="353"/>
  <c r="S81" i="327"/>
  <c r="R50" i="353"/>
  <c r="R81" i="327" s="1"/>
  <c r="Q50" i="353"/>
  <c r="Q81" i="327" s="1"/>
  <c r="P50" i="353"/>
  <c r="P81" i="327" s="1"/>
  <c r="N81"/>
  <c r="M81"/>
  <c r="L81"/>
  <c r="K81"/>
  <c r="J81"/>
  <c r="I81"/>
  <c r="H81"/>
  <c r="G81"/>
  <c r="AR49" i="353"/>
  <c r="AR80" i="327" s="1"/>
  <c r="AQ49" i="353"/>
  <c r="AQ80" i="327" s="1"/>
  <c r="AP49" i="353"/>
  <c r="AP80" i="327" s="1"/>
  <c r="AO49" i="353"/>
  <c r="AO80" i="327" s="1"/>
  <c r="AN49" i="353"/>
  <c r="AN80" i="327" s="1"/>
  <c r="AL49" i="353"/>
  <c r="AL80" i="327" s="1"/>
  <c r="AK49" i="353"/>
  <c r="AK80" i="327" s="1"/>
  <c r="AJ49" i="353"/>
  <c r="AJ80" i="327" s="1"/>
  <c r="AI49" i="353"/>
  <c r="AI80" i="327" s="1"/>
  <c r="AH49" i="353"/>
  <c r="AH80" i="327" s="1"/>
  <c r="AF49" i="353"/>
  <c r="AF80" i="327" s="1"/>
  <c r="AE49" i="353"/>
  <c r="AE80" i="327" s="1"/>
  <c r="AD49" i="353"/>
  <c r="AD80" i="327" s="1"/>
  <c r="AC49" i="353"/>
  <c r="AC80" i="327" s="1"/>
  <c r="AB49" i="353"/>
  <c r="AB80" i="327" s="1"/>
  <c r="Z49" i="353"/>
  <c r="Z80" i="327" s="1"/>
  <c r="Y49" i="353"/>
  <c r="Y80" i="327" s="1"/>
  <c r="X49" i="353"/>
  <c r="X80" i="327" s="1"/>
  <c r="W49" i="353"/>
  <c r="W80" i="327" s="1"/>
  <c r="V49" i="353"/>
  <c r="V80" i="327" s="1"/>
  <c r="T49" i="353"/>
  <c r="T80" i="327" s="1"/>
  <c r="S49" i="353"/>
  <c r="S80" i="327" s="1"/>
  <c r="R49" i="353"/>
  <c r="R80" i="327" s="1"/>
  <c r="Q49" i="353"/>
  <c r="Q80" i="327" s="1"/>
  <c r="P49" i="353"/>
  <c r="P80" i="327" s="1"/>
  <c r="N80"/>
  <c r="M80"/>
  <c r="L80"/>
  <c r="K80"/>
  <c r="J80"/>
  <c r="I80"/>
  <c r="H80"/>
  <c r="G80"/>
  <c r="AR48" i="353"/>
  <c r="AR79" i="327" s="1"/>
  <c r="AQ48" i="353"/>
  <c r="AQ79" i="327" s="1"/>
  <c r="AP48" i="353"/>
  <c r="AP79" i="327" s="1"/>
  <c r="AO48" i="353"/>
  <c r="AO79" i="327" s="1"/>
  <c r="AN48" i="353"/>
  <c r="AN79" i="327" s="1"/>
  <c r="AN78" s="1"/>
  <c r="AL48" i="353"/>
  <c r="AL79" i="327" s="1"/>
  <c r="AK48" i="353"/>
  <c r="AK79" i="327" s="1"/>
  <c r="AJ48" i="353"/>
  <c r="AJ79" i="327" s="1"/>
  <c r="AI48" i="353"/>
  <c r="AI79" i="327" s="1"/>
  <c r="AH48" i="353"/>
  <c r="AH79" i="327" s="1"/>
  <c r="AF48" i="353"/>
  <c r="AF79" i="327" s="1"/>
  <c r="AE48" i="353"/>
  <c r="AE79" i="327" s="1"/>
  <c r="AD48" i="353"/>
  <c r="AD79" i="327" s="1"/>
  <c r="AC48" i="353"/>
  <c r="AC79" i="327" s="1"/>
  <c r="AB48" i="353"/>
  <c r="AB79" i="327" s="1"/>
  <c r="AB78" s="1"/>
  <c r="Z48" i="353"/>
  <c r="Z79" i="327" s="1"/>
  <c r="Y48" i="353"/>
  <c r="Y79" i="327" s="1"/>
  <c r="X48" i="353"/>
  <c r="X79" i="327" s="1"/>
  <c r="W48" i="353"/>
  <c r="W79" i="327" s="1"/>
  <c r="V48" i="353"/>
  <c r="V79" i="327" s="1"/>
  <c r="T48" i="353"/>
  <c r="T79" i="327" s="1"/>
  <c r="S48" i="353"/>
  <c r="S79" i="327" s="1"/>
  <c r="R48" i="353"/>
  <c r="R79" i="327" s="1"/>
  <c r="Q48" i="353"/>
  <c r="Q79" i="327" s="1"/>
  <c r="P48" i="353"/>
  <c r="P79" i="327" s="1"/>
  <c r="P78" s="1"/>
  <c r="N79"/>
  <c r="M79"/>
  <c r="L79"/>
  <c r="K79"/>
  <c r="J79"/>
  <c r="I79"/>
  <c r="H79"/>
  <c r="G79"/>
  <c r="AR46" i="353"/>
  <c r="AR77" i="327" s="1"/>
  <c r="AQ46" i="353"/>
  <c r="AQ77" i="327" s="1"/>
  <c r="AP46" i="353"/>
  <c r="AP77" i="327" s="1"/>
  <c r="AO46" i="353"/>
  <c r="AO77" i="327" s="1"/>
  <c r="AN46" i="353"/>
  <c r="AN77" i="327" s="1"/>
  <c r="AL46" i="353"/>
  <c r="AL77" i="327" s="1"/>
  <c r="AK46" i="353"/>
  <c r="AK77" i="327" s="1"/>
  <c r="AJ46" i="353"/>
  <c r="AJ77" i="327" s="1"/>
  <c r="AI46" i="353"/>
  <c r="AI77" i="327" s="1"/>
  <c r="AH46" i="353"/>
  <c r="AH77" i="327" s="1"/>
  <c r="AF46" i="353"/>
  <c r="AF77" i="327" s="1"/>
  <c r="AE46" i="353"/>
  <c r="AE77" i="327" s="1"/>
  <c r="AD46" i="353"/>
  <c r="AD77" i="327" s="1"/>
  <c r="AC46" i="353"/>
  <c r="AC77" i="327" s="1"/>
  <c r="AA77" s="1"/>
  <c r="AB46" i="353"/>
  <c r="AB77" i="327" s="1"/>
  <c r="Z46" i="353"/>
  <c r="Z77" i="327" s="1"/>
  <c r="Y46" i="353"/>
  <c r="Y77" i="327" s="1"/>
  <c r="X46" i="353"/>
  <c r="X77" i="327" s="1"/>
  <c r="W46" i="353"/>
  <c r="W77" i="327" s="1"/>
  <c r="V46" i="353"/>
  <c r="V77" i="327" s="1"/>
  <c r="T46" i="353"/>
  <c r="T77" i="327" s="1"/>
  <c r="S46" i="353"/>
  <c r="S77" i="327" s="1"/>
  <c r="R46" i="353"/>
  <c r="R77" i="327" s="1"/>
  <c r="Q46" i="353"/>
  <c r="Q77" i="327" s="1"/>
  <c r="O77" s="1"/>
  <c r="P46" i="353"/>
  <c r="P77" i="327" s="1"/>
  <c r="N77"/>
  <c r="M77"/>
  <c r="L77"/>
  <c r="K77"/>
  <c r="J77"/>
  <c r="I77"/>
  <c r="H77"/>
  <c r="G77"/>
  <c r="AR45" i="353"/>
  <c r="AR76" i="327" s="1"/>
  <c r="AQ45" i="353"/>
  <c r="AQ76" i="327" s="1"/>
  <c r="AP45" i="353"/>
  <c r="AP76" i="327" s="1"/>
  <c r="AO45" i="353"/>
  <c r="AO76" i="327" s="1"/>
  <c r="AN45" i="353"/>
  <c r="AN76" i="327" s="1"/>
  <c r="AL45" i="353"/>
  <c r="AL76" i="327" s="1"/>
  <c r="AK45" i="353"/>
  <c r="AK76" i="327" s="1"/>
  <c r="AK74" s="1"/>
  <c r="AJ45" i="353"/>
  <c r="AJ76" i="327" s="1"/>
  <c r="AI45" i="353"/>
  <c r="AI76" i="327" s="1"/>
  <c r="AI74" s="1"/>
  <c r="AH45" i="353"/>
  <c r="AH76" i="327" s="1"/>
  <c r="AF45" i="353"/>
  <c r="AF76" i="327" s="1"/>
  <c r="AE45" i="353"/>
  <c r="AE76" i="327" s="1"/>
  <c r="AD45" i="353"/>
  <c r="AD76" i="327" s="1"/>
  <c r="AC45" i="353"/>
  <c r="AC76" i="327" s="1"/>
  <c r="AB45" i="353"/>
  <c r="AB76" i="327" s="1"/>
  <c r="Z45" i="353"/>
  <c r="Z76" i="327" s="1"/>
  <c r="Y45" i="353"/>
  <c r="Y76" i="327" s="1"/>
  <c r="Y74" s="1"/>
  <c r="X45" i="353"/>
  <c r="X76" i="327" s="1"/>
  <c r="W45" i="353"/>
  <c r="W76" i="327" s="1"/>
  <c r="W74" s="1"/>
  <c r="V45" i="353"/>
  <c r="V76" i="327" s="1"/>
  <c r="T45" i="353"/>
  <c r="T76" i="327" s="1"/>
  <c r="S45" i="353"/>
  <c r="S76" i="327" s="1"/>
  <c r="R45" i="353"/>
  <c r="R76" i="327" s="1"/>
  <c r="Q45" i="353"/>
  <c r="Q76" i="327" s="1"/>
  <c r="P45" i="353"/>
  <c r="P76" i="327" s="1"/>
  <c r="N76"/>
  <c r="M76"/>
  <c r="L76"/>
  <c r="K76"/>
  <c r="J76"/>
  <c r="I76"/>
  <c r="H76"/>
  <c r="G76"/>
  <c r="AR44" i="353"/>
  <c r="AR75" i="327" s="1"/>
  <c r="AQ44" i="353"/>
  <c r="AQ75" i="327" s="1"/>
  <c r="AQ74" s="1"/>
  <c r="AP44" i="353"/>
  <c r="AP75" i="327" s="1"/>
  <c r="AO44" i="353"/>
  <c r="AO75" i="327" s="1"/>
  <c r="AO74" s="1"/>
  <c r="AN44" i="353"/>
  <c r="AN75" i="327" s="1"/>
  <c r="AL44" i="353"/>
  <c r="AL75" i="327" s="1"/>
  <c r="AK44" i="353"/>
  <c r="AK75" i="327" s="1"/>
  <c r="AJ44" i="353"/>
  <c r="AJ75" i="327" s="1"/>
  <c r="AI44" i="353"/>
  <c r="AI75" i="327" s="1"/>
  <c r="AH44" i="353"/>
  <c r="AH75" i="327" s="1"/>
  <c r="AF44" i="353"/>
  <c r="AF75" i="327" s="1"/>
  <c r="AE44" i="353"/>
  <c r="AE75" i="327" s="1"/>
  <c r="AE74" s="1"/>
  <c r="AD44" i="353"/>
  <c r="AD75" i="327" s="1"/>
  <c r="AC44" i="353"/>
  <c r="AC75" i="327" s="1"/>
  <c r="AC74" s="1"/>
  <c r="AB44" i="353"/>
  <c r="AB75" i="327" s="1"/>
  <c r="Z44" i="353"/>
  <c r="Z75" i="327" s="1"/>
  <c r="Y44" i="353"/>
  <c r="Y75" i="327" s="1"/>
  <c r="X44" i="353"/>
  <c r="X75" i="327" s="1"/>
  <c r="W44" i="353"/>
  <c r="W75" i="327" s="1"/>
  <c r="V44" i="353"/>
  <c r="V75" i="327" s="1"/>
  <c r="T44" i="353"/>
  <c r="T75" i="327" s="1"/>
  <c r="S44" i="353"/>
  <c r="S75" i="327" s="1"/>
  <c r="S74" s="1"/>
  <c r="R44" i="353"/>
  <c r="R75" i="327" s="1"/>
  <c r="Q44" i="353"/>
  <c r="Q75" i="327" s="1"/>
  <c r="Q74" s="1"/>
  <c r="P44" i="353"/>
  <c r="P75" i="327" s="1"/>
  <c r="N75"/>
  <c r="M75"/>
  <c r="L75"/>
  <c r="L74" s="1"/>
  <c r="K75"/>
  <c r="J75"/>
  <c r="I75"/>
  <c r="H75"/>
  <c r="H74" s="1"/>
  <c r="G75"/>
  <c r="AR42" i="353"/>
  <c r="AR73" i="327" s="1"/>
  <c r="AQ42" i="353"/>
  <c r="AQ73" i="327" s="1"/>
  <c r="AP42" i="353"/>
  <c r="AP73" i="327" s="1"/>
  <c r="AO42" i="353"/>
  <c r="AO73" i="327" s="1"/>
  <c r="AN42" i="353"/>
  <c r="AN73" i="327" s="1"/>
  <c r="AN71" s="1"/>
  <c r="AL42" i="353"/>
  <c r="AL73" i="327" s="1"/>
  <c r="AK42" i="353"/>
  <c r="AK73" i="327" s="1"/>
  <c r="AK71" s="1"/>
  <c r="AJ42" i="353"/>
  <c r="AJ73" i="327" s="1"/>
  <c r="AI42" i="353"/>
  <c r="AI73" i="327" s="1"/>
  <c r="AG73" s="1"/>
  <c r="AH42" i="353"/>
  <c r="AH73" i="327" s="1"/>
  <c r="AF42" i="353"/>
  <c r="AF73" i="327" s="1"/>
  <c r="AE42" i="353"/>
  <c r="AE73" i="327" s="1"/>
  <c r="AD42" i="353"/>
  <c r="AD73" i="327" s="1"/>
  <c r="AC42" i="353"/>
  <c r="AC73" i="327" s="1"/>
  <c r="AB42" i="353"/>
  <c r="AB73" i="327" s="1"/>
  <c r="AB71" s="1"/>
  <c r="Z42" i="353"/>
  <c r="Z73" i="327" s="1"/>
  <c r="Y42" i="353"/>
  <c r="Y73" i="327" s="1"/>
  <c r="Y71" s="1"/>
  <c r="X42" i="353"/>
  <c r="X73" i="327" s="1"/>
  <c r="W42" i="353"/>
  <c r="W73" i="327" s="1"/>
  <c r="U73" s="1"/>
  <c r="V42" i="353"/>
  <c r="V73" i="327" s="1"/>
  <c r="T42" i="353"/>
  <c r="T73" i="327" s="1"/>
  <c r="S42" i="353"/>
  <c r="S73" i="327" s="1"/>
  <c r="R42" i="353"/>
  <c r="R73" i="327" s="1"/>
  <c r="Q42" i="353"/>
  <c r="Q73" i="327" s="1"/>
  <c r="P42" i="353"/>
  <c r="P73" i="327" s="1"/>
  <c r="P71" s="1"/>
  <c r="N73"/>
  <c r="M73"/>
  <c r="L73"/>
  <c r="K73"/>
  <c r="J73"/>
  <c r="I73"/>
  <c r="H73"/>
  <c r="G73"/>
  <c r="AR41" i="353"/>
  <c r="AQ41"/>
  <c r="AQ72" i="327" s="1"/>
  <c r="AQ71" s="1"/>
  <c r="AP41" i="353"/>
  <c r="AP72" i="327" s="1"/>
  <c r="AO41" i="353"/>
  <c r="AO72" i="327" s="1"/>
  <c r="AM72" s="1"/>
  <c r="AN41" i="353"/>
  <c r="AN72" i="327" s="1"/>
  <c r="AL41" i="353"/>
  <c r="AL72" i="327" s="1"/>
  <c r="AK41" i="353"/>
  <c r="AK72" i="327" s="1"/>
  <c r="AJ41" i="353"/>
  <c r="AJ72" i="327" s="1"/>
  <c r="AI41" i="353"/>
  <c r="AI72" i="327" s="1"/>
  <c r="AH41" i="353"/>
  <c r="AH72" i="327" s="1"/>
  <c r="AH71" s="1"/>
  <c r="AF41" i="353"/>
  <c r="AF72" i="327" s="1"/>
  <c r="AE41" i="353"/>
  <c r="AE72" i="327" s="1"/>
  <c r="AE71" s="1"/>
  <c r="AD41" i="353"/>
  <c r="AD72" i="327" s="1"/>
  <c r="AC41" i="353"/>
  <c r="AC72" i="327" s="1"/>
  <c r="AA72" s="1"/>
  <c r="AB41" i="353"/>
  <c r="AB72" i="327" s="1"/>
  <c r="Z41" i="353"/>
  <c r="Z72" i="327" s="1"/>
  <c r="Y41" i="353"/>
  <c r="Y72" i="327" s="1"/>
  <c r="X41" i="353"/>
  <c r="X72" i="327" s="1"/>
  <c r="W41" i="353"/>
  <c r="W72" i="327" s="1"/>
  <c r="V41" i="353"/>
  <c r="V72" i="327" s="1"/>
  <c r="V71" s="1"/>
  <c r="T41" i="353"/>
  <c r="T72" i="327" s="1"/>
  <c r="S41" i="353"/>
  <c r="S72" i="327" s="1"/>
  <c r="S71" s="1"/>
  <c r="R41" i="353"/>
  <c r="R72" i="327" s="1"/>
  <c r="Q41" i="353"/>
  <c r="Q72" i="327" s="1"/>
  <c r="O72" s="1"/>
  <c r="P41" i="353"/>
  <c r="P72" i="327" s="1"/>
  <c r="N72"/>
  <c r="M72"/>
  <c r="L72"/>
  <c r="L71" s="1"/>
  <c r="K72"/>
  <c r="J72"/>
  <c r="I72"/>
  <c r="H72"/>
  <c r="H71" s="1"/>
  <c r="G72"/>
  <c r="AR38" i="353"/>
  <c r="AR69" i="327" s="1"/>
  <c r="AQ38" i="353"/>
  <c r="AQ69" i="327" s="1"/>
  <c r="AP38" i="353"/>
  <c r="AP69" i="327" s="1"/>
  <c r="AO38" i="353"/>
  <c r="AO69" i="327" s="1"/>
  <c r="AN38" i="353"/>
  <c r="AN69" i="327" s="1"/>
  <c r="AN67" s="1"/>
  <c r="AL38" i="353"/>
  <c r="AL69" i="327" s="1"/>
  <c r="AK38" i="353"/>
  <c r="AK69" i="327" s="1"/>
  <c r="AK67" s="1"/>
  <c r="AJ38" i="353"/>
  <c r="AJ69" i="327" s="1"/>
  <c r="AI38" i="353"/>
  <c r="AI69" i="327" s="1"/>
  <c r="AG69" s="1"/>
  <c r="AH38" i="353"/>
  <c r="AH69" i="327" s="1"/>
  <c r="AF38" i="353"/>
  <c r="AF69" i="327" s="1"/>
  <c r="AE38" i="353"/>
  <c r="AE69" i="327" s="1"/>
  <c r="AD38" i="353"/>
  <c r="AD69" i="327" s="1"/>
  <c r="AC38" i="353"/>
  <c r="AC69" i="327" s="1"/>
  <c r="AB38" i="353"/>
  <c r="AB69" i="327" s="1"/>
  <c r="AB67" s="1"/>
  <c r="Z38" i="353"/>
  <c r="Z69" i="327" s="1"/>
  <c r="Y38" i="353"/>
  <c r="Y69" i="327" s="1"/>
  <c r="Y67" s="1"/>
  <c r="X38" i="353"/>
  <c r="X69" i="327" s="1"/>
  <c r="W38" i="353"/>
  <c r="W69" i="327" s="1"/>
  <c r="U69" s="1"/>
  <c r="V38" i="353"/>
  <c r="V69" i="327" s="1"/>
  <c r="T38" i="353"/>
  <c r="T69" i="327" s="1"/>
  <c r="S38" i="353"/>
  <c r="S69" i="327" s="1"/>
  <c r="R38" i="353"/>
  <c r="R69" i="327" s="1"/>
  <c r="Q38" i="353"/>
  <c r="Q69" i="327" s="1"/>
  <c r="P38" i="353"/>
  <c r="P69" i="327" s="1"/>
  <c r="P67" s="1"/>
  <c r="N69"/>
  <c r="M69"/>
  <c r="L69"/>
  <c r="K69"/>
  <c r="J69"/>
  <c r="I69"/>
  <c r="H69"/>
  <c r="G69"/>
  <c r="AR37" i="353"/>
  <c r="AQ37"/>
  <c r="AQ68" i="327" s="1"/>
  <c r="AQ67" s="1"/>
  <c r="AP37" i="353"/>
  <c r="AP68" i="327" s="1"/>
  <c r="AO37" i="353"/>
  <c r="AO68" i="327" s="1"/>
  <c r="AM68" s="1"/>
  <c r="AN37" i="353"/>
  <c r="AN68" i="327" s="1"/>
  <c r="AL37" i="353"/>
  <c r="AL68" i="327" s="1"/>
  <c r="AK37" i="353"/>
  <c r="AK68" i="327" s="1"/>
  <c r="AJ37" i="353"/>
  <c r="AJ68" i="327" s="1"/>
  <c r="AI37" i="353"/>
  <c r="AI68" i="327" s="1"/>
  <c r="AH37" i="353"/>
  <c r="AH68" i="327" s="1"/>
  <c r="AH67" s="1"/>
  <c r="AF37" i="353"/>
  <c r="AF68" i="327" s="1"/>
  <c r="AE37" i="353"/>
  <c r="AE68" i="327" s="1"/>
  <c r="AE67" s="1"/>
  <c r="AD37" i="353"/>
  <c r="AD68" i="327" s="1"/>
  <c r="AC37" i="353"/>
  <c r="AC68" i="327" s="1"/>
  <c r="AA68" s="1"/>
  <c r="AB37" i="353"/>
  <c r="AB68" i="327" s="1"/>
  <c r="Z37" i="353"/>
  <c r="Z68" i="327" s="1"/>
  <c r="Y37" i="353"/>
  <c r="Y68" i="327" s="1"/>
  <c r="X37" i="353"/>
  <c r="X68" i="327" s="1"/>
  <c r="W37" i="353"/>
  <c r="W68" i="327" s="1"/>
  <c r="V37" i="353"/>
  <c r="V68" i="327" s="1"/>
  <c r="V67" s="1"/>
  <c r="T37" i="353"/>
  <c r="T68" i="327" s="1"/>
  <c r="S37" i="353"/>
  <c r="S68" i="327" s="1"/>
  <c r="S67" s="1"/>
  <c r="R37" i="353"/>
  <c r="R68" i="327" s="1"/>
  <c r="Q37" i="353"/>
  <c r="Q68" i="327" s="1"/>
  <c r="O68" s="1"/>
  <c r="P37" i="353"/>
  <c r="P68" i="327" s="1"/>
  <c r="N68"/>
  <c r="M68"/>
  <c r="L68"/>
  <c r="L67" s="1"/>
  <c r="K68"/>
  <c r="J68"/>
  <c r="I68"/>
  <c r="H68"/>
  <c r="H67" s="1"/>
  <c r="G68"/>
  <c r="AR35" i="353"/>
  <c r="AR66" i="327" s="1"/>
  <c r="AQ35" i="353"/>
  <c r="AQ66" i="327" s="1"/>
  <c r="AP35" i="353"/>
  <c r="AP66" i="327" s="1"/>
  <c r="AO35" i="353"/>
  <c r="AO66" i="327" s="1"/>
  <c r="AN35" i="353"/>
  <c r="AN66" i="327" s="1"/>
  <c r="AL35" i="353"/>
  <c r="AL66" i="327" s="1"/>
  <c r="AK35" i="353"/>
  <c r="AK66" i="327" s="1"/>
  <c r="AJ35" i="353"/>
  <c r="AJ66" i="327" s="1"/>
  <c r="AI35" i="353"/>
  <c r="AI66" i="327" s="1"/>
  <c r="AG66" s="1"/>
  <c r="AH35" i="353"/>
  <c r="AH66" i="327" s="1"/>
  <c r="AF35" i="353"/>
  <c r="AF66" i="327" s="1"/>
  <c r="AE35" i="353"/>
  <c r="AE66" i="327" s="1"/>
  <c r="AD35" i="353"/>
  <c r="AD66" i="327" s="1"/>
  <c r="AC35" i="353"/>
  <c r="AC66" i="327" s="1"/>
  <c r="AB35" i="353"/>
  <c r="AB66" i="327" s="1"/>
  <c r="AA66" s="1"/>
  <c r="Z35" i="353"/>
  <c r="Z66" i="327" s="1"/>
  <c r="Y35" i="353"/>
  <c r="X35"/>
  <c r="X66" i="327" s="1"/>
  <c r="W35" i="353"/>
  <c r="V35"/>
  <c r="V66" i="327" s="1"/>
  <c r="T35" i="353"/>
  <c r="S35"/>
  <c r="S66" i="327" s="1"/>
  <c r="R35" i="353"/>
  <c r="Q35"/>
  <c r="Q66" i="327" s="1"/>
  <c r="P35" i="353"/>
  <c r="N66" i="327"/>
  <c r="M66"/>
  <c r="L66"/>
  <c r="K66"/>
  <c r="J66"/>
  <c r="I66"/>
  <c r="H66"/>
  <c r="G66"/>
  <c r="AR34" i="353"/>
  <c r="AR65" i="327" s="1"/>
  <c r="AQ34" i="353"/>
  <c r="AP34"/>
  <c r="AP65" i="327" s="1"/>
  <c r="AO34" i="353"/>
  <c r="AO65" i="327" s="1"/>
  <c r="AN34" i="353"/>
  <c r="AN65" i="327" s="1"/>
  <c r="AL34" i="353"/>
  <c r="AK34"/>
  <c r="AK65" i="327" s="1"/>
  <c r="AJ34" i="353"/>
  <c r="AI34"/>
  <c r="AI65" i="327" s="1"/>
  <c r="AH34" i="353"/>
  <c r="AF34"/>
  <c r="AF65" i="327" s="1"/>
  <c r="AE34" i="353"/>
  <c r="AD34"/>
  <c r="AD65" i="327" s="1"/>
  <c r="AC34" i="353"/>
  <c r="AC65" i="327" s="1"/>
  <c r="AB34" i="353"/>
  <c r="AB65" i="327" s="1"/>
  <c r="Z34" i="353"/>
  <c r="Y34"/>
  <c r="Y65" i="327" s="1"/>
  <c r="X34" i="353"/>
  <c r="W34"/>
  <c r="W65" i="327" s="1"/>
  <c r="V34" i="353"/>
  <c r="T34"/>
  <c r="T65" i="327" s="1"/>
  <c r="S34" i="353"/>
  <c r="R34"/>
  <c r="R65" i="327" s="1"/>
  <c r="Q34" i="353"/>
  <c r="Q65" i="327" s="1"/>
  <c r="P34" i="353"/>
  <c r="P65" i="327" s="1"/>
  <c r="N65"/>
  <c r="N63" s="1"/>
  <c r="M65"/>
  <c r="L65"/>
  <c r="L61" s="1"/>
  <c r="K65"/>
  <c r="J65"/>
  <c r="J63" s="1"/>
  <c r="I65"/>
  <c r="H65"/>
  <c r="H63" s="1"/>
  <c r="H59" s="1"/>
  <c r="G65"/>
  <c r="AR33" i="353"/>
  <c r="AQ33"/>
  <c r="AP33"/>
  <c r="AP64" i="327" s="1"/>
  <c r="AP63" s="1"/>
  <c r="AO33" i="353"/>
  <c r="AO64" i="327" s="1"/>
  <c r="AN33" i="353"/>
  <c r="AL33"/>
  <c r="AL64" i="327" s="1"/>
  <c r="AK33" i="353"/>
  <c r="AJ33"/>
  <c r="AJ64" i="327" s="1"/>
  <c r="AI33" i="353"/>
  <c r="AH33"/>
  <c r="AH64" i="327" s="1"/>
  <c r="AF33" i="353"/>
  <c r="AF64" i="327" s="1"/>
  <c r="AF63" s="1"/>
  <c r="AE33" i="353"/>
  <c r="AE64" i="327" s="1"/>
  <c r="AD33" i="353"/>
  <c r="AD64" i="327" s="1"/>
  <c r="AD63" s="1"/>
  <c r="AC33" i="353"/>
  <c r="AC64" i="327" s="1"/>
  <c r="AB33" i="353"/>
  <c r="Z33"/>
  <c r="Z64" i="327" s="1"/>
  <c r="Y33" i="353"/>
  <c r="X33"/>
  <c r="X64" i="327" s="1"/>
  <c r="W33" i="353"/>
  <c r="V33"/>
  <c r="V64" i="327" s="1"/>
  <c r="T33" i="353"/>
  <c r="T64" i="327" s="1"/>
  <c r="S33" i="353"/>
  <c r="S64" i="327" s="1"/>
  <c r="R33" i="353"/>
  <c r="R64" i="327" s="1"/>
  <c r="Q33" i="353"/>
  <c r="Q64" i="327" s="1"/>
  <c r="P33" i="353"/>
  <c r="N64" i="327"/>
  <c r="M64"/>
  <c r="L64"/>
  <c r="K64"/>
  <c r="J64"/>
  <c r="I64"/>
  <c r="H64"/>
  <c r="G64"/>
  <c r="AQ31" i="353"/>
  <c r="AQ62" i="327" s="1"/>
  <c r="AO31" i="353"/>
  <c r="AO62" i="327" s="1"/>
  <c r="AL31" i="353"/>
  <c r="AL62" i="327" s="1"/>
  <c r="AJ31" i="353"/>
  <c r="AJ62" i="327" s="1"/>
  <c r="AH31" i="353"/>
  <c r="AH62" i="327" s="1"/>
  <c r="AE31" i="353"/>
  <c r="AE62" i="327" s="1"/>
  <c r="AC31" i="353"/>
  <c r="AC62" i="327" s="1"/>
  <c r="Z31" i="353"/>
  <c r="Z62" i="327" s="1"/>
  <c r="X31" i="353"/>
  <c r="X62" i="327" s="1"/>
  <c r="V31" i="353"/>
  <c r="V62" i="327" s="1"/>
  <c r="S31" i="353"/>
  <c r="S62" i="327" s="1"/>
  <c r="Q31" i="353"/>
  <c r="Q62" i="327" s="1"/>
  <c r="N31" i="353"/>
  <c r="N62" i="327" s="1"/>
  <c r="M31" i="353"/>
  <c r="M62" i="327" s="1"/>
  <c r="L31" i="353"/>
  <c r="L62" i="327" s="1"/>
  <c r="K31" i="353"/>
  <c r="K62" i="327" s="1"/>
  <c r="J31" i="353"/>
  <c r="J62" i="327" s="1"/>
  <c r="I31" i="353"/>
  <c r="I62" i="327" s="1"/>
  <c r="H31" i="353"/>
  <c r="H62" i="327" s="1"/>
  <c r="G31" i="353"/>
  <c r="G62" i="327" s="1"/>
  <c r="AR23" i="353"/>
  <c r="AR21" s="1"/>
  <c r="AQ23"/>
  <c r="AQ21"/>
  <c r="AQ23" i="327" s="1"/>
  <c r="AP23" i="353"/>
  <c r="AP21" s="1"/>
  <c r="AO23"/>
  <c r="AO21"/>
  <c r="AO23" i="327" s="1"/>
  <c r="AN23" i="353"/>
  <c r="AL23"/>
  <c r="AL21"/>
  <c r="AL23" i="327" s="1"/>
  <c r="AK23" i="353"/>
  <c r="AJ23"/>
  <c r="AJ21"/>
  <c r="AJ23" i="327" s="1"/>
  <c r="AI23" i="353"/>
  <c r="AH23"/>
  <c r="AH21"/>
  <c r="AH23" i="327" s="1"/>
  <c r="AF23" i="353"/>
  <c r="AF21" s="1"/>
  <c r="AE23"/>
  <c r="AE21"/>
  <c r="AE23" i="327" s="1"/>
  <c r="AD23" i="353"/>
  <c r="AD21" s="1"/>
  <c r="AC23"/>
  <c r="AC21"/>
  <c r="AC23" i="327" s="1"/>
  <c r="AB23" i="353"/>
  <c r="Z23"/>
  <c r="Z21"/>
  <c r="Z23" i="327" s="1"/>
  <c r="Y23" i="353"/>
  <c r="X23"/>
  <c r="X21"/>
  <c r="X23" i="327" s="1"/>
  <c r="W23" i="353"/>
  <c r="V23"/>
  <c r="V21"/>
  <c r="V23" i="327" s="1"/>
  <c r="T21" i="353"/>
  <c r="S21"/>
  <c r="S23" i="327" s="1"/>
  <c r="R21" i="353"/>
  <c r="Q21"/>
  <c r="Q23" i="327" s="1"/>
  <c r="P21" i="353"/>
  <c r="N23" i="327"/>
  <c r="M23"/>
  <c r="L23"/>
  <c r="K23"/>
  <c r="J23"/>
  <c r="I23"/>
  <c r="H23"/>
  <c r="G23"/>
  <c r="AR47" i="353"/>
  <c r="AQ36"/>
  <c r="AQ40"/>
  <c r="AQ47"/>
  <c r="AP32"/>
  <c r="AP43"/>
  <c r="AP168" s="1"/>
  <c r="AP47"/>
  <c r="AL36"/>
  <c r="AL40"/>
  <c r="AL47"/>
  <c r="AK32"/>
  <c r="AK43"/>
  <c r="AK47"/>
  <c r="AJ36"/>
  <c r="AJ40"/>
  <c r="AJ47"/>
  <c r="AF32"/>
  <c r="AF43"/>
  <c r="AF168" s="1"/>
  <c r="AF47"/>
  <c r="AE36"/>
  <c r="AE40"/>
  <c r="AE47"/>
  <c r="AD32"/>
  <c r="AD43"/>
  <c r="AD168" s="1"/>
  <c r="Z36"/>
  <c r="Z40"/>
  <c r="Z47"/>
  <c r="Y43"/>
  <c r="X36"/>
  <c r="X40"/>
  <c r="X47"/>
  <c r="T32"/>
  <c r="T43"/>
  <c r="T168" s="1"/>
  <c r="S36"/>
  <c r="S40"/>
  <c r="S47"/>
  <c r="R43"/>
  <c r="N32"/>
  <c r="N36"/>
  <c r="N28" s="1"/>
  <c r="N40"/>
  <c r="N43"/>
  <c r="N47"/>
  <c r="L32"/>
  <c r="L157" s="1"/>
  <c r="L36"/>
  <c r="L28"/>
  <c r="L40"/>
  <c r="L43"/>
  <c r="L168" s="1"/>
  <c r="L47"/>
  <c r="L39"/>
  <c r="L164" s="1"/>
  <c r="L152" s="1"/>
  <c r="J32"/>
  <c r="J36"/>
  <c r="J28" s="1"/>
  <c r="J40"/>
  <c r="J43"/>
  <c r="J47"/>
  <c r="H32"/>
  <c r="H157" s="1"/>
  <c r="H36"/>
  <c r="H28"/>
  <c r="H40"/>
  <c r="H43"/>
  <c r="H168" s="1"/>
  <c r="H47"/>
  <c r="H39"/>
  <c r="H164" s="1"/>
  <c r="H152" s="1"/>
  <c r="AO160" i="327"/>
  <c r="AO164"/>
  <c r="AO156" s="1"/>
  <c r="AO168"/>
  <c r="AO167" s="1"/>
  <c r="AM167" s="1"/>
  <c r="AO171"/>
  <c r="AO175"/>
  <c r="AN160"/>
  <c r="AM160" s="1"/>
  <c r="AN164"/>
  <c r="AN156"/>
  <c r="AN168"/>
  <c r="AN171"/>
  <c r="AN175"/>
  <c r="AN167"/>
  <c r="AI160"/>
  <c r="AI164"/>
  <c r="AI156" s="1"/>
  <c r="AI168"/>
  <c r="AI171"/>
  <c r="AI175"/>
  <c r="AH160"/>
  <c r="AH164"/>
  <c r="AH168"/>
  <c r="AH171"/>
  <c r="AH175"/>
  <c r="AG175" s="1"/>
  <c r="AC160"/>
  <c r="AC164"/>
  <c r="AC156" s="1"/>
  <c r="AC168"/>
  <c r="AC167" s="1"/>
  <c r="AC171"/>
  <c r="AC175"/>
  <c r="AB160"/>
  <c r="AA160" s="1"/>
  <c r="AB164"/>
  <c r="AB156"/>
  <c r="AB168"/>
  <c r="AB171"/>
  <c r="AB175"/>
  <c r="AB167"/>
  <c r="W160"/>
  <c r="W164"/>
  <c r="W156" s="1"/>
  <c r="W168"/>
  <c r="W171"/>
  <c r="W175"/>
  <c r="V160"/>
  <c r="V164"/>
  <c r="V168"/>
  <c r="V171"/>
  <c r="V175"/>
  <c r="Q160"/>
  <c r="Q164"/>
  <c r="Q156" s="1"/>
  <c r="Q168"/>
  <c r="Q167" s="1"/>
  <c r="O167" s="1"/>
  <c r="Q171"/>
  <c r="Q175"/>
  <c r="P160"/>
  <c r="O160" s="1"/>
  <c r="P164"/>
  <c r="P156"/>
  <c r="P168"/>
  <c r="P171"/>
  <c r="P175"/>
  <c r="P167"/>
  <c r="M160"/>
  <c r="M164"/>
  <c r="M156" s="1"/>
  <c r="M168"/>
  <c r="M171"/>
  <c r="M175"/>
  <c r="K160"/>
  <c r="K164"/>
  <c r="K156"/>
  <c r="K168"/>
  <c r="K171"/>
  <c r="K175"/>
  <c r="K167"/>
  <c r="I160"/>
  <c r="I164"/>
  <c r="I156" s="1"/>
  <c r="I168"/>
  <c r="I171"/>
  <c r="I175"/>
  <c r="G160"/>
  <c r="G164"/>
  <c r="G156"/>
  <c r="G168"/>
  <c r="G171"/>
  <c r="G175"/>
  <c r="G167"/>
  <c r="AO67"/>
  <c r="AO71"/>
  <c r="AO70" s="1"/>
  <c r="AO78"/>
  <c r="AN74"/>
  <c r="AM74" s="1"/>
  <c r="AI67"/>
  <c r="AI71"/>
  <c r="AI70" s="1"/>
  <c r="AI78"/>
  <c r="AH74"/>
  <c r="AG74" s="1"/>
  <c r="AC67"/>
  <c r="AC71"/>
  <c r="AC70" s="1"/>
  <c r="AC78"/>
  <c r="AB74"/>
  <c r="AA74" s="1"/>
  <c r="W67"/>
  <c r="W71"/>
  <c r="W70" s="1"/>
  <c r="W78"/>
  <c r="V74"/>
  <c r="U74" s="1"/>
  <c r="Q67"/>
  <c r="Q71"/>
  <c r="Q70" s="1"/>
  <c r="Q78"/>
  <c r="P74"/>
  <c r="O74" s="1"/>
  <c r="M63"/>
  <c r="M67"/>
  <c r="M59" s="1"/>
  <c r="M71"/>
  <c r="M74"/>
  <c r="M78"/>
  <c r="K63"/>
  <c r="K67"/>
  <c r="K71"/>
  <c r="K74"/>
  <c r="K78"/>
  <c r="I63"/>
  <c r="I67"/>
  <c r="I59" s="1"/>
  <c r="I71"/>
  <c r="I74"/>
  <c r="I78"/>
  <c r="G63"/>
  <c r="G67"/>
  <c r="G71"/>
  <c r="G74"/>
  <c r="G78"/>
  <c r="AM182"/>
  <c r="AG182"/>
  <c r="AA182"/>
  <c r="U182"/>
  <c r="O182"/>
  <c r="AM181"/>
  <c r="AG181"/>
  <c r="AA181"/>
  <c r="U181"/>
  <c r="O181"/>
  <c r="AR180"/>
  <c r="AQ180"/>
  <c r="AP180"/>
  <c r="AO180"/>
  <c r="AN180"/>
  <c r="AM180" s="1"/>
  <c r="AL180"/>
  <c r="AK180"/>
  <c r="AJ180"/>
  <c r="AI180"/>
  <c r="AH180"/>
  <c r="AG180" s="1"/>
  <c r="AF180"/>
  <c r="AE180"/>
  <c r="AD180"/>
  <c r="AC180"/>
  <c r="AB180"/>
  <c r="AA180" s="1"/>
  <c r="Z180"/>
  <c r="Y180"/>
  <c r="X180"/>
  <c r="W180"/>
  <c r="V180"/>
  <c r="U180" s="1"/>
  <c r="T180"/>
  <c r="S180"/>
  <c r="R180"/>
  <c r="Q180"/>
  <c r="P180"/>
  <c r="O180" s="1"/>
  <c r="N180"/>
  <c r="M180"/>
  <c r="L180"/>
  <c r="K180"/>
  <c r="J180"/>
  <c r="I180"/>
  <c r="H180"/>
  <c r="G180"/>
  <c r="AM179"/>
  <c r="AG179"/>
  <c r="AA179"/>
  <c r="U179"/>
  <c r="O179"/>
  <c r="AM178"/>
  <c r="AG178"/>
  <c r="AA178"/>
  <c r="U178"/>
  <c r="O178"/>
  <c r="AM177"/>
  <c r="AG177"/>
  <c r="AA177"/>
  <c r="U177"/>
  <c r="O177"/>
  <c r="AM176"/>
  <c r="AG176"/>
  <c r="AA176"/>
  <c r="U176"/>
  <c r="O176"/>
  <c r="AR175"/>
  <c r="AQ175"/>
  <c r="AP175"/>
  <c r="AM175"/>
  <c r="AL175"/>
  <c r="AK175"/>
  <c r="AJ175"/>
  <c r="AF175"/>
  <c r="AE175"/>
  <c r="AD175"/>
  <c r="AA175"/>
  <c r="Z175"/>
  <c r="Y175"/>
  <c r="X175"/>
  <c r="T175"/>
  <c r="S175"/>
  <c r="R175"/>
  <c r="O175"/>
  <c r="N175"/>
  <c r="L175"/>
  <c r="J175"/>
  <c r="H175"/>
  <c r="AM174"/>
  <c r="AG174"/>
  <c r="AA174"/>
  <c r="U174"/>
  <c r="O174"/>
  <c r="AM173"/>
  <c r="AG173"/>
  <c r="AA173"/>
  <c r="U173"/>
  <c r="O173"/>
  <c r="AM172"/>
  <c r="AG172"/>
  <c r="AA172"/>
  <c r="U172"/>
  <c r="O172"/>
  <c r="AR171"/>
  <c r="AQ171"/>
  <c r="AP171"/>
  <c r="AM171"/>
  <c r="AL171"/>
  <c r="AK171"/>
  <c r="AJ171"/>
  <c r="AG171"/>
  <c r="AF171"/>
  <c r="AE171"/>
  <c r="AD171"/>
  <c r="AA171"/>
  <c r="Z171"/>
  <c r="Y171"/>
  <c r="X171"/>
  <c r="U171"/>
  <c r="T171"/>
  <c r="S171"/>
  <c r="R171"/>
  <c r="O171"/>
  <c r="N171"/>
  <c r="L171"/>
  <c r="J171"/>
  <c r="H171"/>
  <c r="AM170"/>
  <c r="AG170"/>
  <c r="AA170"/>
  <c r="U170"/>
  <c r="O170"/>
  <c r="AM169"/>
  <c r="AG169"/>
  <c r="AA169"/>
  <c r="U169"/>
  <c r="O169"/>
  <c r="AR168"/>
  <c r="AQ168"/>
  <c r="AQ167" s="1"/>
  <c r="AP168"/>
  <c r="AM168"/>
  <c r="AL168"/>
  <c r="AK168"/>
  <c r="AK167" s="1"/>
  <c r="AJ168"/>
  <c r="AG168"/>
  <c r="AF168"/>
  <c r="AE168"/>
  <c r="AE167" s="1"/>
  <c r="AD168"/>
  <c r="AA168"/>
  <c r="Z168"/>
  <c r="Y168"/>
  <c r="Y167" s="1"/>
  <c r="X168"/>
  <c r="U168"/>
  <c r="T168"/>
  <c r="S168"/>
  <c r="S167" s="1"/>
  <c r="R168"/>
  <c r="O168"/>
  <c r="N168"/>
  <c r="L168"/>
  <c r="L167" s="1"/>
  <c r="J168"/>
  <c r="H168"/>
  <c r="AA167"/>
  <c r="H167"/>
  <c r="AM166"/>
  <c r="AG166"/>
  <c r="AA166"/>
  <c r="U166"/>
  <c r="O166"/>
  <c r="AM165"/>
  <c r="AG165"/>
  <c r="AA165"/>
  <c r="U165"/>
  <c r="O165"/>
  <c r="AR164"/>
  <c r="AQ164"/>
  <c r="AP164"/>
  <c r="AM164"/>
  <c r="AL164"/>
  <c r="AK164"/>
  <c r="AJ164"/>
  <c r="AG164"/>
  <c r="AF164"/>
  <c r="AE164"/>
  <c r="AD164"/>
  <c r="AA164"/>
  <c r="Z164"/>
  <c r="Y164"/>
  <c r="X164"/>
  <c r="U164"/>
  <c r="T164"/>
  <c r="S164"/>
  <c r="R164"/>
  <c r="O164"/>
  <c r="N164"/>
  <c r="L164"/>
  <c r="J164"/>
  <c r="H164"/>
  <c r="AM163"/>
  <c r="AG163"/>
  <c r="AA163"/>
  <c r="U163"/>
  <c r="O163"/>
  <c r="AM162"/>
  <c r="AG162"/>
  <c r="AA162"/>
  <c r="U162"/>
  <c r="O162"/>
  <c r="AM161"/>
  <c r="AG161"/>
  <c r="AA161"/>
  <c r="U161"/>
  <c r="O161"/>
  <c r="AR160"/>
  <c r="AR156" s="1"/>
  <c r="AQ160"/>
  <c r="AP160"/>
  <c r="AP156" s="1"/>
  <c r="AL160"/>
  <c r="AL156" s="1"/>
  <c r="AK160"/>
  <c r="AJ160"/>
  <c r="AJ156" s="1"/>
  <c r="AG160"/>
  <c r="AF160"/>
  <c r="AF156" s="1"/>
  <c r="AE160"/>
  <c r="AD160"/>
  <c r="AD156" s="1"/>
  <c r="Z160"/>
  <c r="Z156" s="1"/>
  <c r="Y160"/>
  <c r="X160"/>
  <c r="X156" s="1"/>
  <c r="U160"/>
  <c r="T160"/>
  <c r="T156" s="1"/>
  <c r="S160"/>
  <c r="R160"/>
  <c r="R156" s="1"/>
  <c r="N160"/>
  <c r="N156" s="1"/>
  <c r="L160"/>
  <c r="J160"/>
  <c r="J156" s="1"/>
  <c r="H160"/>
  <c r="AM159"/>
  <c r="AG159"/>
  <c r="AA159"/>
  <c r="U159"/>
  <c r="O159"/>
  <c r="AR158"/>
  <c r="AQ158"/>
  <c r="AP158"/>
  <c r="AO158"/>
  <c r="AN158"/>
  <c r="AM158" s="1"/>
  <c r="AL158"/>
  <c r="AK158"/>
  <c r="AJ158"/>
  <c r="AI158"/>
  <c r="AH158"/>
  <c r="AG158" s="1"/>
  <c r="AF158"/>
  <c r="AE158"/>
  <c r="AD158"/>
  <c r="AC158"/>
  <c r="AB158"/>
  <c r="AA158" s="1"/>
  <c r="Z158"/>
  <c r="Y158"/>
  <c r="X158"/>
  <c r="W158"/>
  <c r="V158"/>
  <c r="U158" s="1"/>
  <c r="T158"/>
  <c r="S158"/>
  <c r="R158"/>
  <c r="Q158"/>
  <c r="P158"/>
  <c r="O158" s="1"/>
  <c r="N158"/>
  <c r="M158"/>
  <c r="L158"/>
  <c r="K158"/>
  <c r="J158"/>
  <c r="I158"/>
  <c r="H158"/>
  <c r="G158"/>
  <c r="AR157"/>
  <c r="AQ157"/>
  <c r="AP157"/>
  <c r="AO157"/>
  <c r="AN157"/>
  <c r="AM157" s="1"/>
  <c r="AL157"/>
  <c r="AK157"/>
  <c r="AJ157"/>
  <c r="AI157"/>
  <c r="AH157"/>
  <c r="AG157" s="1"/>
  <c r="AF157"/>
  <c r="AE157"/>
  <c r="AD157"/>
  <c r="AC157"/>
  <c r="AB157"/>
  <c r="AA157" s="1"/>
  <c r="Z157"/>
  <c r="Y157"/>
  <c r="X157"/>
  <c r="W157"/>
  <c r="V157"/>
  <c r="U157" s="1"/>
  <c r="T157"/>
  <c r="S157"/>
  <c r="R157"/>
  <c r="Q157"/>
  <c r="P157"/>
  <c r="O157" s="1"/>
  <c r="N157"/>
  <c r="M157"/>
  <c r="L157"/>
  <c r="K157"/>
  <c r="J157"/>
  <c r="I157"/>
  <c r="H157"/>
  <c r="G157"/>
  <c r="AQ156"/>
  <c r="AK156"/>
  <c r="AE156"/>
  <c r="AA156"/>
  <c r="Y156"/>
  <c r="S156"/>
  <c r="L156"/>
  <c r="D155"/>
  <c r="AM124"/>
  <c r="AG124"/>
  <c r="AA124"/>
  <c r="U124"/>
  <c r="O124"/>
  <c r="AM123"/>
  <c r="AG123"/>
  <c r="AA123"/>
  <c r="U123"/>
  <c r="O123"/>
  <c r="AR122"/>
  <c r="AQ122"/>
  <c r="AP122"/>
  <c r="AO122"/>
  <c r="AN122"/>
  <c r="AM122" s="1"/>
  <c r="AL122"/>
  <c r="AK122"/>
  <c r="AJ122"/>
  <c r="AI122"/>
  <c r="AH122"/>
  <c r="AF122"/>
  <c r="AE122"/>
  <c r="AD122"/>
  <c r="AC122"/>
  <c r="AB122"/>
  <c r="AA122" s="1"/>
  <c r="Z122"/>
  <c r="Y122"/>
  <c r="X122"/>
  <c r="W122"/>
  <c r="V122"/>
  <c r="T122"/>
  <c r="S122"/>
  <c r="R122"/>
  <c r="Q122"/>
  <c r="P122"/>
  <c r="O122" s="1"/>
  <c r="N122"/>
  <c r="M122"/>
  <c r="L122"/>
  <c r="K122"/>
  <c r="J122"/>
  <c r="I122"/>
  <c r="H122"/>
  <c r="G122"/>
  <c r="AM121"/>
  <c r="AG121"/>
  <c r="AA121"/>
  <c r="U121"/>
  <c r="O121"/>
  <c r="AM120"/>
  <c r="AG120"/>
  <c r="AA120"/>
  <c r="U120"/>
  <c r="O120"/>
  <c r="AR119"/>
  <c r="AR118" s="1"/>
  <c r="AQ119"/>
  <c r="AP119"/>
  <c r="AP118" s="1"/>
  <c r="AO119"/>
  <c r="AN119"/>
  <c r="AL119"/>
  <c r="AK119"/>
  <c r="AJ119"/>
  <c r="AI119"/>
  <c r="AH119"/>
  <c r="AG119" s="1"/>
  <c r="AF119"/>
  <c r="AF118" s="1"/>
  <c r="AE119"/>
  <c r="AD119"/>
  <c r="AD118" s="1"/>
  <c r="AC119"/>
  <c r="AB119"/>
  <c r="Z119"/>
  <c r="Y119"/>
  <c r="X119"/>
  <c r="W119"/>
  <c r="V119"/>
  <c r="U119" s="1"/>
  <c r="T119"/>
  <c r="T118" s="1"/>
  <c r="S119"/>
  <c r="R119"/>
  <c r="R118" s="1"/>
  <c r="Q119"/>
  <c r="P119"/>
  <c r="N119"/>
  <c r="M119"/>
  <c r="L119"/>
  <c r="K119"/>
  <c r="J119"/>
  <c r="I119"/>
  <c r="H119"/>
  <c r="G119"/>
  <c r="AQ118"/>
  <c r="AO118"/>
  <c r="AL118"/>
  <c r="AK118"/>
  <c r="AJ118"/>
  <c r="AI118"/>
  <c r="AH118"/>
  <c r="AG118" s="1"/>
  <c r="AE118"/>
  <c r="AC118"/>
  <c r="Z118"/>
  <c r="Y118"/>
  <c r="X118"/>
  <c r="W118"/>
  <c r="V118"/>
  <c r="U118" s="1"/>
  <c r="S118"/>
  <c r="Q118"/>
  <c r="N118"/>
  <c r="M118"/>
  <c r="L118"/>
  <c r="K118"/>
  <c r="J118"/>
  <c r="I118"/>
  <c r="H118"/>
  <c r="G118"/>
  <c r="AM117"/>
  <c r="AG117"/>
  <c r="AA117"/>
  <c r="U117"/>
  <c r="O117"/>
  <c r="AM115"/>
  <c r="AG115"/>
  <c r="AA115"/>
  <c r="U115"/>
  <c r="O115"/>
  <c r="D115"/>
  <c r="D99"/>
  <c r="AM96"/>
  <c r="AG96"/>
  <c r="AA96"/>
  <c r="U96"/>
  <c r="O96"/>
  <c r="AM95"/>
  <c r="AG95"/>
  <c r="AA95"/>
  <c r="U95"/>
  <c r="O95"/>
  <c r="AM94"/>
  <c r="AG94"/>
  <c r="AA94"/>
  <c r="U94"/>
  <c r="O94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D93"/>
  <c r="AM84"/>
  <c r="AG84"/>
  <c r="AA84"/>
  <c r="U84"/>
  <c r="O84"/>
  <c r="T83"/>
  <c r="R83"/>
  <c r="P83"/>
  <c r="N83"/>
  <c r="M83"/>
  <c r="L83"/>
  <c r="K83"/>
  <c r="J83"/>
  <c r="I83"/>
  <c r="H83"/>
  <c r="G83"/>
  <c r="AM82"/>
  <c r="AG82"/>
  <c r="AA82"/>
  <c r="U82"/>
  <c r="O82"/>
  <c r="AM81"/>
  <c r="AG81"/>
  <c r="AA81"/>
  <c r="U81"/>
  <c r="O81"/>
  <c r="AM80"/>
  <c r="AG80"/>
  <c r="AA80"/>
  <c r="U80"/>
  <c r="O80"/>
  <c r="AM79"/>
  <c r="AG79"/>
  <c r="AA79"/>
  <c r="U79"/>
  <c r="O79"/>
  <c r="AR78"/>
  <c r="AQ78"/>
  <c r="AP78"/>
  <c r="AL78"/>
  <c r="AK78"/>
  <c r="AJ78"/>
  <c r="AF78"/>
  <c r="AE78"/>
  <c r="AD78"/>
  <c r="Z78"/>
  <c r="Y78"/>
  <c r="X78"/>
  <c r="T78"/>
  <c r="S78"/>
  <c r="R78"/>
  <c r="N78"/>
  <c r="L78"/>
  <c r="J78"/>
  <c r="H78"/>
  <c r="AM77"/>
  <c r="AG77"/>
  <c r="U77"/>
  <c r="AM76"/>
  <c r="AA76"/>
  <c r="O76"/>
  <c r="AG75"/>
  <c r="U75"/>
  <c r="AR74"/>
  <c r="AP74"/>
  <c r="AL74"/>
  <c r="AJ74"/>
  <c r="AF74"/>
  <c r="AD74"/>
  <c r="Z74"/>
  <c r="X74"/>
  <c r="T74"/>
  <c r="R74"/>
  <c r="N74"/>
  <c r="J74"/>
  <c r="AM73"/>
  <c r="AA73"/>
  <c r="O73"/>
  <c r="AG72"/>
  <c r="U72"/>
  <c r="AP71"/>
  <c r="AL71"/>
  <c r="AJ71"/>
  <c r="AF71"/>
  <c r="AD71"/>
  <c r="Z71"/>
  <c r="X71"/>
  <c r="T71"/>
  <c r="R71"/>
  <c r="N71"/>
  <c r="J71"/>
  <c r="AP70"/>
  <c r="AJ70"/>
  <c r="AD70"/>
  <c r="X70"/>
  <c r="R70"/>
  <c r="J70"/>
  <c r="AM69"/>
  <c r="AA69"/>
  <c r="O69"/>
  <c r="AG68"/>
  <c r="U68"/>
  <c r="AP67"/>
  <c r="AL67"/>
  <c r="AJ67"/>
  <c r="AF67"/>
  <c r="AD67"/>
  <c r="Z67"/>
  <c r="X67"/>
  <c r="T67"/>
  <c r="R67"/>
  <c r="N67"/>
  <c r="J67"/>
  <c r="AM66"/>
  <c r="L63"/>
  <c r="L59" s="1"/>
  <c r="AR61"/>
  <c r="AP61"/>
  <c r="AN61"/>
  <c r="AF61"/>
  <c r="AD61"/>
  <c r="AB61"/>
  <c r="T61"/>
  <c r="R61"/>
  <c r="P61"/>
  <c r="M61"/>
  <c r="K61"/>
  <c r="I61"/>
  <c r="G61"/>
  <c r="AP60"/>
  <c r="AL60"/>
  <c r="AJ60"/>
  <c r="AH60"/>
  <c r="AD60"/>
  <c r="Z60"/>
  <c r="X60"/>
  <c r="V60"/>
  <c r="R60"/>
  <c r="N60"/>
  <c r="M60"/>
  <c r="L60"/>
  <c r="K60"/>
  <c r="J60"/>
  <c r="I60"/>
  <c r="H60"/>
  <c r="G60"/>
  <c r="AF59"/>
  <c r="N59"/>
  <c r="D57"/>
  <c r="D23"/>
  <c r="D19"/>
  <c r="AO176" i="354"/>
  <c r="AN176"/>
  <c r="AM176" s="1"/>
  <c r="AI176"/>
  <c r="AH176"/>
  <c r="AG176"/>
  <c r="AC176"/>
  <c r="AB176"/>
  <c r="AA176" s="1"/>
  <c r="W176"/>
  <c r="V176"/>
  <c r="U176"/>
  <c r="Q176"/>
  <c r="P176"/>
  <c r="O176" s="1"/>
  <c r="M176"/>
  <c r="K176"/>
  <c r="I176"/>
  <c r="G176"/>
  <c r="AO175"/>
  <c r="AN175"/>
  <c r="AM175"/>
  <c r="AI175"/>
  <c r="AH175"/>
  <c r="AG175" s="1"/>
  <c r="AC175"/>
  <c r="AB175"/>
  <c r="AA175"/>
  <c r="W175"/>
  <c r="V175"/>
  <c r="U175" s="1"/>
  <c r="Q175"/>
  <c r="P175"/>
  <c r="O175"/>
  <c r="M175"/>
  <c r="K175"/>
  <c r="I175"/>
  <c r="G175"/>
  <c r="AO174"/>
  <c r="AN174"/>
  <c r="AM174" s="1"/>
  <c r="AI174"/>
  <c r="AH174"/>
  <c r="AG174"/>
  <c r="AC174"/>
  <c r="AB174"/>
  <c r="AA174" s="1"/>
  <c r="W174"/>
  <c r="V174"/>
  <c r="U174"/>
  <c r="Q174"/>
  <c r="P174"/>
  <c r="O174" s="1"/>
  <c r="M174"/>
  <c r="K174"/>
  <c r="I174"/>
  <c r="G174"/>
  <c r="AO173"/>
  <c r="AN173"/>
  <c r="AM173"/>
  <c r="AI173"/>
  <c r="AH173"/>
  <c r="AG173" s="1"/>
  <c r="AC173"/>
  <c r="AB173"/>
  <c r="AA173"/>
  <c r="W173"/>
  <c r="V173"/>
  <c r="U173" s="1"/>
  <c r="Q173"/>
  <c r="P173"/>
  <c r="O173"/>
  <c r="M173"/>
  <c r="K173"/>
  <c r="I173"/>
  <c r="G173"/>
  <c r="AO47"/>
  <c r="AO141"/>
  <c r="AN47"/>
  <c r="AN141"/>
  <c r="AN172"/>
  <c r="AI47"/>
  <c r="AG47" s="1"/>
  <c r="AI141"/>
  <c r="AI172"/>
  <c r="AH47"/>
  <c r="AH141"/>
  <c r="AH172" s="1"/>
  <c r="AG172" s="1"/>
  <c r="AC47"/>
  <c r="AC141"/>
  <c r="AB47"/>
  <c r="AB141"/>
  <c r="AB172"/>
  <c r="W47"/>
  <c r="U47" s="1"/>
  <c r="W141"/>
  <c r="W172"/>
  <c r="V47"/>
  <c r="V141"/>
  <c r="V172" s="1"/>
  <c r="U172"/>
  <c r="Q47"/>
  <c r="Q141"/>
  <c r="P47"/>
  <c r="P141"/>
  <c r="P172"/>
  <c r="M47"/>
  <c r="M172" s="1"/>
  <c r="K47"/>
  <c r="K172" s="1"/>
  <c r="I47"/>
  <c r="I172" s="1"/>
  <c r="G47"/>
  <c r="G172" s="1"/>
  <c r="AO171"/>
  <c r="AN171"/>
  <c r="AM171"/>
  <c r="AI171"/>
  <c r="AH171"/>
  <c r="AG171" s="1"/>
  <c r="AC171"/>
  <c r="AB171"/>
  <c r="AA171"/>
  <c r="W171"/>
  <c r="V171"/>
  <c r="U171" s="1"/>
  <c r="Q171"/>
  <c r="P171"/>
  <c r="O171"/>
  <c r="M171"/>
  <c r="K171"/>
  <c r="I171"/>
  <c r="G171"/>
  <c r="AO170"/>
  <c r="AN170"/>
  <c r="AM170" s="1"/>
  <c r="AI170"/>
  <c r="AH170"/>
  <c r="AG170"/>
  <c r="AC170"/>
  <c r="AB170"/>
  <c r="AA170" s="1"/>
  <c r="W170"/>
  <c r="V170"/>
  <c r="U170"/>
  <c r="Q170"/>
  <c r="P170"/>
  <c r="O170" s="1"/>
  <c r="M170"/>
  <c r="K170"/>
  <c r="I170"/>
  <c r="G170"/>
  <c r="AO169"/>
  <c r="AN169"/>
  <c r="AM169"/>
  <c r="AI169"/>
  <c r="AH169"/>
  <c r="AG169" s="1"/>
  <c r="AC169"/>
  <c r="AB169"/>
  <c r="AA169"/>
  <c r="W169"/>
  <c r="V169"/>
  <c r="U169" s="1"/>
  <c r="Q169"/>
  <c r="P169"/>
  <c r="O169"/>
  <c r="M169"/>
  <c r="K169"/>
  <c r="I169"/>
  <c r="G169"/>
  <c r="AO43"/>
  <c r="AO137"/>
  <c r="AN43"/>
  <c r="AN39" s="1"/>
  <c r="AN137"/>
  <c r="AN168"/>
  <c r="AI43"/>
  <c r="AG43" s="1"/>
  <c r="AI137"/>
  <c r="AI168"/>
  <c r="AH43"/>
  <c r="AH137"/>
  <c r="AH168" s="1"/>
  <c r="AG168"/>
  <c r="AC43"/>
  <c r="AC137"/>
  <c r="AB43"/>
  <c r="AB137"/>
  <c r="AB168"/>
  <c r="W43"/>
  <c r="U43" s="1"/>
  <c r="W137"/>
  <c r="W168"/>
  <c r="V43"/>
  <c r="V137"/>
  <c r="V168" s="1"/>
  <c r="U168" s="1"/>
  <c r="Q43"/>
  <c r="Q137"/>
  <c r="P43"/>
  <c r="P39" s="1"/>
  <c r="P137"/>
  <c r="P168"/>
  <c r="M43"/>
  <c r="M168" s="1"/>
  <c r="K43"/>
  <c r="K168" s="1"/>
  <c r="I43"/>
  <c r="I168" s="1"/>
  <c r="G43"/>
  <c r="G168" s="1"/>
  <c r="AO167"/>
  <c r="AN167"/>
  <c r="AM167"/>
  <c r="AI167"/>
  <c r="AH167"/>
  <c r="AG167" s="1"/>
  <c r="AC167"/>
  <c r="AB167"/>
  <c r="AA167"/>
  <c r="W167"/>
  <c r="V167"/>
  <c r="U167" s="1"/>
  <c r="Q167"/>
  <c r="P167"/>
  <c r="O167"/>
  <c r="M167"/>
  <c r="K167"/>
  <c r="I167"/>
  <c r="G167"/>
  <c r="AO166"/>
  <c r="AN166"/>
  <c r="AM166" s="1"/>
  <c r="AI166"/>
  <c r="AH166"/>
  <c r="AG166"/>
  <c r="AC166"/>
  <c r="AB166"/>
  <c r="AA166" s="1"/>
  <c r="W166"/>
  <c r="V166"/>
  <c r="U166"/>
  <c r="Q166"/>
  <c r="P166"/>
  <c r="O166" s="1"/>
  <c r="M166"/>
  <c r="K166"/>
  <c r="I166"/>
  <c r="G166"/>
  <c r="AO40"/>
  <c r="AO134"/>
  <c r="AO165"/>
  <c r="AN40"/>
  <c r="AN134"/>
  <c r="AI40"/>
  <c r="AI134"/>
  <c r="AH40"/>
  <c r="AH39" s="1"/>
  <c r="AH134"/>
  <c r="AH165"/>
  <c r="AC40"/>
  <c r="AC134"/>
  <c r="AC165"/>
  <c r="AB40"/>
  <c r="AB134"/>
  <c r="W40"/>
  <c r="W134"/>
  <c r="V40"/>
  <c r="V39" s="1"/>
  <c r="V134"/>
  <c r="V165"/>
  <c r="Q40"/>
  <c r="Q134"/>
  <c r="Q165"/>
  <c r="P40"/>
  <c r="P134"/>
  <c r="M40"/>
  <c r="M165"/>
  <c r="K40"/>
  <c r="K165"/>
  <c r="I40"/>
  <c r="I165"/>
  <c r="G40"/>
  <c r="G165"/>
  <c r="AO133"/>
  <c r="AO121" s="1"/>
  <c r="AO104" s="1"/>
  <c r="AO107" s="1"/>
  <c r="AB39"/>
  <c r="AB27" s="1"/>
  <c r="W39"/>
  <c r="W27" s="1"/>
  <c r="V133"/>
  <c r="V121" s="1"/>
  <c r="Q133"/>
  <c r="Q121" s="1"/>
  <c r="Q104" s="1"/>
  <c r="Q107" s="1"/>
  <c r="K39"/>
  <c r="K164" s="1"/>
  <c r="G39"/>
  <c r="G164" s="1"/>
  <c r="AO163"/>
  <c r="AN163"/>
  <c r="AM163"/>
  <c r="AI163"/>
  <c r="AH163"/>
  <c r="AG163" s="1"/>
  <c r="AC163"/>
  <c r="AB163"/>
  <c r="AA163"/>
  <c r="W163"/>
  <c r="V163"/>
  <c r="U163" s="1"/>
  <c r="Q163"/>
  <c r="P163"/>
  <c r="O163"/>
  <c r="M163"/>
  <c r="K163"/>
  <c r="I163"/>
  <c r="G163"/>
  <c r="AO162"/>
  <c r="AN162"/>
  <c r="AM162" s="1"/>
  <c r="AI162"/>
  <c r="AH162"/>
  <c r="AG162"/>
  <c r="AC162"/>
  <c r="AB162"/>
  <c r="AA162" s="1"/>
  <c r="W162"/>
  <c r="V162"/>
  <c r="U162"/>
  <c r="Q162"/>
  <c r="P162"/>
  <c r="O162" s="1"/>
  <c r="M162"/>
  <c r="K162"/>
  <c r="I162"/>
  <c r="G162"/>
  <c r="AO36"/>
  <c r="AM36" s="1"/>
  <c r="AO130"/>
  <c r="AO161"/>
  <c r="AN36"/>
  <c r="AN130"/>
  <c r="AN161" s="1"/>
  <c r="AM161" s="1"/>
  <c r="AI36"/>
  <c r="AI130"/>
  <c r="AH36"/>
  <c r="AG36" s="1"/>
  <c r="AH130"/>
  <c r="AH161"/>
  <c r="AC36"/>
  <c r="AA36" s="1"/>
  <c r="AC130"/>
  <c r="AC161"/>
  <c r="AB36"/>
  <c r="AB130"/>
  <c r="AB161" s="1"/>
  <c r="AA161"/>
  <c r="W36"/>
  <c r="W130"/>
  <c r="V36"/>
  <c r="V130"/>
  <c r="V161"/>
  <c r="Q36"/>
  <c r="O36" s="1"/>
  <c r="Q130"/>
  <c r="Q161"/>
  <c r="P36"/>
  <c r="P130"/>
  <c r="P161" s="1"/>
  <c r="O161" s="1"/>
  <c r="M36"/>
  <c r="M161"/>
  <c r="K36"/>
  <c r="K161"/>
  <c r="I36"/>
  <c r="I161"/>
  <c r="G36"/>
  <c r="G161"/>
  <c r="AO160"/>
  <c r="AN160"/>
  <c r="AM160" s="1"/>
  <c r="AI160"/>
  <c r="AH160"/>
  <c r="AG160"/>
  <c r="AC160"/>
  <c r="AB160"/>
  <c r="AA160" s="1"/>
  <c r="W160"/>
  <c r="V160"/>
  <c r="U160"/>
  <c r="Q160"/>
  <c r="P160"/>
  <c r="O160" s="1"/>
  <c r="M160"/>
  <c r="K160"/>
  <c r="I160"/>
  <c r="G160"/>
  <c r="AO159"/>
  <c r="AN159"/>
  <c r="AM159"/>
  <c r="AI159"/>
  <c r="AH159"/>
  <c r="AG159" s="1"/>
  <c r="AC159"/>
  <c r="AB159"/>
  <c r="AA159"/>
  <c r="W159"/>
  <c r="V159"/>
  <c r="U159" s="1"/>
  <c r="Q159"/>
  <c r="P159"/>
  <c r="O159"/>
  <c r="M159"/>
  <c r="K159"/>
  <c r="I159"/>
  <c r="G159"/>
  <c r="AO158"/>
  <c r="AN158"/>
  <c r="AM158" s="1"/>
  <c r="AI158"/>
  <c r="AH158"/>
  <c r="AG158"/>
  <c r="AC158"/>
  <c r="AB158"/>
  <c r="AA158" s="1"/>
  <c r="W158"/>
  <c r="V158"/>
  <c r="U158"/>
  <c r="Q158"/>
  <c r="P158"/>
  <c r="O158" s="1"/>
  <c r="M158"/>
  <c r="K158"/>
  <c r="I158"/>
  <c r="G158"/>
  <c r="AO32"/>
  <c r="AM32" s="1"/>
  <c r="AO126"/>
  <c r="AO157"/>
  <c r="AN32"/>
  <c r="AN126"/>
  <c r="AN157" s="1"/>
  <c r="AM157"/>
  <c r="AI32"/>
  <c r="AI126"/>
  <c r="AH32"/>
  <c r="AH126"/>
  <c r="AH157"/>
  <c r="AC32"/>
  <c r="AA32" s="1"/>
  <c r="AC126"/>
  <c r="AC157"/>
  <c r="AB32"/>
  <c r="AB126"/>
  <c r="AB157" s="1"/>
  <c r="AA157" s="1"/>
  <c r="W32"/>
  <c r="W126"/>
  <c r="V32"/>
  <c r="V28" s="1"/>
  <c r="V126"/>
  <c r="V157"/>
  <c r="Q32"/>
  <c r="O32" s="1"/>
  <c r="Q126"/>
  <c r="Q157"/>
  <c r="P32"/>
  <c r="P126"/>
  <c r="P157" s="1"/>
  <c r="O157"/>
  <c r="M32"/>
  <c r="M157"/>
  <c r="K32"/>
  <c r="K157"/>
  <c r="I32"/>
  <c r="I157"/>
  <c r="G32"/>
  <c r="G157"/>
  <c r="AO156"/>
  <c r="AN156"/>
  <c r="AM156" s="1"/>
  <c r="AI156"/>
  <c r="AH156"/>
  <c r="AG156"/>
  <c r="AC156"/>
  <c r="AB156"/>
  <c r="AA156" s="1"/>
  <c r="W156"/>
  <c r="V156"/>
  <c r="U156"/>
  <c r="Q156"/>
  <c r="P156"/>
  <c r="O156" s="1"/>
  <c r="M156"/>
  <c r="K156"/>
  <c r="I156"/>
  <c r="G156"/>
  <c r="AO30"/>
  <c r="AM30" s="1"/>
  <c r="AO124"/>
  <c r="AO155"/>
  <c r="AN30"/>
  <c r="AN124"/>
  <c r="AN155" s="1"/>
  <c r="AM155"/>
  <c r="AI30"/>
  <c r="AI124"/>
  <c r="AH30"/>
  <c r="AH124"/>
  <c r="AH155"/>
  <c r="AC30"/>
  <c r="AA30" s="1"/>
  <c r="AC124"/>
  <c r="AC155"/>
  <c r="AB30"/>
  <c r="AB124"/>
  <c r="AB155" s="1"/>
  <c r="AA155" s="1"/>
  <c r="W30"/>
  <c r="W124"/>
  <c r="V30"/>
  <c r="V124"/>
  <c r="V155"/>
  <c r="Q30"/>
  <c r="O30" s="1"/>
  <c r="Q124"/>
  <c r="Q155"/>
  <c r="P30"/>
  <c r="P124"/>
  <c r="P155" s="1"/>
  <c r="O155"/>
  <c r="M30"/>
  <c r="M124"/>
  <c r="M155" s="1"/>
  <c r="K30"/>
  <c r="K124"/>
  <c r="K155"/>
  <c r="I30"/>
  <c r="I124"/>
  <c r="I155" s="1"/>
  <c r="G30"/>
  <c r="G124"/>
  <c r="G155"/>
  <c r="AO29"/>
  <c r="AO123"/>
  <c r="AN29"/>
  <c r="AN123"/>
  <c r="AN154"/>
  <c r="AI29"/>
  <c r="AG29" s="1"/>
  <c r="AI123"/>
  <c r="AI154"/>
  <c r="AH29"/>
  <c r="AH123"/>
  <c r="AH154" s="1"/>
  <c r="AG154" s="1"/>
  <c r="AC29"/>
  <c r="AC123"/>
  <c r="AB29"/>
  <c r="AB123"/>
  <c r="AB154"/>
  <c r="W29"/>
  <c r="U29" s="1"/>
  <c r="W123"/>
  <c r="W154"/>
  <c r="V29"/>
  <c r="V123"/>
  <c r="V154" s="1"/>
  <c r="U154"/>
  <c r="Q29"/>
  <c r="Q123"/>
  <c r="P29"/>
  <c r="P123"/>
  <c r="P154"/>
  <c r="M29"/>
  <c r="M123"/>
  <c r="M154"/>
  <c r="K29"/>
  <c r="K123"/>
  <c r="K154" s="1"/>
  <c r="I29"/>
  <c r="I123"/>
  <c r="I154"/>
  <c r="G29"/>
  <c r="G123"/>
  <c r="G154" s="1"/>
  <c r="AO28"/>
  <c r="AM28" s="1"/>
  <c r="AO122"/>
  <c r="AO153"/>
  <c r="AN28"/>
  <c r="AN122"/>
  <c r="AN153" s="1"/>
  <c r="AM153" s="1"/>
  <c r="AI28"/>
  <c r="AH28"/>
  <c r="AH122"/>
  <c r="AH153"/>
  <c r="AC122"/>
  <c r="AB28"/>
  <c r="W28"/>
  <c r="W122"/>
  <c r="V122"/>
  <c r="Q28"/>
  <c r="O28" s="1"/>
  <c r="Q122"/>
  <c r="Q153"/>
  <c r="P28"/>
  <c r="P122"/>
  <c r="P153" s="1"/>
  <c r="O153" s="1"/>
  <c r="M28"/>
  <c r="M153"/>
  <c r="K28"/>
  <c r="K153"/>
  <c r="I28"/>
  <c r="I153"/>
  <c r="G28"/>
  <c r="G153"/>
  <c r="AM149"/>
  <c r="AG149"/>
  <c r="AA149"/>
  <c r="U149"/>
  <c r="O149"/>
  <c r="AM148"/>
  <c r="AG148"/>
  <c r="AA148"/>
  <c r="U148"/>
  <c r="O148"/>
  <c r="AO147"/>
  <c r="AN147"/>
  <c r="AM147"/>
  <c r="AI147"/>
  <c r="AH147"/>
  <c r="AG147" s="1"/>
  <c r="AC147"/>
  <c r="AB147"/>
  <c r="AA147"/>
  <c r="W147"/>
  <c r="V147"/>
  <c r="U147" s="1"/>
  <c r="Q147"/>
  <c r="P147"/>
  <c r="O147"/>
  <c r="M147"/>
  <c r="K147"/>
  <c r="I147"/>
  <c r="G147"/>
  <c r="AM145"/>
  <c r="AG145"/>
  <c r="AA145"/>
  <c r="U145"/>
  <c r="O145"/>
  <c r="AM144"/>
  <c r="AG144"/>
  <c r="AA144"/>
  <c r="U144"/>
  <c r="O144"/>
  <c r="AM143"/>
  <c r="AG143"/>
  <c r="AA143"/>
  <c r="U143"/>
  <c r="O143"/>
  <c r="AM142"/>
  <c r="AG142"/>
  <c r="AA142"/>
  <c r="U142"/>
  <c r="O142"/>
  <c r="AG141"/>
  <c r="U141"/>
  <c r="AM140"/>
  <c r="AG140"/>
  <c r="AA140"/>
  <c r="U140"/>
  <c r="O140"/>
  <c r="AM139"/>
  <c r="AG139"/>
  <c r="AA139"/>
  <c r="U139"/>
  <c r="O139"/>
  <c r="AM138"/>
  <c r="AG138"/>
  <c r="AA138"/>
  <c r="U138"/>
  <c r="O138"/>
  <c r="AG137"/>
  <c r="U137"/>
  <c r="AM136"/>
  <c r="AG136"/>
  <c r="AA136"/>
  <c r="U136"/>
  <c r="O136"/>
  <c r="AM135"/>
  <c r="AG135"/>
  <c r="AA135"/>
  <c r="U135"/>
  <c r="O135"/>
  <c r="AA134"/>
  <c r="AM132"/>
  <c r="AG132"/>
  <c r="AA132"/>
  <c r="U132"/>
  <c r="O132"/>
  <c r="AM131"/>
  <c r="AG131"/>
  <c r="AA131"/>
  <c r="U131"/>
  <c r="O131"/>
  <c r="AM130"/>
  <c r="AA130"/>
  <c r="O130"/>
  <c r="AM129"/>
  <c r="AG129"/>
  <c r="AA129"/>
  <c r="U129"/>
  <c r="O129"/>
  <c r="AM128"/>
  <c r="AG128"/>
  <c r="AA128"/>
  <c r="U128"/>
  <c r="O128"/>
  <c r="AM127"/>
  <c r="AG127"/>
  <c r="AA127"/>
  <c r="U127"/>
  <c r="O127"/>
  <c r="AM126"/>
  <c r="O126"/>
  <c r="AM125"/>
  <c r="AG125"/>
  <c r="AA125"/>
  <c r="U125"/>
  <c r="O125"/>
  <c r="AM124"/>
  <c r="O124"/>
  <c r="U123"/>
  <c r="M116"/>
  <c r="K116"/>
  <c r="I116"/>
  <c r="G116"/>
  <c r="AM115"/>
  <c r="AG115"/>
  <c r="AA115"/>
  <c r="U115"/>
  <c r="O115"/>
  <c r="AM114"/>
  <c r="AG114"/>
  <c r="AA114"/>
  <c r="U114"/>
  <c r="O114"/>
  <c r="AO113"/>
  <c r="AN113"/>
  <c r="AM113"/>
  <c r="AI113"/>
  <c r="AH113"/>
  <c r="AG113" s="1"/>
  <c r="AC113"/>
  <c r="AC109" s="1"/>
  <c r="AB113"/>
  <c r="AA113"/>
  <c r="W113"/>
  <c r="V113"/>
  <c r="U113" s="1"/>
  <c r="Q113"/>
  <c r="P113"/>
  <c r="O113"/>
  <c r="M113"/>
  <c r="K113"/>
  <c r="I113"/>
  <c r="G113"/>
  <c r="AM112"/>
  <c r="AG112"/>
  <c r="AA112"/>
  <c r="U112"/>
  <c r="O112"/>
  <c r="AM111"/>
  <c r="AG111"/>
  <c r="AA111"/>
  <c r="U111"/>
  <c r="O111"/>
  <c r="AO110"/>
  <c r="AN110"/>
  <c r="AI110"/>
  <c r="AI109" s="1"/>
  <c r="AH110"/>
  <c r="AG110"/>
  <c r="AC110"/>
  <c r="AB110"/>
  <c r="W110"/>
  <c r="W109" s="1"/>
  <c r="V110"/>
  <c r="U110"/>
  <c r="Q110"/>
  <c r="P110"/>
  <c r="M110"/>
  <c r="M109" s="1"/>
  <c r="K110"/>
  <c r="I110"/>
  <c r="I109" s="1"/>
  <c r="G110"/>
  <c r="AO109"/>
  <c r="AH109"/>
  <c r="AG109" s="1"/>
  <c r="Q109"/>
  <c r="K109"/>
  <c r="G109"/>
  <c r="AM108"/>
  <c r="AG108"/>
  <c r="AA108"/>
  <c r="U108"/>
  <c r="O108"/>
  <c r="M107"/>
  <c r="K107"/>
  <c r="I107"/>
  <c r="G107"/>
  <c r="AM106"/>
  <c r="AG106"/>
  <c r="AA106"/>
  <c r="U106"/>
  <c r="O106"/>
  <c r="AM101"/>
  <c r="AG101"/>
  <c r="AA101"/>
  <c r="U101"/>
  <c r="O101"/>
  <c r="AM99"/>
  <c r="AG99"/>
  <c r="AA99"/>
  <c r="U99"/>
  <c r="O99"/>
  <c r="AM97"/>
  <c r="AG97"/>
  <c r="AA97"/>
  <c r="U97"/>
  <c r="O97"/>
  <c r="AO96"/>
  <c r="AN96"/>
  <c r="AM96"/>
  <c r="AI96"/>
  <c r="AH96"/>
  <c r="AG96" s="1"/>
  <c r="AC96"/>
  <c r="AB96"/>
  <c r="AA96"/>
  <c r="W96"/>
  <c r="V96"/>
  <c r="U96" s="1"/>
  <c r="Q96"/>
  <c r="P96"/>
  <c r="O96"/>
  <c r="AM92"/>
  <c r="AG92"/>
  <c r="AA92"/>
  <c r="U92"/>
  <c r="O92"/>
  <c r="AM89"/>
  <c r="AG89"/>
  <c r="AA89"/>
  <c r="U89"/>
  <c r="O89"/>
  <c r="AM88"/>
  <c r="AG88"/>
  <c r="AA88"/>
  <c r="U88"/>
  <c r="O88"/>
  <c r="AM87"/>
  <c r="AG87"/>
  <c r="AA87"/>
  <c r="U87"/>
  <c r="O87"/>
  <c r="AM84"/>
  <c r="AG84"/>
  <c r="AA84"/>
  <c r="U84"/>
  <c r="O84"/>
  <c r="AM83"/>
  <c r="AG83"/>
  <c r="AA83"/>
  <c r="U83"/>
  <c r="O83"/>
  <c r="AM82"/>
  <c r="AG82"/>
  <c r="AA82"/>
  <c r="U82"/>
  <c r="O82"/>
  <c r="AM81"/>
  <c r="AG81"/>
  <c r="AA81"/>
  <c r="U81"/>
  <c r="O81"/>
  <c r="AM80"/>
  <c r="AG80"/>
  <c r="AA80"/>
  <c r="U80"/>
  <c r="O80"/>
  <c r="AM79"/>
  <c r="AG79"/>
  <c r="AA79"/>
  <c r="U79"/>
  <c r="O79"/>
  <c r="AM78"/>
  <c r="AG78"/>
  <c r="AA78"/>
  <c r="U78"/>
  <c r="O78"/>
  <c r="AM77"/>
  <c r="AG77"/>
  <c r="AA77"/>
  <c r="U77"/>
  <c r="O77"/>
  <c r="AM76"/>
  <c r="AG76"/>
  <c r="AA76"/>
  <c r="U76"/>
  <c r="O76"/>
  <c r="AM75"/>
  <c r="AG75"/>
  <c r="AA75"/>
  <c r="U75"/>
  <c r="O75"/>
  <c r="AM74"/>
  <c r="AG74"/>
  <c r="AA74"/>
  <c r="U74"/>
  <c r="O74"/>
  <c r="AM73"/>
  <c r="AG73"/>
  <c r="AA73"/>
  <c r="U73"/>
  <c r="O73"/>
  <c r="AM72"/>
  <c r="AG72"/>
  <c r="AA72"/>
  <c r="U72"/>
  <c r="O72"/>
  <c r="AM71"/>
  <c r="AG71"/>
  <c r="AA71"/>
  <c r="U71"/>
  <c r="O71"/>
  <c r="AM70"/>
  <c r="AG70"/>
  <c r="AA70"/>
  <c r="U70"/>
  <c r="O70"/>
  <c r="AM69"/>
  <c r="AG69"/>
  <c r="AA69"/>
  <c r="U69"/>
  <c r="O69"/>
  <c r="AM68"/>
  <c r="AG68"/>
  <c r="AA68"/>
  <c r="U68"/>
  <c r="O68"/>
  <c r="AM67"/>
  <c r="AG67"/>
  <c r="AA67"/>
  <c r="U67"/>
  <c r="O67"/>
  <c r="AM66"/>
  <c r="AG66"/>
  <c r="AA66"/>
  <c r="U66"/>
  <c r="O66"/>
  <c r="AM65"/>
  <c r="AG65"/>
  <c r="AA65"/>
  <c r="U65"/>
  <c r="O65"/>
  <c r="AM64"/>
  <c r="AG64"/>
  <c r="AA64"/>
  <c r="U64"/>
  <c r="O64"/>
  <c r="AM63"/>
  <c r="AG63"/>
  <c r="AA63"/>
  <c r="U63"/>
  <c r="O63"/>
  <c r="AM62"/>
  <c r="AG62"/>
  <c r="AA62"/>
  <c r="U62"/>
  <c r="O62"/>
  <c r="AM61"/>
  <c r="AG61"/>
  <c r="AA61"/>
  <c r="U61"/>
  <c r="O61"/>
  <c r="O60"/>
  <c r="O59"/>
  <c r="D59"/>
  <c r="AM55"/>
  <c r="AG55"/>
  <c r="AA55"/>
  <c r="U55"/>
  <c r="O55"/>
  <c r="AM54"/>
  <c r="AG54"/>
  <c r="AA54"/>
  <c r="U54"/>
  <c r="O54"/>
  <c r="AO53"/>
  <c r="AN53"/>
  <c r="AM53" s="1"/>
  <c r="AI53"/>
  <c r="AH53"/>
  <c r="AG53"/>
  <c r="AC53"/>
  <c r="AB53"/>
  <c r="AA53" s="1"/>
  <c r="W53"/>
  <c r="V53"/>
  <c r="U53"/>
  <c r="Q53"/>
  <c r="P53"/>
  <c r="O53" s="1"/>
  <c r="M53"/>
  <c r="K53"/>
  <c r="I53"/>
  <c r="G53"/>
  <c r="AM51"/>
  <c r="AG51"/>
  <c r="AA51"/>
  <c r="U51"/>
  <c r="O51"/>
  <c r="AM50"/>
  <c r="AG50"/>
  <c r="AA50"/>
  <c r="U50"/>
  <c r="O50"/>
  <c r="AM49"/>
  <c r="AG49"/>
  <c r="AA49"/>
  <c r="U49"/>
  <c r="O49"/>
  <c r="AM48"/>
  <c r="AG48"/>
  <c r="AA48"/>
  <c r="U48"/>
  <c r="O48"/>
  <c r="AM47"/>
  <c r="AA47"/>
  <c r="O47"/>
  <c r="AM46"/>
  <c r="AG46"/>
  <c r="AA46"/>
  <c r="U46"/>
  <c r="O46"/>
  <c r="AM45"/>
  <c r="AG45"/>
  <c r="AA45"/>
  <c r="U45"/>
  <c r="O45"/>
  <c r="AM44"/>
  <c r="AG44"/>
  <c r="AA44"/>
  <c r="U44"/>
  <c r="O44"/>
  <c r="AA43"/>
  <c r="AM42"/>
  <c r="AG42"/>
  <c r="AA42"/>
  <c r="U42"/>
  <c r="O42"/>
  <c r="AM41"/>
  <c r="AG41"/>
  <c r="AA41"/>
  <c r="U41"/>
  <c r="O41"/>
  <c r="AG40"/>
  <c r="U40"/>
  <c r="AM38"/>
  <c r="AG38"/>
  <c r="AA38"/>
  <c r="U38"/>
  <c r="O38"/>
  <c r="AM37"/>
  <c r="AG37"/>
  <c r="AA37"/>
  <c r="U37"/>
  <c r="O37"/>
  <c r="U36"/>
  <c r="AM35"/>
  <c r="AG35"/>
  <c r="AA35"/>
  <c r="U35"/>
  <c r="O35"/>
  <c r="AM34"/>
  <c r="AG34"/>
  <c r="AA34"/>
  <c r="U34"/>
  <c r="O34"/>
  <c r="AM33"/>
  <c r="AG33"/>
  <c r="AA33"/>
  <c r="U33"/>
  <c r="O33"/>
  <c r="AG32"/>
  <c r="AM31"/>
  <c r="AG31"/>
  <c r="AA31"/>
  <c r="U31"/>
  <c r="O31"/>
  <c r="AG30"/>
  <c r="U30"/>
  <c r="AM29"/>
  <c r="AA29"/>
  <c r="O29"/>
  <c r="AG28"/>
  <c r="AH27"/>
  <c r="K27"/>
  <c r="K26" s="1"/>
  <c r="Q19"/>
  <c r="Q24" s="1"/>
  <c r="P19"/>
  <c r="P24" s="1"/>
  <c r="AM23"/>
  <c r="AG23"/>
  <c r="AA23"/>
  <c r="U23"/>
  <c r="O23"/>
  <c r="D23"/>
  <c r="K18"/>
  <c r="K22" s="1"/>
  <c r="AM21"/>
  <c r="AG21"/>
  <c r="AA21"/>
  <c r="U21"/>
  <c r="O21"/>
  <c r="D19"/>
  <c r="F17"/>
  <c r="AM14"/>
  <c r="AG14"/>
  <c r="AA14"/>
  <c r="U14"/>
  <c r="O14"/>
  <c r="M14"/>
  <c r="K14"/>
  <c r="I14"/>
  <c r="G14"/>
  <c r="AG23" i="353"/>
  <c r="U23"/>
  <c r="T19"/>
  <c r="T24" s="1"/>
  <c r="R19"/>
  <c r="R24" s="1"/>
  <c r="Q19"/>
  <c r="Q24" s="1"/>
  <c r="P19"/>
  <c r="O23"/>
  <c r="P24"/>
  <c r="AM92"/>
  <c r="AG92"/>
  <c r="AA92"/>
  <c r="U92"/>
  <c r="O92"/>
  <c r="AM89"/>
  <c r="AG89"/>
  <c r="AA89"/>
  <c r="U89"/>
  <c r="O89"/>
  <c r="AM88"/>
  <c r="AG88"/>
  <c r="AA88"/>
  <c r="U88"/>
  <c r="O88"/>
  <c r="AM87"/>
  <c r="AG87"/>
  <c r="AA87"/>
  <c r="U87"/>
  <c r="O87"/>
  <c r="AM84"/>
  <c r="AG84"/>
  <c r="AA84"/>
  <c r="U84"/>
  <c r="O84"/>
  <c r="AM83"/>
  <c r="AG83"/>
  <c r="AA83"/>
  <c r="U83"/>
  <c r="O83"/>
  <c r="AM82"/>
  <c r="AG82"/>
  <c r="AA82"/>
  <c r="U82"/>
  <c r="O82"/>
  <c r="AM81"/>
  <c r="AG81"/>
  <c r="AA81"/>
  <c r="U81"/>
  <c r="O81"/>
  <c r="AM80"/>
  <c r="AG80"/>
  <c r="AA80"/>
  <c r="U80"/>
  <c r="O80"/>
  <c r="AM79"/>
  <c r="AG79"/>
  <c r="AA79"/>
  <c r="U79"/>
  <c r="O79"/>
  <c r="AM78"/>
  <c r="AG78"/>
  <c r="AA78"/>
  <c r="U78"/>
  <c r="O78"/>
  <c r="AM77"/>
  <c r="AG77"/>
  <c r="AA77"/>
  <c r="U77"/>
  <c r="O77"/>
  <c r="AM76"/>
  <c r="AG76"/>
  <c r="AA76"/>
  <c r="U76"/>
  <c r="O76"/>
  <c r="AM75"/>
  <c r="AG75"/>
  <c r="AA75"/>
  <c r="U75"/>
  <c r="O75"/>
  <c r="AM74"/>
  <c r="AG74"/>
  <c r="AA74"/>
  <c r="U74"/>
  <c r="O74"/>
  <c r="AM73"/>
  <c r="AG73"/>
  <c r="AA73"/>
  <c r="U73"/>
  <c r="O73"/>
  <c r="AM72"/>
  <c r="AG72"/>
  <c r="AA72"/>
  <c r="U72"/>
  <c r="O72"/>
  <c r="AM71"/>
  <c r="AG71"/>
  <c r="AA71"/>
  <c r="U71"/>
  <c r="O71"/>
  <c r="AM70"/>
  <c r="AG70"/>
  <c r="AA70"/>
  <c r="U70"/>
  <c r="O70"/>
  <c r="AM69"/>
  <c r="AG69"/>
  <c r="AA69"/>
  <c r="U69"/>
  <c r="O69"/>
  <c r="AM68"/>
  <c r="AG68"/>
  <c r="AA68"/>
  <c r="U68"/>
  <c r="O68"/>
  <c r="AM67"/>
  <c r="AG67"/>
  <c r="AA67"/>
  <c r="U67"/>
  <c r="O67"/>
  <c r="AM66"/>
  <c r="AG66"/>
  <c r="AA66"/>
  <c r="U66"/>
  <c r="O66"/>
  <c r="AM65"/>
  <c r="AG65"/>
  <c r="AA65"/>
  <c r="U65"/>
  <c r="O65"/>
  <c r="AM64"/>
  <c r="AG64"/>
  <c r="AA64"/>
  <c r="U64"/>
  <c r="O64"/>
  <c r="AM63"/>
  <c r="AG63"/>
  <c r="AA63"/>
  <c r="U63"/>
  <c r="O63"/>
  <c r="AM62"/>
  <c r="AG62"/>
  <c r="AA62"/>
  <c r="U62"/>
  <c r="O62"/>
  <c r="AM61"/>
  <c r="AG61"/>
  <c r="AA61"/>
  <c r="U61"/>
  <c r="O61"/>
  <c r="O60"/>
  <c r="O59"/>
  <c r="D59"/>
  <c r="D23"/>
  <c r="D19"/>
  <c r="G14"/>
  <c r="I14"/>
  <c r="K14"/>
  <c r="M14"/>
  <c r="O14"/>
  <c r="U14"/>
  <c r="AA14"/>
  <c r="AG14"/>
  <c r="AM14"/>
  <c r="F17"/>
  <c r="G32"/>
  <c r="G36"/>
  <c r="G28"/>
  <c r="G40"/>
  <c r="G43"/>
  <c r="G47"/>
  <c r="G39"/>
  <c r="I32"/>
  <c r="I36"/>
  <c r="I28"/>
  <c r="I40"/>
  <c r="I43"/>
  <c r="I47"/>
  <c r="I39"/>
  <c r="K32"/>
  <c r="K36"/>
  <c r="K28"/>
  <c r="K40"/>
  <c r="K43"/>
  <c r="K47"/>
  <c r="K39"/>
  <c r="M32"/>
  <c r="M36"/>
  <c r="M28"/>
  <c r="M40"/>
  <c r="M43"/>
  <c r="M47"/>
  <c r="M39"/>
  <c r="P40"/>
  <c r="P43"/>
  <c r="O43" s="1"/>
  <c r="P47"/>
  <c r="P39"/>
  <c r="O39" s="1"/>
  <c r="Q32"/>
  <c r="Q40"/>
  <c r="Q43"/>
  <c r="Q47"/>
  <c r="Q39"/>
  <c r="V36"/>
  <c r="V40"/>
  <c r="V43"/>
  <c r="V47"/>
  <c r="W36"/>
  <c r="W161" s="1"/>
  <c r="W40"/>
  <c r="W43"/>
  <c r="W47"/>
  <c r="AB32"/>
  <c r="AB36"/>
  <c r="AB28"/>
  <c r="AB40"/>
  <c r="AB43"/>
  <c r="AA43" s="1"/>
  <c r="AB47"/>
  <c r="AB39"/>
  <c r="AA39" s="1"/>
  <c r="AC32"/>
  <c r="AC40"/>
  <c r="AC43"/>
  <c r="AC47"/>
  <c r="AC39"/>
  <c r="AH36"/>
  <c r="AH40"/>
  <c r="AH43"/>
  <c r="AH47"/>
  <c r="AI36"/>
  <c r="AI161" s="1"/>
  <c r="AI40"/>
  <c r="AI43"/>
  <c r="AI47"/>
  <c r="AN32"/>
  <c r="AM32" s="1"/>
  <c r="AN36"/>
  <c r="AN28"/>
  <c r="AN40"/>
  <c r="AN43"/>
  <c r="AM43" s="1"/>
  <c r="AN47"/>
  <c r="AN39"/>
  <c r="AM39" s="1"/>
  <c r="AO32"/>
  <c r="AO40"/>
  <c r="AO43"/>
  <c r="AO47"/>
  <c r="AO39"/>
  <c r="G29"/>
  <c r="H29"/>
  <c r="H154" s="1"/>
  <c r="I29"/>
  <c r="J29"/>
  <c r="J154" s="1"/>
  <c r="K29"/>
  <c r="L29"/>
  <c r="L154" s="1"/>
  <c r="M29"/>
  <c r="N29"/>
  <c r="N154" s="1"/>
  <c r="Q29"/>
  <c r="R29"/>
  <c r="R154" s="1"/>
  <c r="W29"/>
  <c r="W154" s="1"/>
  <c r="X29"/>
  <c r="Z29"/>
  <c r="Z154" s="1"/>
  <c r="AC29"/>
  <c r="AD29"/>
  <c r="AD154" s="1"/>
  <c r="AI29"/>
  <c r="AI154" s="1"/>
  <c r="AJ29"/>
  <c r="AL29"/>
  <c r="AL154" s="1"/>
  <c r="AO29"/>
  <c r="AP29"/>
  <c r="AP154" s="1"/>
  <c r="AQ29"/>
  <c r="AR29"/>
  <c r="AR154" s="1"/>
  <c r="G30"/>
  <c r="H30"/>
  <c r="H155" s="1"/>
  <c r="I30"/>
  <c r="J30"/>
  <c r="J155" s="1"/>
  <c r="K30"/>
  <c r="L30"/>
  <c r="L155" s="1"/>
  <c r="M30"/>
  <c r="N30"/>
  <c r="N155" s="1"/>
  <c r="P30"/>
  <c r="Q30"/>
  <c r="O30" s="1"/>
  <c r="R30"/>
  <c r="T30"/>
  <c r="T155" s="1"/>
  <c r="W30"/>
  <c r="X30"/>
  <c r="X155" s="1"/>
  <c r="Y30"/>
  <c r="Z30"/>
  <c r="Z155" s="1"/>
  <c r="AB30"/>
  <c r="AC30"/>
  <c r="AA30" s="1"/>
  <c r="AD30"/>
  <c r="AF30"/>
  <c r="AF155" s="1"/>
  <c r="AI30"/>
  <c r="AJ30"/>
  <c r="AJ155" s="1"/>
  <c r="AK30"/>
  <c r="AL30"/>
  <c r="AL155" s="1"/>
  <c r="AN30"/>
  <c r="AO30"/>
  <c r="AM30" s="1"/>
  <c r="AP30"/>
  <c r="AR30"/>
  <c r="AR155" s="1"/>
  <c r="AA32"/>
  <c r="U33"/>
  <c r="O34"/>
  <c r="AM34"/>
  <c r="AG35"/>
  <c r="U37"/>
  <c r="AG37"/>
  <c r="AM37"/>
  <c r="O38"/>
  <c r="U38"/>
  <c r="AA38"/>
  <c r="AG38"/>
  <c r="AM38"/>
  <c r="O40"/>
  <c r="AA40"/>
  <c r="AM40"/>
  <c r="O41"/>
  <c r="U41"/>
  <c r="AA41"/>
  <c r="AG41"/>
  <c r="AM41"/>
  <c r="O42"/>
  <c r="U42"/>
  <c r="AA42"/>
  <c r="AG42"/>
  <c r="AM42"/>
  <c r="U43"/>
  <c r="AG43"/>
  <c r="O44"/>
  <c r="U44"/>
  <c r="AA44"/>
  <c r="AG44"/>
  <c r="AM44"/>
  <c r="O45"/>
  <c r="U45"/>
  <c r="AA45"/>
  <c r="AG45"/>
  <c r="AM45"/>
  <c r="O46"/>
  <c r="U46"/>
  <c r="AA46"/>
  <c r="AG46"/>
  <c r="AM46"/>
  <c r="O47"/>
  <c r="U47"/>
  <c r="AA47"/>
  <c r="AG47"/>
  <c r="AM47"/>
  <c r="O48"/>
  <c r="U48"/>
  <c r="AA48"/>
  <c r="AG48"/>
  <c r="AM48"/>
  <c r="O49"/>
  <c r="U49"/>
  <c r="AA49"/>
  <c r="AG49"/>
  <c r="AM49"/>
  <c r="O50"/>
  <c r="U50"/>
  <c r="AA50"/>
  <c r="AG50"/>
  <c r="AM50"/>
  <c r="O51"/>
  <c r="U51"/>
  <c r="AA51"/>
  <c r="AG51"/>
  <c r="AM51"/>
  <c r="G53"/>
  <c r="H53"/>
  <c r="I53"/>
  <c r="J53"/>
  <c r="K53"/>
  <c r="L53"/>
  <c r="M53"/>
  <c r="N53"/>
  <c r="P53"/>
  <c r="R53"/>
  <c r="T53"/>
  <c r="O54"/>
  <c r="U54"/>
  <c r="AA54"/>
  <c r="AG54"/>
  <c r="AM54"/>
  <c r="P96"/>
  <c r="Q96"/>
  <c r="O96" s="1"/>
  <c r="R96"/>
  <c r="S96"/>
  <c r="T96"/>
  <c r="V96"/>
  <c r="W96"/>
  <c r="U96" s="1"/>
  <c r="X96"/>
  <c r="Y96"/>
  <c r="Z96"/>
  <c r="AB96"/>
  <c r="AC96"/>
  <c r="AA96" s="1"/>
  <c r="AD96"/>
  <c r="AE96"/>
  <c r="AF96"/>
  <c r="AH96"/>
  <c r="AI96"/>
  <c r="AG96" s="1"/>
  <c r="AJ96"/>
  <c r="AK96"/>
  <c r="AL96"/>
  <c r="AN96"/>
  <c r="AO96"/>
  <c r="AM96" s="1"/>
  <c r="AP96"/>
  <c r="AQ96"/>
  <c r="AR96"/>
  <c r="O97"/>
  <c r="U97"/>
  <c r="AA97"/>
  <c r="AG97"/>
  <c r="AM97"/>
  <c r="O99"/>
  <c r="U99"/>
  <c r="AA99"/>
  <c r="AG99"/>
  <c r="AM99"/>
  <c r="O101"/>
  <c r="U101"/>
  <c r="AA101"/>
  <c r="AG101"/>
  <c r="AM101"/>
  <c r="P126"/>
  <c r="O126" s="1"/>
  <c r="P130"/>
  <c r="P122"/>
  <c r="P134"/>
  <c r="P137"/>
  <c r="P141"/>
  <c r="P133"/>
  <c r="Q126"/>
  <c r="Q130"/>
  <c r="Q122" s="1"/>
  <c r="Q134"/>
  <c r="Q137"/>
  <c r="Q141"/>
  <c r="Q172" s="1"/>
  <c r="O172" s="1"/>
  <c r="V126"/>
  <c r="V130"/>
  <c r="V122" s="1"/>
  <c r="V134"/>
  <c r="V137"/>
  <c r="V141"/>
  <c r="W126"/>
  <c r="W130"/>
  <c r="W122"/>
  <c r="W134"/>
  <c r="W137"/>
  <c r="W141"/>
  <c r="W133"/>
  <c r="AB126"/>
  <c r="AB130"/>
  <c r="AB122"/>
  <c r="AB134"/>
  <c r="AB137"/>
  <c r="AB141"/>
  <c r="AB133"/>
  <c r="AC126"/>
  <c r="AC130"/>
  <c r="AC122" s="1"/>
  <c r="AA122" s="1"/>
  <c r="AC134"/>
  <c r="AC137"/>
  <c r="AC141"/>
  <c r="AH126"/>
  <c r="AH130"/>
  <c r="AH122" s="1"/>
  <c r="AH134"/>
  <c r="AH137"/>
  <c r="AH141"/>
  <c r="AG141" s="1"/>
  <c r="AI126"/>
  <c r="AI130"/>
  <c r="AI122"/>
  <c r="AI134"/>
  <c r="AI137"/>
  <c r="AG137" s="1"/>
  <c r="AI141"/>
  <c r="AI133"/>
  <c r="AN126"/>
  <c r="AM126" s="1"/>
  <c r="AN130"/>
  <c r="AN122"/>
  <c r="AN134"/>
  <c r="AN137"/>
  <c r="AN141"/>
  <c r="AN133"/>
  <c r="AO126"/>
  <c r="AO130"/>
  <c r="AO122" s="1"/>
  <c r="AO134"/>
  <c r="AO137"/>
  <c r="AO141"/>
  <c r="AO172" s="1"/>
  <c r="AM172" s="1"/>
  <c r="O106"/>
  <c r="U106"/>
  <c r="AA106"/>
  <c r="AG106"/>
  <c r="AM106"/>
  <c r="H107"/>
  <c r="I107"/>
  <c r="J107"/>
  <c r="L107"/>
  <c r="M107"/>
  <c r="N107"/>
  <c r="O108"/>
  <c r="U108"/>
  <c r="AA108"/>
  <c r="AG108"/>
  <c r="AM108"/>
  <c r="G110"/>
  <c r="G113"/>
  <c r="G109" s="1"/>
  <c r="H110"/>
  <c r="H113"/>
  <c r="H109"/>
  <c r="I110"/>
  <c r="I113"/>
  <c r="I109" s="1"/>
  <c r="J110"/>
  <c r="J113"/>
  <c r="J109"/>
  <c r="K110"/>
  <c r="K113"/>
  <c r="K109" s="1"/>
  <c r="L110"/>
  <c r="L113"/>
  <c r="L109"/>
  <c r="M110"/>
  <c r="M113"/>
  <c r="M109" s="1"/>
  <c r="N110"/>
  <c r="N113"/>
  <c r="N109"/>
  <c r="P110"/>
  <c r="P113"/>
  <c r="P109" s="1"/>
  <c r="Q110"/>
  <c r="Q113"/>
  <c r="Q109"/>
  <c r="R110"/>
  <c r="R113"/>
  <c r="R109"/>
  <c r="S110"/>
  <c r="S113"/>
  <c r="S109" s="1"/>
  <c r="T110"/>
  <c r="T113"/>
  <c r="T109"/>
  <c r="V110"/>
  <c r="V113"/>
  <c r="V109" s="1"/>
  <c r="U109" s="1"/>
  <c r="W110"/>
  <c r="W113"/>
  <c r="W109"/>
  <c r="X110"/>
  <c r="X113"/>
  <c r="X109"/>
  <c r="Y110"/>
  <c r="Y113"/>
  <c r="Y109" s="1"/>
  <c r="Z110"/>
  <c r="Z113"/>
  <c r="Z109"/>
  <c r="AB110"/>
  <c r="AB113"/>
  <c r="AB109" s="1"/>
  <c r="AC110"/>
  <c r="AC113"/>
  <c r="AC109"/>
  <c r="AD110"/>
  <c r="AD113"/>
  <c r="AD109"/>
  <c r="AE110"/>
  <c r="AE113"/>
  <c r="AE109" s="1"/>
  <c r="AF110"/>
  <c r="AF113"/>
  <c r="AF109"/>
  <c r="AH110"/>
  <c r="AH113"/>
  <c r="AH109" s="1"/>
  <c r="AG109" s="1"/>
  <c r="AI110"/>
  <c r="AI113"/>
  <c r="AI109"/>
  <c r="AJ110"/>
  <c r="AJ113"/>
  <c r="AJ109"/>
  <c r="AK110"/>
  <c r="AK113"/>
  <c r="AK109" s="1"/>
  <c r="AL110"/>
  <c r="AL113"/>
  <c r="AL109"/>
  <c r="AN110"/>
  <c r="AN113"/>
  <c r="AN109" s="1"/>
  <c r="AO110"/>
  <c r="AO113"/>
  <c r="AO109"/>
  <c r="AP110"/>
  <c r="AP113"/>
  <c r="AP109" s="1"/>
  <c r="AQ110"/>
  <c r="AQ113"/>
  <c r="AQ109"/>
  <c r="AR110"/>
  <c r="AR113"/>
  <c r="AR109" s="1"/>
  <c r="O110"/>
  <c r="U110"/>
  <c r="AA110"/>
  <c r="AG110"/>
  <c r="AM110"/>
  <c r="O111"/>
  <c r="U111"/>
  <c r="AA111"/>
  <c r="AG111"/>
  <c r="AM111"/>
  <c r="O112"/>
  <c r="U112"/>
  <c r="AA112"/>
  <c r="AG112"/>
  <c r="AM112"/>
  <c r="O113"/>
  <c r="U113"/>
  <c r="AA113"/>
  <c r="AG113"/>
  <c r="AM113"/>
  <c r="O114"/>
  <c r="U114"/>
  <c r="AA114"/>
  <c r="AG114"/>
  <c r="AM114"/>
  <c r="O115"/>
  <c r="U115"/>
  <c r="AA115"/>
  <c r="AG115"/>
  <c r="AM115"/>
  <c r="G116"/>
  <c r="H116"/>
  <c r="I116"/>
  <c r="J116"/>
  <c r="K116"/>
  <c r="L116"/>
  <c r="M116"/>
  <c r="N116"/>
  <c r="U122"/>
  <c r="AG122"/>
  <c r="G123"/>
  <c r="H123"/>
  <c r="I123"/>
  <c r="J123"/>
  <c r="K123"/>
  <c r="L123"/>
  <c r="M123"/>
  <c r="N123"/>
  <c r="P123"/>
  <c r="Q123"/>
  <c r="O123"/>
  <c r="R123"/>
  <c r="S123"/>
  <c r="T123"/>
  <c r="V123"/>
  <c r="W123"/>
  <c r="U123"/>
  <c r="X123"/>
  <c r="Y123"/>
  <c r="Z123"/>
  <c r="AB123"/>
  <c r="AC123"/>
  <c r="AA123"/>
  <c r="AD123"/>
  <c r="AE123"/>
  <c r="AF123"/>
  <c r="AH123"/>
  <c r="AI123"/>
  <c r="AG123"/>
  <c r="AJ123"/>
  <c r="AK123"/>
  <c r="AL123"/>
  <c r="AN123"/>
  <c r="AO123"/>
  <c r="AM123"/>
  <c r="AP123"/>
  <c r="AQ123"/>
  <c r="AR123"/>
  <c r="G124"/>
  <c r="H124"/>
  <c r="I124"/>
  <c r="J124"/>
  <c r="K124"/>
  <c r="L124"/>
  <c r="M124"/>
  <c r="N124"/>
  <c r="P124"/>
  <c r="Q124"/>
  <c r="O124"/>
  <c r="R124"/>
  <c r="S124"/>
  <c r="T124"/>
  <c r="V124"/>
  <c r="W124"/>
  <c r="U124"/>
  <c r="X124"/>
  <c r="Y124"/>
  <c r="Z124"/>
  <c r="AB124"/>
  <c r="AC124"/>
  <c r="AA124"/>
  <c r="AD124"/>
  <c r="AE124"/>
  <c r="AF124"/>
  <c r="AH124"/>
  <c r="AI124"/>
  <c r="AG124"/>
  <c r="AJ124"/>
  <c r="AK124"/>
  <c r="AL124"/>
  <c r="AN124"/>
  <c r="AO124"/>
  <c r="AM124"/>
  <c r="AP124"/>
  <c r="AQ124"/>
  <c r="AR124"/>
  <c r="O125"/>
  <c r="U125"/>
  <c r="AA125"/>
  <c r="AG125"/>
  <c r="AM125"/>
  <c r="U126"/>
  <c r="AA126"/>
  <c r="AG126"/>
  <c r="O127"/>
  <c r="U127"/>
  <c r="AA127"/>
  <c r="AG127"/>
  <c r="AM127"/>
  <c r="O128"/>
  <c r="U128"/>
  <c r="AA128"/>
  <c r="AG128"/>
  <c r="AM128"/>
  <c r="O129"/>
  <c r="U129"/>
  <c r="AA129"/>
  <c r="AG129"/>
  <c r="AM129"/>
  <c r="O130"/>
  <c r="U130"/>
  <c r="AG130"/>
  <c r="AM130"/>
  <c r="O131"/>
  <c r="U131"/>
  <c r="AA131"/>
  <c r="AG131"/>
  <c r="AM131"/>
  <c r="O132"/>
  <c r="U132"/>
  <c r="AA132"/>
  <c r="AG132"/>
  <c r="AM132"/>
  <c r="U134"/>
  <c r="AA134"/>
  <c r="AG134"/>
  <c r="O135"/>
  <c r="U135"/>
  <c r="AA135"/>
  <c r="AG135"/>
  <c r="AM135"/>
  <c r="O136"/>
  <c r="U136"/>
  <c r="AA136"/>
  <c r="AG136"/>
  <c r="AM136"/>
  <c r="O137"/>
  <c r="U137"/>
  <c r="AA137"/>
  <c r="AM137"/>
  <c r="O138"/>
  <c r="U138"/>
  <c r="AA138"/>
  <c r="AG138"/>
  <c r="AM138"/>
  <c r="O139"/>
  <c r="U139"/>
  <c r="AA139"/>
  <c r="AG139"/>
  <c r="AM139"/>
  <c r="O140"/>
  <c r="U140"/>
  <c r="AA140"/>
  <c r="AG140"/>
  <c r="AM140"/>
  <c r="O141"/>
  <c r="U141"/>
  <c r="AA141"/>
  <c r="AM141"/>
  <c r="O142"/>
  <c r="U142"/>
  <c r="AA142"/>
  <c r="AG142"/>
  <c r="AM142"/>
  <c r="O143"/>
  <c r="U143"/>
  <c r="AA143"/>
  <c r="AG143"/>
  <c r="AM143"/>
  <c r="O144"/>
  <c r="U144"/>
  <c r="AA144"/>
  <c r="AG144"/>
  <c r="AM144"/>
  <c r="O145"/>
  <c r="U145"/>
  <c r="AA145"/>
  <c r="AG145"/>
  <c r="AM145"/>
  <c r="G147"/>
  <c r="H147"/>
  <c r="I147"/>
  <c r="J147"/>
  <c r="K147"/>
  <c r="L147"/>
  <c r="M147"/>
  <c r="N147"/>
  <c r="P147"/>
  <c r="Q147"/>
  <c r="O147" s="1"/>
  <c r="R147"/>
  <c r="S147"/>
  <c r="T147"/>
  <c r="V147"/>
  <c r="W147"/>
  <c r="U147" s="1"/>
  <c r="X147"/>
  <c r="Y147"/>
  <c r="Z147"/>
  <c r="AB147"/>
  <c r="AC147"/>
  <c r="AA147" s="1"/>
  <c r="AD147"/>
  <c r="AE147"/>
  <c r="AF147"/>
  <c r="AH147"/>
  <c r="AI147"/>
  <c r="AG147" s="1"/>
  <c r="AJ147"/>
  <c r="AK147"/>
  <c r="AL147"/>
  <c r="AN147"/>
  <c r="AO147"/>
  <c r="AM147" s="1"/>
  <c r="AP147"/>
  <c r="AQ147"/>
  <c r="AR147"/>
  <c r="O148"/>
  <c r="U148"/>
  <c r="AA148"/>
  <c r="AG148"/>
  <c r="AM148"/>
  <c r="O149"/>
  <c r="U149"/>
  <c r="AA149"/>
  <c r="AG149"/>
  <c r="AM149"/>
  <c r="G153"/>
  <c r="G164"/>
  <c r="G152" s="1"/>
  <c r="G176"/>
  <c r="G161"/>
  <c r="H153"/>
  <c r="H176"/>
  <c r="H161"/>
  <c r="I153"/>
  <c r="I164"/>
  <c r="I152" s="1"/>
  <c r="I176"/>
  <c r="I161"/>
  <c r="J153"/>
  <c r="J176"/>
  <c r="K153"/>
  <c r="K164"/>
  <c r="K152" s="1"/>
  <c r="K176"/>
  <c r="K161"/>
  <c r="L153"/>
  <c r="L176"/>
  <c r="L161"/>
  <c r="M153"/>
  <c r="M164"/>
  <c r="M152" s="1"/>
  <c r="M176"/>
  <c r="M161"/>
  <c r="N153"/>
  <c r="N176"/>
  <c r="P164"/>
  <c r="P176"/>
  <c r="Q176"/>
  <c r="R176"/>
  <c r="S176"/>
  <c r="T176"/>
  <c r="V176"/>
  <c r="V161"/>
  <c r="U161" s="1"/>
  <c r="W176"/>
  <c r="U176" s="1"/>
  <c r="X176"/>
  <c r="Y176"/>
  <c r="Z176"/>
  <c r="AB164"/>
  <c r="AB176"/>
  <c r="AB161"/>
  <c r="AC176"/>
  <c r="AD176"/>
  <c r="AE176"/>
  <c r="AF176"/>
  <c r="AH176"/>
  <c r="AH161"/>
  <c r="AG161" s="1"/>
  <c r="AI176"/>
  <c r="AG176" s="1"/>
  <c r="AJ176"/>
  <c r="AK176"/>
  <c r="AL176"/>
  <c r="AN164"/>
  <c r="AN176"/>
  <c r="AN161"/>
  <c r="AO176"/>
  <c r="AP176"/>
  <c r="AQ176"/>
  <c r="AR176"/>
  <c r="G154"/>
  <c r="I154"/>
  <c r="K154"/>
  <c r="M154"/>
  <c r="Q154"/>
  <c r="X154"/>
  <c r="AC154"/>
  <c r="AJ154"/>
  <c r="AO154"/>
  <c r="AQ154"/>
  <c r="G155"/>
  <c r="I155"/>
  <c r="K155"/>
  <c r="M155"/>
  <c r="P155"/>
  <c r="R155"/>
  <c r="W155"/>
  <c r="Y155"/>
  <c r="AB155"/>
  <c r="AD155"/>
  <c r="AI155"/>
  <c r="AK155"/>
  <c r="AN155"/>
  <c r="AP155"/>
  <c r="G156"/>
  <c r="H156"/>
  <c r="I156"/>
  <c r="J156"/>
  <c r="K156"/>
  <c r="L156"/>
  <c r="M156"/>
  <c r="N156"/>
  <c r="S156"/>
  <c r="V156"/>
  <c r="X156"/>
  <c r="AC156"/>
  <c r="AE156"/>
  <c r="AH156"/>
  <c r="AL156"/>
  <c r="AQ156"/>
  <c r="G157"/>
  <c r="I157"/>
  <c r="J157"/>
  <c r="K157"/>
  <c r="M157"/>
  <c r="N157"/>
  <c r="AB157"/>
  <c r="AK157"/>
  <c r="AN157"/>
  <c r="G158"/>
  <c r="H158"/>
  <c r="I158"/>
  <c r="J158"/>
  <c r="K158"/>
  <c r="L158"/>
  <c r="M158"/>
  <c r="N158"/>
  <c r="P158"/>
  <c r="Q158"/>
  <c r="O158"/>
  <c r="S158"/>
  <c r="V158"/>
  <c r="X158"/>
  <c r="Y158"/>
  <c r="Z158"/>
  <c r="AB158"/>
  <c r="AC158"/>
  <c r="AA158"/>
  <c r="AE158"/>
  <c r="AH158"/>
  <c r="AJ158"/>
  <c r="AK158"/>
  <c r="AL158"/>
  <c r="AN158"/>
  <c r="AO158"/>
  <c r="AM158"/>
  <c r="AP158"/>
  <c r="AQ158"/>
  <c r="AR158"/>
  <c r="G159"/>
  <c r="H159"/>
  <c r="I159"/>
  <c r="J159"/>
  <c r="K159"/>
  <c r="L159"/>
  <c r="M159"/>
  <c r="N159"/>
  <c r="P159"/>
  <c r="Q159"/>
  <c r="O159"/>
  <c r="R159"/>
  <c r="S159"/>
  <c r="T159"/>
  <c r="V159"/>
  <c r="W159"/>
  <c r="U159"/>
  <c r="X159"/>
  <c r="Y159"/>
  <c r="Z159"/>
  <c r="AB159"/>
  <c r="AC159"/>
  <c r="AA159"/>
  <c r="AD159"/>
  <c r="AE159"/>
  <c r="AF159"/>
  <c r="AH159"/>
  <c r="AI159"/>
  <c r="AG159"/>
  <c r="AJ159"/>
  <c r="AK159"/>
  <c r="AL159"/>
  <c r="AN159"/>
  <c r="AO159"/>
  <c r="AM159"/>
  <c r="AP159"/>
  <c r="AQ159"/>
  <c r="AR159"/>
  <c r="G160"/>
  <c r="H160"/>
  <c r="I160"/>
  <c r="J160"/>
  <c r="K160"/>
  <c r="L160"/>
  <c r="M160"/>
  <c r="N160"/>
  <c r="P160"/>
  <c r="Q160"/>
  <c r="O160"/>
  <c r="R160"/>
  <c r="S160"/>
  <c r="T160"/>
  <c r="V160"/>
  <c r="W160"/>
  <c r="U160"/>
  <c r="X160"/>
  <c r="Y160"/>
  <c r="Z160"/>
  <c r="AB160"/>
  <c r="AC160"/>
  <c r="AA160"/>
  <c r="AD160"/>
  <c r="AE160"/>
  <c r="AF160"/>
  <c r="AH160"/>
  <c r="AI160"/>
  <c r="AG160"/>
  <c r="AJ160"/>
  <c r="AK160"/>
  <c r="AL160"/>
  <c r="AN160"/>
  <c r="AO160"/>
  <c r="AM160"/>
  <c r="AP160"/>
  <c r="AQ160"/>
  <c r="AR160"/>
  <c r="G162"/>
  <c r="H162"/>
  <c r="I162"/>
  <c r="J162"/>
  <c r="K162"/>
  <c r="L162"/>
  <c r="M162"/>
  <c r="N162"/>
  <c r="P162"/>
  <c r="Q162"/>
  <c r="O162" s="1"/>
  <c r="R162"/>
  <c r="S162"/>
  <c r="T162"/>
  <c r="V162"/>
  <c r="W162"/>
  <c r="U162" s="1"/>
  <c r="X162"/>
  <c r="Y162"/>
  <c r="Z162"/>
  <c r="AB162"/>
  <c r="AC162"/>
  <c r="AA162" s="1"/>
  <c r="AD162"/>
  <c r="AE162"/>
  <c r="AF162"/>
  <c r="AH162"/>
  <c r="AI162"/>
  <c r="AG162" s="1"/>
  <c r="AJ162"/>
  <c r="AK162"/>
  <c r="AL162"/>
  <c r="AN162"/>
  <c r="AO162"/>
  <c r="AM162" s="1"/>
  <c r="AP162"/>
  <c r="AQ162"/>
  <c r="AR162"/>
  <c r="G163"/>
  <c r="H163"/>
  <c r="I163"/>
  <c r="J163"/>
  <c r="K163"/>
  <c r="L163"/>
  <c r="M163"/>
  <c r="N163"/>
  <c r="P163"/>
  <c r="Q163"/>
  <c r="O163" s="1"/>
  <c r="R163"/>
  <c r="S163"/>
  <c r="T163"/>
  <c r="V163"/>
  <c r="W163"/>
  <c r="U163" s="1"/>
  <c r="X163"/>
  <c r="Y163"/>
  <c r="Z163"/>
  <c r="AB163"/>
  <c r="AC163"/>
  <c r="AA163" s="1"/>
  <c r="AD163"/>
  <c r="AE163"/>
  <c r="AF163"/>
  <c r="AH163"/>
  <c r="AI163"/>
  <c r="AG163" s="1"/>
  <c r="AJ163"/>
  <c r="AK163"/>
  <c r="AL163"/>
  <c r="AN163"/>
  <c r="AO163"/>
  <c r="AM163" s="1"/>
  <c r="AP163"/>
  <c r="AQ163"/>
  <c r="AR163"/>
  <c r="G165"/>
  <c r="H165"/>
  <c r="I165"/>
  <c r="J165"/>
  <c r="K165"/>
  <c r="L165"/>
  <c r="M165"/>
  <c r="N165"/>
  <c r="P165"/>
  <c r="V165"/>
  <c r="W165"/>
  <c r="U165"/>
  <c r="AB165"/>
  <c r="AC165"/>
  <c r="AA165"/>
  <c r="AH165"/>
  <c r="AI165"/>
  <c r="AG165"/>
  <c r="AN165"/>
  <c r="G166"/>
  <c r="H166"/>
  <c r="I166"/>
  <c r="J166"/>
  <c r="K166"/>
  <c r="L166"/>
  <c r="M166"/>
  <c r="N166"/>
  <c r="P166"/>
  <c r="Q166"/>
  <c r="O166"/>
  <c r="R166"/>
  <c r="S166"/>
  <c r="T166"/>
  <c r="V166"/>
  <c r="W166"/>
  <c r="U166"/>
  <c r="X166"/>
  <c r="Y166"/>
  <c r="Z166"/>
  <c r="AB166"/>
  <c r="AC166"/>
  <c r="AA166"/>
  <c r="AD166"/>
  <c r="AE166"/>
  <c r="AF166"/>
  <c r="AH166"/>
  <c r="AI166"/>
  <c r="AG166"/>
  <c r="AJ166"/>
  <c r="AK166"/>
  <c r="AL166"/>
  <c r="AN166"/>
  <c r="AO166"/>
  <c r="AM166"/>
  <c r="AP166"/>
  <c r="AQ166"/>
  <c r="AR166"/>
  <c r="G167"/>
  <c r="H167"/>
  <c r="I167"/>
  <c r="J167"/>
  <c r="K167"/>
  <c r="L167"/>
  <c r="M167"/>
  <c r="N167"/>
  <c r="P167"/>
  <c r="Q167"/>
  <c r="O167"/>
  <c r="R167"/>
  <c r="S167"/>
  <c r="T167"/>
  <c r="V167"/>
  <c r="W167"/>
  <c r="U167"/>
  <c r="X167"/>
  <c r="Y167"/>
  <c r="Z167"/>
  <c r="AB167"/>
  <c r="AC167"/>
  <c r="AA167"/>
  <c r="AD167"/>
  <c r="AE167"/>
  <c r="AF167"/>
  <c r="AH167"/>
  <c r="AI167"/>
  <c r="AG167"/>
  <c r="AJ167"/>
  <c r="AK167"/>
  <c r="AL167"/>
  <c r="AN167"/>
  <c r="AO167"/>
  <c r="AM167"/>
  <c r="AP167"/>
  <c r="AQ167"/>
  <c r="AR167"/>
  <c r="G168"/>
  <c r="I168"/>
  <c r="J168"/>
  <c r="K168"/>
  <c r="M168"/>
  <c r="N168"/>
  <c r="P168"/>
  <c r="Q168"/>
  <c r="O168"/>
  <c r="R168"/>
  <c r="V168"/>
  <c r="W168"/>
  <c r="U168"/>
  <c r="Y168"/>
  <c r="AB168"/>
  <c r="AC168"/>
  <c r="AA168"/>
  <c r="AH168"/>
  <c r="AK168"/>
  <c r="AN168"/>
  <c r="AO168"/>
  <c r="AM168"/>
  <c r="G169"/>
  <c r="H169"/>
  <c r="I169"/>
  <c r="J169"/>
  <c r="K169"/>
  <c r="L169"/>
  <c r="M169"/>
  <c r="N169"/>
  <c r="P169"/>
  <c r="Q169"/>
  <c r="O169"/>
  <c r="R169"/>
  <c r="S169"/>
  <c r="T169"/>
  <c r="V169"/>
  <c r="W169"/>
  <c r="U169"/>
  <c r="X169"/>
  <c r="Y169"/>
  <c r="Z169"/>
  <c r="AB169"/>
  <c r="AC169"/>
  <c r="AA169"/>
  <c r="AD169"/>
  <c r="AE169"/>
  <c r="AF169"/>
  <c r="AH169"/>
  <c r="AI169"/>
  <c r="AG169"/>
  <c r="AJ169"/>
  <c r="AK169"/>
  <c r="AL169"/>
  <c r="AN169"/>
  <c r="AO169"/>
  <c r="AM169"/>
  <c r="AP169"/>
  <c r="AQ169"/>
  <c r="AR169"/>
  <c r="G170"/>
  <c r="H170"/>
  <c r="I170"/>
  <c r="J170"/>
  <c r="K170"/>
  <c r="L170"/>
  <c r="M170"/>
  <c r="N170"/>
  <c r="P170"/>
  <c r="Q170"/>
  <c r="O170"/>
  <c r="R170"/>
  <c r="S170"/>
  <c r="T170"/>
  <c r="V170"/>
  <c r="W170"/>
  <c r="U170"/>
  <c r="X170"/>
  <c r="Y170"/>
  <c r="Z170"/>
  <c r="AB170"/>
  <c r="AC170"/>
  <c r="AA170"/>
  <c r="AD170"/>
  <c r="AE170"/>
  <c r="AF170"/>
  <c r="AH170"/>
  <c r="AI170"/>
  <c r="AG170"/>
  <c r="AJ170"/>
  <c r="AK170"/>
  <c r="AL170"/>
  <c r="AN170"/>
  <c r="AO170"/>
  <c r="AM170"/>
  <c r="AP170"/>
  <c r="AQ170"/>
  <c r="AR170"/>
  <c r="G171"/>
  <c r="H171"/>
  <c r="I171"/>
  <c r="J171"/>
  <c r="K171"/>
  <c r="L171"/>
  <c r="M171"/>
  <c r="N171"/>
  <c r="P171"/>
  <c r="Q171"/>
  <c r="O171"/>
  <c r="R171"/>
  <c r="S171"/>
  <c r="T171"/>
  <c r="V171"/>
  <c r="W171"/>
  <c r="U171"/>
  <c r="X171"/>
  <c r="Y171"/>
  <c r="Z171"/>
  <c r="AB171"/>
  <c r="AC171"/>
  <c r="AA171"/>
  <c r="AD171"/>
  <c r="AE171"/>
  <c r="AF171"/>
  <c r="AH171"/>
  <c r="AI171"/>
  <c r="AG171"/>
  <c r="AJ171"/>
  <c r="AK171"/>
  <c r="AL171"/>
  <c r="AN171"/>
  <c r="AO171"/>
  <c r="AM171"/>
  <c r="AP171"/>
  <c r="AQ171"/>
  <c r="AR171"/>
  <c r="G172"/>
  <c r="H172"/>
  <c r="I172"/>
  <c r="J172"/>
  <c r="K172"/>
  <c r="L172"/>
  <c r="M172"/>
  <c r="N172"/>
  <c r="P172"/>
  <c r="V172"/>
  <c r="W172"/>
  <c r="U172"/>
  <c r="AB172"/>
  <c r="AC172"/>
  <c r="AA172"/>
  <c r="AH172"/>
  <c r="AI172"/>
  <c r="AG172"/>
  <c r="AN172"/>
  <c r="G173"/>
  <c r="H173"/>
  <c r="I173"/>
  <c r="J173"/>
  <c r="K173"/>
  <c r="L173"/>
  <c r="M173"/>
  <c r="N173"/>
  <c r="P173"/>
  <c r="Q173"/>
  <c r="O173"/>
  <c r="R173"/>
  <c r="S173"/>
  <c r="T173"/>
  <c r="V173"/>
  <c r="W173"/>
  <c r="U173"/>
  <c r="X173"/>
  <c r="Y173"/>
  <c r="Z173"/>
  <c r="AB173"/>
  <c r="AC173"/>
  <c r="AA173"/>
  <c r="AD173"/>
  <c r="AE173"/>
  <c r="AF173"/>
  <c r="AH173"/>
  <c r="AI173"/>
  <c r="AG173"/>
  <c r="AJ173"/>
  <c r="AK173"/>
  <c r="AL173"/>
  <c r="AN173"/>
  <c r="AO173"/>
  <c r="AM173"/>
  <c r="AP173"/>
  <c r="AQ173"/>
  <c r="AR173"/>
  <c r="G174"/>
  <c r="H174"/>
  <c r="I174"/>
  <c r="J174"/>
  <c r="K174"/>
  <c r="L174"/>
  <c r="M174"/>
  <c r="N174"/>
  <c r="P174"/>
  <c r="Q174"/>
  <c r="O174"/>
  <c r="R174"/>
  <c r="S174"/>
  <c r="T174"/>
  <c r="V174"/>
  <c r="W174"/>
  <c r="U174"/>
  <c r="X174"/>
  <c r="Y174"/>
  <c r="Z174"/>
  <c r="AB174"/>
  <c r="AC174"/>
  <c r="AA174"/>
  <c r="AD174"/>
  <c r="AE174"/>
  <c r="AF174"/>
  <c r="AH174"/>
  <c r="AI174"/>
  <c r="AG174"/>
  <c r="AJ174"/>
  <c r="AK174"/>
  <c r="AL174"/>
  <c r="AN174"/>
  <c r="AO174"/>
  <c r="AM174"/>
  <c r="AP174"/>
  <c r="AQ174"/>
  <c r="AR174"/>
  <c r="G175"/>
  <c r="H175"/>
  <c r="I175"/>
  <c r="J175"/>
  <c r="K175"/>
  <c r="L175"/>
  <c r="M175"/>
  <c r="N175"/>
  <c r="P175"/>
  <c r="Q175"/>
  <c r="O175"/>
  <c r="R175"/>
  <c r="S175"/>
  <c r="T175"/>
  <c r="V175"/>
  <c r="W175"/>
  <c r="U175"/>
  <c r="X175"/>
  <c r="Y175"/>
  <c r="Z175"/>
  <c r="AB175"/>
  <c r="AC175"/>
  <c r="AA175"/>
  <c r="AD175"/>
  <c r="AE175"/>
  <c r="AF175"/>
  <c r="AH175"/>
  <c r="AI175"/>
  <c r="AG175"/>
  <c r="AJ175"/>
  <c r="AK175"/>
  <c r="AL175"/>
  <c r="AN175"/>
  <c r="AO175"/>
  <c r="AM175"/>
  <c r="AP175"/>
  <c r="AQ175"/>
  <c r="AR175"/>
  <c r="O176"/>
  <c r="AA176"/>
  <c r="AM176"/>
  <c r="AJ48" i="239"/>
  <c r="AI48"/>
  <c r="AI46" s="1"/>
  <c r="AH48"/>
  <c r="AG48"/>
  <c r="AG46" s="1"/>
  <c r="AF48"/>
  <c r="AD48"/>
  <c r="U48" s="1"/>
  <c r="AC48"/>
  <c r="AB48"/>
  <c r="S48" s="1"/>
  <c r="AA48"/>
  <c r="Z48"/>
  <c r="N48" s="1"/>
  <c r="Y48"/>
  <c r="X48"/>
  <c r="L48" s="1"/>
  <c r="W48"/>
  <c r="V48"/>
  <c r="J48" s="1"/>
  <c r="T48"/>
  <c r="H48" s="1"/>
  <c r="O48"/>
  <c r="M48"/>
  <c r="K48"/>
  <c r="AJ50"/>
  <c r="AI50"/>
  <c r="AH50"/>
  <c r="AG50"/>
  <c r="AF50"/>
  <c r="AD50"/>
  <c r="U50" s="1"/>
  <c r="AC50"/>
  <c r="AB50"/>
  <c r="S50" s="1"/>
  <c r="AA50"/>
  <c r="Z50"/>
  <c r="Y50"/>
  <c r="X50"/>
  <c r="W50"/>
  <c r="V50"/>
  <c r="T50"/>
  <c r="AJ46"/>
  <c r="AH46"/>
  <c r="AF46"/>
  <c r="AE46"/>
  <c r="AD46"/>
  <c r="AC46"/>
  <c r="AB46"/>
  <c r="AA46"/>
  <c r="Z46"/>
  <c r="Y46"/>
  <c r="X46"/>
  <c r="W46"/>
  <c r="V46"/>
  <c r="T46"/>
  <c r="AJ40"/>
  <c r="AJ45" s="1"/>
  <c r="AI40"/>
  <c r="AI45" s="1"/>
  <c r="AH40"/>
  <c r="AH45" s="1"/>
  <c r="AG40"/>
  <c r="AG45" s="1"/>
  <c r="AF40"/>
  <c r="AF45" s="1"/>
  <c r="AE40"/>
  <c r="AE45" s="1"/>
  <c r="AD40"/>
  <c r="AD45" s="1"/>
  <c r="AC40"/>
  <c r="AC45" s="1"/>
  <c r="AB40"/>
  <c r="AB45" s="1"/>
  <c r="AA40"/>
  <c r="AA45" s="1"/>
  <c r="Z40"/>
  <c r="Z45" s="1"/>
  <c r="Y40"/>
  <c r="Y45" s="1"/>
  <c r="X40"/>
  <c r="X45" s="1"/>
  <c r="W40"/>
  <c r="W45" s="1"/>
  <c r="V40"/>
  <c r="V45" s="1"/>
  <c r="U40"/>
  <c r="U45" s="1"/>
  <c r="T40"/>
  <c r="T45" s="1"/>
  <c r="S40"/>
  <c r="S45" s="1"/>
  <c r="AJ37"/>
  <c r="AJ44" s="1"/>
  <c r="AJ43" s="1"/>
  <c r="AI37"/>
  <c r="AI44" s="1"/>
  <c r="AI43" s="1"/>
  <c r="AH37"/>
  <c r="AH44" s="1"/>
  <c r="AH43" s="1"/>
  <c r="AG37"/>
  <c r="AG44" s="1"/>
  <c r="AG43" s="1"/>
  <c r="AF37"/>
  <c r="AF44" s="1"/>
  <c r="AF43" s="1"/>
  <c r="AE37"/>
  <c r="AE44" s="1"/>
  <c r="AE43" s="1"/>
  <c r="AD37"/>
  <c r="AD44" s="1"/>
  <c r="AD43" s="1"/>
  <c r="AC37"/>
  <c r="AC44" s="1"/>
  <c r="AC43" s="1"/>
  <c r="AB37"/>
  <c r="AB44" s="1"/>
  <c r="AB43" s="1"/>
  <c r="AA37"/>
  <c r="AA44" s="1"/>
  <c r="AA43" s="1"/>
  <c r="Z37"/>
  <c r="Z44" s="1"/>
  <c r="Z43" s="1"/>
  <c r="Y37"/>
  <c r="Y44" s="1"/>
  <c r="Y43" s="1"/>
  <c r="X37"/>
  <c r="X44" s="1"/>
  <c r="X43" s="1"/>
  <c r="W37"/>
  <c r="W44" s="1"/>
  <c r="W43" s="1"/>
  <c r="V37"/>
  <c r="V44" s="1"/>
  <c r="V43" s="1"/>
  <c r="U37"/>
  <c r="U44" s="1"/>
  <c r="T37"/>
  <c r="T44" s="1"/>
  <c r="T43" s="1"/>
  <c r="S37"/>
  <c r="S44" s="1"/>
  <c r="AJ36"/>
  <c r="AI36"/>
  <c r="AH36"/>
  <c r="AG36"/>
  <c r="AF36"/>
  <c r="AD36"/>
  <c r="AC36"/>
  <c r="T36" s="1"/>
  <c r="AB36"/>
  <c r="AA36"/>
  <c r="Z36"/>
  <c r="Y36"/>
  <c r="X36"/>
  <c r="W36"/>
  <c r="V36"/>
  <c r="U36"/>
  <c r="S36"/>
  <c r="AJ35"/>
  <c r="AI35"/>
  <c r="AH35"/>
  <c r="AG35"/>
  <c r="AF35"/>
  <c r="AD35"/>
  <c r="U35" s="1"/>
  <c r="AC35"/>
  <c r="AB35"/>
  <c r="S35" s="1"/>
  <c r="AA35"/>
  <c r="Z35"/>
  <c r="Y35"/>
  <c r="X35"/>
  <c r="W35"/>
  <c r="V35"/>
  <c r="T35"/>
  <c r="AJ34"/>
  <c r="AI34"/>
  <c r="AH34"/>
  <c r="AG34"/>
  <c r="AF34"/>
  <c r="AD34"/>
  <c r="AC34"/>
  <c r="T34" s="1"/>
  <c r="AB34"/>
  <c r="AA34"/>
  <c r="Z34"/>
  <c r="Y34"/>
  <c r="X34"/>
  <c r="W34"/>
  <c r="V34"/>
  <c r="U34"/>
  <c r="S34"/>
  <c r="AJ33"/>
  <c r="AI33"/>
  <c r="AH33"/>
  <c r="AG33"/>
  <c r="AF33"/>
  <c r="AD33"/>
  <c r="U33" s="1"/>
  <c r="AC33"/>
  <c r="AB33"/>
  <c r="S33" s="1"/>
  <c r="AA33"/>
  <c r="Z33"/>
  <c r="Y33"/>
  <c r="X33"/>
  <c r="W33"/>
  <c r="V33"/>
  <c r="T33"/>
  <c r="AJ32"/>
  <c r="AJ31" s="1"/>
  <c r="AI32"/>
  <c r="AH32"/>
  <c r="AH31" s="1"/>
  <c r="AG32"/>
  <c r="AF32"/>
  <c r="AF31" s="1"/>
  <c r="AD32"/>
  <c r="AC32"/>
  <c r="T32" s="1"/>
  <c r="AB32"/>
  <c r="AA32"/>
  <c r="Z32"/>
  <c r="Y32"/>
  <c r="X32"/>
  <c r="W32"/>
  <c r="V32"/>
  <c r="U32"/>
  <c r="S32"/>
  <c r="AI31"/>
  <c r="Z31" s="1"/>
  <c r="AG31"/>
  <c r="X31" s="1"/>
  <c r="AE31"/>
  <c r="V31" s="1"/>
  <c r="AC31"/>
  <c r="T31" s="1"/>
  <c r="AJ30"/>
  <c r="AI30"/>
  <c r="AH30"/>
  <c r="AG30"/>
  <c r="AF30"/>
  <c r="AD30"/>
  <c r="U30" s="1"/>
  <c r="AC30"/>
  <c r="AB30"/>
  <c r="S30" s="1"/>
  <c r="AA30"/>
  <c r="Z30"/>
  <c r="Y30"/>
  <c r="X30"/>
  <c r="W30"/>
  <c r="V30"/>
  <c r="T30"/>
  <c r="AJ29"/>
  <c r="AI29"/>
  <c r="AH29"/>
  <c r="AG29"/>
  <c r="AF29"/>
  <c r="AD29"/>
  <c r="AC29"/>
  <c r="T29" s="1"/>
  <c r="AB29"/>
  <c r="AA29"/>
  <c r="Z29"/>
  <c r="Y29"/>
  <c r="X29"/>
  <c r="W29"/>
  <c r="V29"/>
  <c r="U29"/>
  <c r="S29"/>
  <c r="AJ28"/>
  <c r="AI28"/>
  <c r="AH28"/>
  <c r="AG28"/>
  <c r="AF28"/>
  <c r="AD28"/>
  <c r="U28" s="1"/>
  <c r="AC28"/>
  <c r="AB28"/>
  <c r="S28" s="1"/>
  <c r="AA28"/>
  <c r="Z28"/>
  <c r="Y28"/>
  <c r="X28"/>
  <c r="W28"/>
  <c r="V28"/>
  <c r="T28"/>
  <c r="AJ27"/>
  <c r="AI27"/>
  <c r="AH27"/>
  <c r="AG27"/>
  <c r="AF27"/>
  <c r="AD27"/>
  <c r="AC27"/>
  <c r="T27" s="1"/>
  <c r="AB27"/>
  <c r="AA27"/>
  <c r="Z27"/>
  <c r="Y27"/>
  <c r="X27"/>
  <c r="W27"/>
  <c r="V27"/>
  <c r="U27"/>
  <c r="S27"/>
  <c r="AJ26"/>
  <c r="AI26"/>
  <c r="AI25" s="1"/>
  <c r="AH26"/>
  <c r="AG26"/>
  <c r="AG25" s="1"/>
  <c r="AF26"/>
  <c r="AD26"/>
  <c r="U26" s="1"/>
  <c r="AC26"/>
  <c r="AB26"/>
  <c r="S26" s="1"/>
  <c r="AA26"/>
  <c r="Z26"/>
  <c r="Y26"/>
  <c r="X26"/>
  <c r="W26"/>
  <c r="V26"/>
  <c r="T26"/>
  <c r="AJ25"/>
  <c r="AA25" s="1"/>
  <c r="AH25"/>
  <c r="Y25" s="1"/>
  <c r="AF25"/>
  <c r="W25" s="1"/>
  <c r="AE25"/>
  <c r="AD25"/>
  <c r="U25" s="1"/>
  <c r="AB25"/>
  <c r="S25" s="1"/>
  <c r="V25"/>
  <c r="AJ23"/>
  <c r="AI23"/>
  <c r="AH23"/>
  <c r="AG23"/>
  <c r="AF23"/>
  <c r="AD23"/>
  <c r="AC23"/>
  <c r="T23" s="1"/>
  <c r="AB23"/>
  <c r="AA23"/>
  <c r="Z23"/>
  <c r="Y23"/>
  <c r="X23"/>
  <c r="W23"/>
  <c r="V23"/>
  <c r="U23"/>
  <c r="S23"/>
  <c r="AJ22"/>
  <c r="AI22"/>
  <c r="AH22"/>
  <c r="AG22"/>
  <c r="AF22"/>
  <c r="AD22"/>
  <c r="U22" s="1"/>
  <c r="AC22"/>
  <c r="AB22"/>
  <c r="S22" s="1"/>
  <c r="AA22"/>
  <c r="Z22"/>
  <c r="Y22"/>
  <c r="X22"/>
  <c r="W22"/>
  <c r="V22"/>
  <c r="T22"/>
  <c r="AJ21"/>
  <c r="AI21"/>
  <c r="AH21"/>
  <c r="AG21"/>
  <c r="AF21"/>
  <c r="AD21"/>
  <c r="AC21"/>
  <c r="T21" s="1"/>
  <c r="AB21"/>
  <c r="AA21"/>
  <c r="Z21"/>
  <c r="Y21"/>
  <c r="X21"/>
  <c r="W21"/>
  <c r="V21"/>
  <c r="U21"/>
  <c r="S21"/>
  <c r="AJ20"/>
  <c r="AI20"/>
  <c r="AH20"/>
  <c r="AG20"/>
  <c r="AF20"/>
  <c r="AD20"/>
  <c r="U20" s="1"/>
  <c r="AC20"/>
  <c r="AB20"/>
  <c r="S20" s="1"/>
  <c r="AA20"/>
  <c r="Z20"/>
  <c r="Y20"/>
  <c r="X20"/>
  <c r="W20"/>
  <c r="V20"/>
  <c r="T20"/>
  <c r="AJ19"/>
  <c r="AJ18" s="1"/>
  <c r="AI19"/>
  <c r="AH19"/>
  <c r="AH18" s="1"/>
  <c r="AG19"/>
  <c r="AF19"/>
  <c r="AF18" s="1"/>
  <c r="AD19"/>
  <c r="AC19"/>
  <c r="T19" s="1"/>
  <c r="AB19"/>
  <c r="AA19"/>
  <c r="Z19"/>
  <c r="Y19"/>
  <c r="X19"/>
  <c r="W19"/>
  <c r="V19"/>
  <c r="U19"/>
  <c r="S19"/>
  <c r="AI18"/>
  <c r="Z18" s="1"/>
  <c r="AG18"/>
  <c r="X18" s="1"/>
  <c r="AE18"/>
  <c r="V18" s="1"/>
  <c r="AC18"/>
  <c r="T18" s="1"/>
  <c r="AJ16"/>
  <c r="AI16"/>
  <c r="AH16"/>
  <c r="AG16"/>
  <c r="AF16"/>
  <c r="AE16"/>
  <c r="AD16"/>
  <c r="AC16"/>
  <c r="AB16"/>
  <c r="AA15"/>
  <c r="Z15"/>
  <c r="Y15"/>
  <c r="X15"/>
  <c r="W15"/>
  <c r="V15"/>
  <c r="U15"/>
  <c r="T15"/>
  <c r="S15"/>
  <c r="AA2"/>
  <c r="Z2"/>
  <c r="Y2"/>
  <c r="X2"/>
  <c r="W2"/>
  <c r="V2"/>
  <c r="U2"/>
  <c r="T2"/>
  <c r="S2"/>
  <c r="R27" i="233"/>
  <c r="R25"/>
  <c r="R23"/>
  <c r="R20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R17"/>
  <c r="A17"/>
  <c r="M14" i="329"/>
  <c r="N44"/>
  <c r="M44"/>
  <c r="N37"/>
  <c r="M37"/>
  <c r="N31"/>
  <c r="M31"/>
  <c r="N27"/>
  <c r="M27"/>
  <c r="N26"/>
  <c r="M26"/>
  <c r="N24"/>
  <c r="M24"/>
  <c r="N21"/>
  <c r="M21"/>
  <c r="N20"/>
  <c r="M20"/>
  <c r="N19"/>
  <c r="M19"/>
  <c r="N18"/>
  <c r="N25" s="1"/>
  <c r="M18"/>
  <c r="M25" s="1"/>
  <c r="M14" i="327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11"/>
  <c r="M111"/>
  <c r="N110"/>
  <c r="M110"/>
  <c r="N109"/>
  <c r="M109"/>
  <c r="N108"/>
  <c r="M108"/>
  <c r="N107"/>
  <c r="M107"/>
  <c r="N106"/>
  <c r="M106"/>
  <c r="N105"/>
  <c r="M105"/>
  <c r="N104"/>
  <c r="M104"/>
  <c r="N103"/>
  <c r="M103"/>
  <c r="N101"/>
  <c r="M101"/>
  <c r="M98" s="1"/>
  <c r="M102" s="1"/>
  <c r="N98"/>
  <c r="N102" s="1"/>
  <c r="N91"/>
  <c r="M91"/>
  <c r="N90"/>
  <c r="M90"/>
  <c r="N89"/>
  <c r="M89"/>
  <c r="N88"/>
  <c r="M88"/>
  <c r="M55"/>
  <c r="N54"/>
  <c r="M54"/>
  <c r="N53"/>
  <c r="M53"/>
  <c r="N52"/>
  <c r="M52"/>
  <c r="N51"/>
  <c r="N208"/>
  <c r="M51"/>
  <c r="M208" s="1"/>
  <c r="N50"/>
  <c r="N207" s="1"/>
  <c r="M50"/>
  <c r="M207" s="1"/>
  <c r="N49"/>
  <c r="N206" s="1"/>
  <c r="M49"/>
  <c r="M206" s="1"/>
  <c r="N48"/>
  <c r="N205" s="1"/>
  <c r="M48"/>
  <c r="M205" s="1"/>
  <c r="N47"/>
  <c r="N204" s="1"/>
  <c r="M47"/>
  <c r="M204" s="1"/>
  <c r="N46"/>
  <c r="N203" s="1"/>
  <c r="M46"/>
  <c r="M203" s="1"/>
  <c r="N45"/>
  <c r="N202" s="1"/>
  <c r="M45"/>
  <c r="M202" s="1"/>
  <c r="N44"/>
  <c r="N201" s="1"/>
  <c r="M44"/>
  <c r="M201" s="1"/>
  <c r="N43"/>
  <c r="N200" s="1"/>
  <c r="M43"/>
  <c r="M200" s="1"/>
  <c r="N42"/>
  <c r="N199" s="1"/>
  <c r="M42"/>
  <c r="M199" s="1"/>
  <c r="N41"/>
  <c r="N198" s="1"/>
  <c r="M41"/>
  <c r="M198" s="1"/>
  <c r="N40"/>
  <c r="N197" s="1"/>
  <c r="M40"/>
  <c r="M197" s="1"/>
  <c r="N39"/>
  <c r="N196" s="1"/>
  <c r="M39"/>
  <c r="M196" s="1"/>
  <c r="N38"/>
  <c r="N195" s="1"/>
  <c r="M38"/>
  <c r="M195" s="1"/>
  <c r="N37"/>
  <c r="N194" s="1"/>
  <c r="M37"/>
  <c r="M194" s="1"/>
  <c r="N36"/>
  <c r="N193" s="1"/>
  <c r="M36"/>
  <c r="M193" s="1"/>
  <c r="N35"/>
  <c r="N192" s="1"/>
  <c r="M35"/>
  <c r="M192" s="1"/>
  <c r="N34"/>
  <c r="N191" s="1"/>
  <c r="M34"/>
  <c r="M191" s="1"/>
  <c r="N33"/>
  <c r="N190" s="1"/>
  <c r="M33"/>
  <c r="M190" s="1"/>
  <c r="N32"/>
  <c r="N189" s="1"/>
  <c r="M32"/>
  <c r="M189" s="1"/>
  <c r="N31"/>
  <c r="N188" s="1"/>
  <c r="M31"/>
  <c r="M188" s="1"/>
  <c r="N30"/>
  <c r="N187" s="1"/>
  <c r="M30"/>
  <c r="M187" s="1"/>
  <c r="N29"/>
  <c r="N186" s="1"/>
  <c r="M29"/>
  <c r="M186" s="1"/>
  <c r="N28"/>
  <c r="N185" s="1"/>
  <c r="N184" s="1"/>
  <c r="M28"/>
  <c r="M185" s="1"/>
  <c r="M27"/>
  <c r="M26" s="1"/>
  <c r="N21"/>
  <c r="M21"/>
  <c r="M14" i="290"/>
  <c r="N26"/>
  <c r="M26"/>
  <c r="N18"/>
  <c r="N27" s="1"/>
  <c r="M18"/>
  <c r="M27" s="1"/>
  <c r="M14" i="262"/>
  <c r="N137"/>
  <c r="M137"/>
  <c r="N136"/>
  <c r="M136"/>
  <c r="N135"/>
  <c r="M135"/>
  <c r="N134"/>
  <c r="M134"/>
  <c r="N132"/>
  <c r="M132"/>
  <c r="N131"/>
  <c r="M131"/>
  <c r="N130"/>
  <c r="M130"/>
  <c r="N128"/>
  <c r="M128"/>
  <c r="N127"/>
  <c r="M127"/>
  <c r="N124"/>
  <c r="M124"/>
  <c r="N123"/>
  <c r="M123"/>
  <c r="N121"/>
  <c r="M121"/>
  <c r="N120"/>
  <c r="M120"/>
  <c r="N119"/>
  <c r="M119"/>
  <c r="N108"/>
  <c r="M108"/>
  <c r="N102"/>
  <c r="M102"/>
  <c r="N98"/>
  <c r="M98"/>
  <c r="N95"/>
  <c r="M95"/>
  <c r="N94"/>
  <c r="M94"/>
  <c r="N91"/>
  <c r="M91"/>
  <c r="N87"/>
  <c r="M87"/>
  <c r="N86"/>
  <c r="M86"/>
  <c r="N85"/>
  <c r="M85"/>
  <c r="N84"/>
  <c r="M84"/>
  <c r="N83"/>
  <c r="M83"/>
  <c r="N82"/>
  <c r="M82"/>
  <c r="N77"/>
  <c r="M77"/>
  <c r="N74"/>
  <c r="M74"/>
  <c r="N71"/>
  <c r="M71"/>
  <c r="N70"/>
  <c r="M70"/>
  <c r="N67"/>
  <c r="M67"/>
  <c r="M65" s="1"/>
  <c r="N65"/>
  <c r="N68"/>
  <c r="N57"/>
  <c r="M57"/>
  <c r="N54"/>
  <c r="N50"/>
  <c r="M50"/>
  <c r="N44"/>
  <c r="N133"/>
  <c r="M44"/>
  <c r="M133"/>
  <c r="N40"/>
  <c r="N129"/>
  <c r="M40"/>
  <c r="M129"/>
  <c r="N37"/>
  <c r="N126"/>
  <c r="M37"/>
  <c r="M126"/>
  <c r="N36"/>
  <c r="N125"/>
  <c r="M36"/>
  <c r="M125"/>
  <c r="N33"/>
  <c r="N122"/>
  <c r="M33"/>
  <c r="M122"/>
  <c r="N29"/>
  <c r="N118"/>
  <c r="M29"/>
  <c r="M118"/>
  <c r="N28"/>
  <c r="N117"/>
  <c r="M28"/>
  <c r="M117"/>
  <c r="N27"/>
  <c r="N116"/>
  <c r="M27"/>
  <c r="M116"/>
  <c r="N26"/>
  <c r="N115"/>
  <c r="M26"/>
  <c r="M115"/>
  <c r="N25"/>
  <c r="N114"/>
  <c r="N113" s="1"/>
  <c r="M25"/>
  <c r="M114" s="1"/>
  <c r="M113" s="1"/>
  <c r="N24"/>
  <c r="M24"/>
  <c r="N23"/>
  <c r="N18"/>
  <c r="N21"/>
  <c r="K14" i="329"/>
  <c r="L44"/>
  <c r="K44"/>
  <c r="L37"/>
  <c r="K37"/>
  <c r="L31"/>
  <c r="K31"/>
  <c r="L27"/>
  <c r="K27"/>
  <c r="L26"/>
  <c r="L24" s="1"/>
  <c r="K26"/>
  <c r="K24" s="1"/>
  <c r="L21"/>
  <c r="K21"/>
  <c r="L20"/>
  <c r="K20"/>
  <c r="L19"/>
  <c r="K19"/>
  <c r="L18"/>
  <c r="L25" s="1"/>
  <c r="K18"/>
  <c r="K25" s="1"/>
  <c r="K14" i="327"/>
  <c r="L153"/>
  <c r="K153"/>
  <c r="L152"/>
  <c r="K152"/>
  <c r="L151"/>
  <c r="K151"/>
  <c r="L150"/>
  <c r="K150"/>
  <c r="L149"/>
  <c r="K149"/>
  <c r="L148"/>
  <c r="K148"/>
  <c r="L147"/>
  <c r="K147"/>
  <c r="L146"/>
  <c r="K146"/>
  <c r="L145"/>
  <c r="K145"/>
  <c r="L144"/>
  <c r="K144"/>
  <c r="L143"/>
  <c r="K143"/>
  <c r="L142"/>
  <c r="K142"/>
  <c r="L141"/>
  <c r="K141"/>
  <c r="L140"/>
  <c r="K140"/>
  <c r="L139"/>
  <c r="K139"/>
  <c r="L138"/>
  <c r="K138"/>
  <c r="L137"/>
  <c r="K137"/>
  <c r="L136"/>
  <c r="K136"/>
  <c r="L135"/>
  <c r="K135"/>
  <c r="L134"/>
  <c r="K134"/>
  <c r="L133"/>
  <c r="K133"/>
  <c r="L132"/>
  <c r="K132"/>
  <c r="L131"/>
  <c r="K131"/>
  <c r="L130"/>
  <c r="K130"/>
  <c r="L129"/>
  <c r="K129"/>
  <c r="L128"/>
  <c r="K128"/>
  <c r="L127"/>
  <c r="K127"/>
  <c r="L126"/>
  <c r="K126"/>
  <c r="L111"/>
  <c r="K111"/>
  <c r="L110"/>
  <c r="K110"/>
  <c r="L109"/>
  <c r="K109"/>
  <c r="L108"/>
  <c r="K108"/>
  <c r="L107"/>
  <c r="K107"/>
  <c r="L106"/>
  <c r="K106"/>
  <c r="L105"/>
  <c r="K105"/>
  <c r="K101" s="1"/>
  <c r="K98" s="1"/>
  <c r="K102" s="1"/>
  <c r="L104"/>
  <c r="L103"/>
  <c r="K103"/>
  <c r="L101"/>
  <c r="L98" s="1"/>
  <c r="L102" s="1"/>
  <c r="L91"/>
  <c r="K91"/>
  <c r="L90"/>
  <c r="K90"/>
  <c r="L89"/>
  <c r="K89"/>
  <c r="L88"/>
  <c r="K88"/>
  <c r="L54"/>
  <c r="K54"/>
  <c r="L53"/>
  <c r="K53"/>
  <c r="L52"/>
  <c r="K52"/>
  <c r="L51"/>
  <c r="L208"/>
  <c r="K51"/>
  <c r="K208"/>
  <c r="L50"/>
  <c r="L207"/>
  <c r="K50"/>
  <c r="K207" s="1"/>
  <c r="L49"/>
  <c r="L206" s="1"/>
  <c r="K49"/>
  <c r="K206" s="1"/>
  <c r="L48"/>
  <c r="L205" s="1"/>
  <c r="K48"/>
  <c r="K205" s="1"/>
  <c r="L47"/>
  <c r="L204" s="1"/>
  <c r="K47"/>
  <c r="K204" s="1"/>
  <c r="L46"/>
  <c r="L203" s="1"/>
  <c r="K46"/>
  <c r="K203" s="1"/>
  <c r="L45"/>
  <c r="L202" s="1"/>
  <c r="K45"/>
  <c r="K202" s="1"/>
  <c r="L44"/>
  <c r="L201" s="1"/>
  <c r="K44"/>
  <c r="K201" s="1"/>
  <c r="L43"/>
  <c r="L200" s="1"/>
  <c r="K43"/>
  <c r="K200" s="1"/>
  <c r="L42"/>
  <c r="L199" s="1"/>
  <c r="K42"/>
  <c r="K199" s="1"/>
  <c r="L41"/>
  <c r="L198" s="1"/>
  <c r="K41"/>
  <c r="K198" s="1"/>
  <c r="L40"/>
  <c r="L197" s="1"/>
  <c r="K40"/>
  <c r="K197" s="1"/>
  <c r="L39"/>
  <c r="L196" s="1"/>
  <c r="K39"/>
  <c r="K196" s="1"/>
  <c r="L38"/>
  <c r="L195" s="1"/>
  <c r="K38"/>
  <c r="K195" s="1"/>
  <c r="L37"/>
  <c r="L194" s="1"/>
  <c r="K37"/>
  <c r="K194" s="1"/>
  <c r="L36"/>
  <c r="L193" s="1"/>
  <c r="K36"/>
  <c r="K193" s="1"/>
  <c r="L35"/>
  <c r="L192" s="1"/>
  <c r="K35"/>
  <c r="K192" s="1"/>
  <c r="L34"/>
  <c r="L191" s="1"/>
  <c r="K34"/>
  <c r="K191" s="1"/>
  <c r="L33"/>
  <c r="L190" s="1"/>
  <c r="K33"/>
  <c r="K190" s="1"/>
  <c r="L32"/>
  <c r="L189" s="1"/>
  <c r="K32"/>
  <c r="K189" s="1"/>
  <c r="L31"/>
  <c r="L188" s="1"/>
  <c r="K31"/>
  <c r="K188" s="1"/>
  <c r="L30"/>
  <c r="L187" s="1"/>
  <c r="K30"/>
  <c r="K187" s="1"/>
  <c r="L29"/>
  <c r="L186" s="1"/>
  <c r="K29"/>
  <c r="K186" s="1"/>
  <c r="L28"/>
  <c r="L185" s="1"/>
  <c r="L184" s="1"/>
  <c r="K28"/>
  <c r="K185" s="1"/>
  <c r="K27"/>
  <c r="K21"/>
  <c r="L21"/>
  <c r="K14" i="290"/>
  <c r="L26"/>
  <c r="K26"/>
  <c r="L18"/>
  <c r="L27" s="1"/>
  <c r="K18"/>
  <c r="K27" s="1"/>
  <c r="K14" i="262"/>
  <c r="L137"/>
  <c r="K137"/>
  <c r="L136"/>
  <c r="K136"/>
  <c r="L135"/>
  <c r="K135"/>
  <c r="L134"/>
  <c r="K134"/>
  <c r="L132"/>
  <c r="K132"/>
  <c r="L131"/>
  <c r="K131"/>
  <c r="L130"/>
  <c r="K130"/>
  <c r="L128"/>
  <c r="K128"/>
  <c r="L127"/>
  <c r="K127"/>
  <c r="L124"/>
  <c r="K124"/>
  <c r="L123"/>
  <c r="K123"/>
  <c r="L121"/>
  <c r="K121"/>
  <c r="L120"/>
  <c r="K120"/>
  <c r="L119"/>
  <c r="K119"/>
  <c r="L108"/>
  <c r="K108"/>
  <c r="L102"/>
  <c r="K102"/>
  <c r="L98"/>
  <c r="K98"/>
  <c r="L95"/>
  <c r="K95"/>
  <c r="L94"/>
  <c r="K94"/>
  <c r="L91"/>
  <c r="K91"/>
  <c r="L87"/>
  <c r="K87"/>
  <c r="L86"/>
  <c r="K86"/>
  <c r="L85"/>
  <c r="K85"/>
  <c r="L84"/>
  <c r="K84"/>
  <c r="L83"/>
  <c r="K83"/>
  <c r="L82"/>
  <c r="K82"/>
  <c r="L77"/>
  <c r="K77"/>
  <c r="L74"/>
  <c r="K74"/>
  <c r="L71"/>
  <c r="K71"/>
  <c r="L70"/>
  <c r="K70"/>
  <c r="L67"/>
  <c r="K67"/>
  <c r="K65" s="1"/>
  <c r="L65"/>
  <c r="L68"/>
  <c r="L57"/>
  <c r="K57"/>
  <c r="L54"/>
  <c r="L50"/>
  <c r="K50"/>
  <c r="L44"/>
  <c r="L133"/>
  <c r="K44"/>
  <c r="K133"/>
  <c r="L40"/>
  <c r="L129"/>
  <c r="K40"/>
  <c r="K129"/>
  <c r="L37"/>
  <c r="L126"/>
  <c r="K37"/>
  <c r="K126"/>
  <c r="L36"/>
  <c r="L125"/>
  <c r="K36"/>
  <c r="K125"/>
  <c r="L33"/>
  <c r="L122"/>
  <c r="K33"/>
  <c r="K122"/>
  <c r="L29"/>
  <c r="L118"/>
  <c r="K29"/>
  <c r="K118"/>
  <c r="L28"/>
  <c r="L117"/>
  <c r="K28"/>
  <c r="K117"/>
  <c r="L27"/>
  <c r="L116"/>
  <c r="K27"/>
  <c r="K116"/>
  <c r="L26"/>
  <c r="L115"/>
  <c r="K26"/>
  <c r="K115"/>
  <c r="L25"/>
  <c r="L114"/>
  <c r="L113" s="1"/>
  <c r="K25"/>
  <c r="K114" s="1"/>
  <c r="K113" s="1"/>
  <c r="L24"/>
  <c r="K24"/>
  <c r="L23"/>
  <c r="L18"/>
  <c r="L21"/>
  <c r="I14" i="329"/>
  <c r="J44"/>
  <c r="I44"/>
  <c r="J37"/>
  <c r="I37"/>
  <c r="J31"/>
  <c r="I31"/>
  <c r="J27"/>
  <c r="I27"/>
  <c r="J26"/>
  <c r="I26"/>
  <c r="J24"/>
  <c r="I24"/>
  <c r="J21"/>
  <c r="I21"/>
  <c r="J20"/>
  <c r="I20"/>
  <c r="J19"/>
  <c r="I19"/>
  <c r="J18"/>
  <c r="J25" s="1"/>
  <c r="I18"/>
  <c r="I25" s="1"/>
  <c r="I14" i="327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11"/>
  <c r="I111"/>
  <c r="J110"/>
  <c r="I110"/>
  <c r="J109"/>
  <c r="I109"/>
  <c r="J108"/>
  <c r="I108"/>
  <c r="J107"/>
  <c r="I107"/>
  <c r="J106"/>
  <c r="I106"/>
  <c r="J105"/>
  <c r="I105"/>
  <c r="J104"/>
  <c r="I104"/>
  <c r="J103"/>
  <c r="I103"/>
  <c r="J101"/>
  <c r="I101"/>
  <c r="I98" s="1"/>
  <c r="I102" s="1"/>
  <c r="J98"/>
  <c r="J102" s="1"/>
  <c r="J91"/>
  <c r="I91"/>
  <c r="J90"/>
  <c r="I90"/>
  <c r="J89"/>
  <c r="I89"/>
  <c r="J88"/>
  <c r="I88"/>
  <c r="I55"/>
  <c r="J54"/>
  <c r="I54"/>
  <c r="J53"/>
  <c r="I53"/>
  <c r="J52"/>
  <c r="I52"/>
  <c r="J51"/>
  <c r="J208"/>
  <c r="I51"/>
  <c r="I208"/>
  <c r="J50"/>
  <c r="J207"/>
  <c r="I50"/>
  <c r="I207"/>
  <c r="J49"/>
  <c r="J206"/>
  <c r="I49"/>
  <c r="I206"/>
  <c r="J48"/>
  <c r="J205"/>
  <c r="I48"/>
  <c r="I205"/>
  <c r="J47"/>
  <c r="J204"/>
  <c r="I47"/>
  <c r="I204"/>
  <c r="J46"/>
  <c r="J203"/>
  <c r="I46"/>
  <c r="I203"/>
  <c r="J45"/>
  <c r="J202"/>
  <c r="I45"/>
  <c r="I202"/>
  <c r="J44"/>
  <c r="J201" s="1"/>
  <c r="I44"/>
  <c r="I201" s="1"/>
  <c r="J43"/>
  <c r="J200" s="1"/>
  <c r="I43"/>
  <c r="I200" s="1"/>
  <c r="J42"/>
  <c r="J199" s="1"/>
  <c r="I42"/>
  <c r="I199" s="1"/>
  <c r="J41"/>
  <c r="J198" s="1"/>
  <c r="I41"/>
  <c r="I198" s="1"/>
  <c r="J40"/>
  <c r="J197" s="1"/>
  <c r="I40"/>
  <c r="I197" s="1"/>
  <c r="J39"/>
  <c r="J196" s="1"/>
  <c r="I39"/>
  <c r="I196" s="1"/>
  <c r="J38"/>
  <c r="J195" s="1"/>
  <c r="I38"/>
  <c r="I195" s="1"/>
  <c r="J37"/>
  <c r="J194" s="1"/>
  <c r="I37"/>
  <c r="I194" s="1"/>
  <c r="J36"/>
  <c r="J193" s="1"/>
  <c r="I36"/>
  <c r="I193" s="1"/>
  <c r="J35"/>
  <c r="J192" s="1"/>
  <c r="I35"/>
  <c r="I192" s="1"/>
  <c r="J34"/>
  <c r="J191" s="1"/>
  <c r="I34"/>
  <c r="I191" s="1"/>
  <c r="J33"/>
  <c r="J190" s="1"/>
  <c r="I33"/>
  <c r="I190" s="1"/>
  <c r="J32"/>
  <c r="J189" s="1"/>
  <c r="I32"/>
  <c r="I189" s="1"/>
  <c r="J31"/>
  <c r="J188" s="1"/>
  <c r="I31"/>
  <c r="I188" s="1"/>
  <c r="J30"/>
  <c r="J187" s="1"/>
  <c r="I30"/>
  <c r="I187" s="1"/>
  <c r="J29"/>
  <c r="J186" s="1"/>
  <c r="I29"/>
  <c r="I186" s="1"/>
  <c r="J28"/>
  <c r="J185" s="1"/>
  <c r="J184" s="1"/>
  <c r="I28"/>
  <c r="I185" s="1"/>
  <c r="I27"/>
  <c r="I26" s="1"/>
  <c r="J21"/>
  <c r="I21"/>
  <c r="I14" i="290"/>
  <c r="J26"/>
  <c r="I26"/>
  <c r="J18"/>
  <c r="J27" s="1"/>
  <c r="I18"/>
  <c r="I27" s="1"/>
  <c r="I14" i="262"/>
  <c r="J137"/>
  <c r="I137"/>
  <c r="J136"/>
  <c r="I136"/>
  <c r="J135"/>
  <c r="I135"/>
  <c r="J134"/>
  <c r="I134"/>
  <c r="J132"/>
  <c r="I132"/>
  <c r="J131"/>
  <c r="I131"/>
  <c r="J130"/>
  <c r="I130"/>
  <c r="J128"/>
  <c r="I128"/>
  <c r="J127"/>
  <c r="I127"/>
  <c r="J124"/>
  <c r="I124"/>
  <c r="J123"/>
  <c r="I123"/>
  <c r="J121"/>
  <c r="I121"/>
  <c r="J120"/>
  <c r="I120"/>
  <c r="J119"/>
  <c r="I119"/>
  <c r="J108"/>
  <c r="I108"/>
  <c r="J102"/>
  <c r="I102"/>
  <c r="J98"/>
  <c r="I98"/>
  <c r="J95"/>
  <c r="I95"/>
  <c r="J94"/>
  <c r="I94"/>
  <c r="J91"/>
  <c r="I91"/>
  <c r="J87"/>
  <c r="I87"/>
  <c r="J86"/>
  <c r="I86"/>
  <c r="J85"/>
  <c r="I85"/>
  <c r="J84"/>
  <c r="I84"/>
  <c r="J83"/>
  <c r="I83"/>
  <c r="J82"/>
  <c r="I82"/>
  <c r="J77"/>
  <c r="I77"/>
  <c r="J74"/>
  <c r="I74"/>
  <c r="J71"/>
  <c r="I71"/>
  <c r="J70"/>
  <c r="I70"/>
  <c r="J67"/>
  <c r="I67"/>
  <c r="I65" s="1"/>
  <c r="J65"/>
  <c r="J68"/>
  <c r="J57"/>
  <c r="I57"/>
  <c r="J54"/>
  <c r="J50"/>
  <c r="I50"/>
  <c r="J44"/>
  <c r="J133"/>
  <c r="I44"/>
  <c r="I133"/>
  <c r="J40"/>
  <c r="J129"/>
  <c r="I40"/>
  <c r="I129"/>
  <c r="J37"/>
  <c r="J126"/>
  <c r="I37"/>
  <c r="I126"/>
  <c r="J36"/>
  <c r="J125"/>
  <c r="I36"/>
  <c r="I125"/>
  <c r="J33"/>
  <c r="J122"/>
  <c r="I33"/>
  <c r="I122"/>
  <c r="J29"/>
  <c r="J118"/>
  <c r="I29"/>
  <c r="I118"/>
  <c r="J28"/>
  <c r="J117"/>
  <c r="I28"/>
  <c r="I117"/>
  <c r="J27"/>
  <c r="J116"/>
  <c r="I27"/>
  <c r="I116"/>
  <c r="J26"/>
  <c r="J115"/>
  <c r="I26"/>
  <c r="I115"/>
  <c r="J25"/>
  <c r="J114"/>
  <c r="J113" s="1"/>
  <c r="I25"/>
  <c r="I114" s="1"/>
  <c r="I113" s="1"/>
  <c r="J24"/>
  <c r="I24"/>
  <c r="J23"/>
  <c r="J18"/>
  <c r="J21"/>
  <c r="G14" i="329"/>
  <c r="H44"/>
  <c r="G44"/>
  <c r="H37"/>
  <c r="G37"/>
  <c r="H31"/>
  <c r="G31"/>
  <c r="H27"/>
  <c r="G27"/>
  <c r="H26"/>
  <c r="G26"/>
  <c r="H24"/>
  <c r="G24"/>
  <c r="H21"/>
  <c r="G21"/>
  <c r="H20"/>
  <c r="G20"/>
  <c r="H19"/>
  <c r="G19"/>
  <c r="H18"/>
  <c r="H25" s="1"/>
  <c r="G18"/>
  <c r="G25" s="1"/>
  <c r="G14" i="327"/>
  <c r="H153"/>
  <c r="G153"/>
  <c r="H152"/>
  <c r="G152"/>
  <c r="H151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1"/>
  <c r="G101"/>
  <c r="G98" s="1"/>
  <c r="G102" s="1"/>
  <c r="H98"/>
  <c r="H102"/>
  <c r="H91"/>
  <c r="G91"/>
  <c r="H90"/>
  <c r="G90"/>
  <c r="H89"/>
  <c r="G89"/>
  <c r="H88"/>
  <c r="G88"/>
  <c r="H54"/>
  <c r="G54"/>
  <c r="H53"/>
  <c r="G53"/>
  <c r="H52"/>
  <c r="G52"/>
  <c r="H51"/>
  <c r="H208" s="1"/>
  <c r="G51"/>
  <c r="G208" s="1"/>
  <c r="H50"/>
  <c r="H207" s="1"/>
  <c r="G50"/>
  <c r="G207" s="1"/>
  <c r="H49"/>
  <c r="H206" s="1"/>
  <c r="G49"/>
  <c r="G206" s="1"/>
  <c r="H48"/>
  <c r="H205" s="1"/>
  <c r="G48"/>
  <c r="G205" s="1"/>
  <c r="H47"/>
  <c r="H204" s="1"/>
  <c r="G47"/>
  <c r="G204" s="1"/>
  <c r="H46"/>
  <c r="H203" s="1"/>
  <c r="G46"/>
  <c r="G203" s="1"/>
  <c r="H45"/>
  <c r="H202" s="1"/>
  <c r="G45"/>
  <c r="G202" s="1"/>
  <c r="H44"/>
  <c r="H201" s="1"/>
  <c r="G44"/>
  <c r="G201" s="1"/>
  <c r="H43"/>
  <c r="H200" s="1"/>
  <c r="G43"/>
  <c r="G200" s="1"/>
  <c r="H42"/>
  <c r="H199" s="1"/>
  <c r="G42"/>
  <c r="G199" s="1"/>
  <c r="H41"/>
  <c r="H198" s="1"/>
  <c r="G41"/>
  <c r="G198" s="1"/>
  <c r="H40"/>
  <c r="H197" s="1"/>
  <c r="G40"/>
  <c r="G197" s="1"/>
  <c r="H39"/>
  <c r="H196" s="1"/>
  <c r="G39"/>
  <c r="G196" s="1"/>
  <c r="H38"/>
  <c r="H195" s="1"/>
  <c r="G38"/>
  <c r="G195" s="1"/>
  <c r="H37"/>
  <c r="H194" s="1"/>
  <c r="G37"/>
  <c r="G194" s="1"/>
  <c r="H36"/>
  <c r="H193" s="1"/>
  <c r="G36"/>
  <c r="G193" s="1"/>
  <c r="H35"/>
  <c r="H192" s="1"/>
  <c r="G35"/>
  <c r="G192" s="1"/>
  <c r="H34"/>
  <c r="H191" s="1"/>
  <c r="G34"/>
  <c r="G191" s="1"/>
  <c r="H33"/>
  <c r="H190" s="1"/>
  <c r="G33"/>
  <c r="G190" s="1"/>
  <c r="H32"/>
  <c r="H189" s="1"/>
  <c r="G32"/>
  <c r="G189" s="1"/>
  <c r="H31"/>
  <c r="H188" s="1"/>
  <c r="G31"/>
  <c r="G188" s="1"/>
  <c r="H30"/>
  <c r="H187" s="1"/>
  <c r="G30"/>
  <c r="G187" s="1"/>
  <c r="H29"/>
  <c r="H186" s="1"/>
  <c r="G29"/>
  <c r="G186" s="1"/>
  <c r="H28"/>
  <c r="H185" s="1"/>
  <c r="H27"/>
  <c r="H21"/>
  <c r="G21"/>
  <c r="G14" i="290"/>
  <c r="H26"/>
  <c r="G26"/>
  <c r="H18"/>
  <c r="H27"/>
  <c r="G18"/>
  <c r="G27"/>
  <c r="G14" i="262"/>
  <c r="H137"/>
  <c r="G137"/>
  <c r="H136"/>
  <c r="G136"/>
  <c r="H135"/>
  <c r="G135"/>
  <c r="H134"/>
  <c r="G134"/>
  <c r="H132"/>
  <c r="G132"/>
  <c r="H131"/>
  <c r="G131"/>
  <c r="H130"/>
  <c r="G130"/>
  <c r="H128"/>
  <c r="G128"/>
  <c r="H127"/>
  <c r="G127"/>
  <c r="H124"/>
  <c r="G124"/>
  <c r="H123"/>
  <c r="G123"/>
  <c r="H121"/>
  <c r="G121"/>
  <c r="H120"/>
  <c r="G120"/>
  <c r="H119"/>
  <c r="G119"/>
  <c r="H108"/>
  <c r="G108"/>
  <c r="H102"/>
  <c r="G102"/>
  <c r="H98"/>
  <c r="G98"/>
  <c r="H95"/>
  <c r="G95"/>
  <c r="H94"/>
  <c r="G94"/>
  <c r="H91"/>
  <c r="G91"/>
  <c r="H87"/>
  <c r="G87"/>
  <c r="H86"/>
  <c r="G86"/>
  <c r="H85"/>
  <c r="G85"/>
  <c r="H84"/>
  <c r="G84"/>
  <c r="H83"/>
  <c r="G83"/>
  <c r="H82"/>
  <c r="G82"/>
  <c r="H77"/>
  <c r="G77"/>
  <c r="H74"/>
  <c r="G74"/>
  <c r="H71"/>
  <c r="G71"/>
  <c r="H70"/>
  <c r="G70"/>
  <c r="H67"/>
  <c r="G67"/>
  <c r="H65"/>
  <c r="H68" s="1"/>
  <c r="G65"/>
  <c r="G68" s="1"/>
  <c r="H57"/>
  <c r="G57"/>
  <c r="H54"/>
  <c r="H50"/>
  <c r="G50"/>
  <c r="H44"/>
  <c r="H133" s="1"/>
  <c r="G44"/>
  <c r="G133" s="1"/>
  <c r="H40"/>
  <c r="H129" s="1"/>
  <c r="G40"/>
  <c r="G129" s="1"/>
  <c r="H37"/>
  <c r="H126" s="1"/>
  <c r="G37"/>
  <c r="G126" s="1"/>
  <c r="H36"/>
  <c r="H125" s="1"/>
  <c r="G36"/>
  <c r="G125" s="1"/>
  <c r="H33"/>
  <c r="H122" s="1"/>
  <c r="G33"/>
  <c r="G122" s="1"/>
  <c r="H29"/>
  <c r="H118" s="1"/>
  <c r="G29"/>
  <c r="G118" s="1"/>
  <c r="H28"/>
  <c r="H117" s="1"/>
  <c r="G28"/>
  <c r="G117" s="1"/>
  <c r="H27"/>
  <c r="H116" s="1"/>
  <c r="G27"/>
  <c r="G116" s="1"/>
  <c r="H26"/>
  <c r="H115" s="1"/>
  <c r="G26"/>
  <c r="G115" s="1"/>
  <c r="H25"/>
  <c r="H114" s="1"/>
  <c r="H113" s="1"/>
  <c r="H24"/>
  <c r="H23"/>
  <c r="H18"/>
  <c r="H21" s="1"/>
  <c r="T44" i="329"/>
  <c r="T37"/>
  <c r="T31"/>
  <c r="T27"/>
  <c r="T24"/>
  <c r="T26"/>
  <c r="T21"/>
  <c r="T20"/>
  <c r="T19"/>
  <c r="T18" s="1"/>
  <c r="T25" s="1"/>
  <c r="S44"/>
  <c r="S37"/>
  <c r="S31"/>
  <c r="S27"/>
  <c r="S26"/>
  <c r="S24"/>
  <c r="S21"/>
  <c r="S20"/>
  <c r="S19"/>
  <c r="S18"/>
  <c r="S25" s="1"/>
  <c r="Q44"/>
  <c r="Q37"/>
  <c r="Q31"/>
  <c r="Q27"/>
  <c r="Q24"/>
  <c r="Q26"/>
  <c r="Q21"/>
  <c r="Q20"/>
  <c r="Q19"/>
  <c r="Q18" s="1"/>
  <c r="Q25" s="1"/>
  <c r="P44"/>
  <c r="P37"/>
  <c r="P31"/>
  <c r="P27"/>
  <c r="P26"/>
  <c r="P24"/>
  <c r="P21"/>
  <c r="P20"/>
  <c r="P19"/>
  <c r="P18"/>
  <c r="P25" s="1"/>
  <c r="T153" i="327"/>
  <c r="T152"/>
  <c r="T151"/>
  <c r="T150"/>
  <c r="T149"/>
  <c r="T148"/>
  <c r="T147"/>
  <c r="T146" s="1"/>
  <c r="T145"/>
  <c r="T144"/>
  <c r="T143"/>
  <c r="T141"/>
  <c r="T140"/>
  <c r="T139"/>
  <c r="T137"/>
  <c r="T136"/>
  <c r="T135" s="1"/>
  <c r="T134"/>
  <c r="T133"/>
  <c r="T132"/>
  <c r="T131" s="1"/>
  <c r="T130"/>
  <c r="T129"/>
  <c r="T128"/>
  <c r="T110"/>
  <c r="T109"/>
  <c r="T108" s="1"/>
  <c r="T107"/>
  <c r="T106"/>
  <c r="T103"/>
  <c r="T101" s="1"/>
  <c r="T91"/>
  <c r="T90"/>
  <c r="T89"/>
  <c r="T55"/>
  <c r="T54"/>
  <c r="T53"/>
  <c r="T52" s="1"/>
  <c r="T51"/>
  <c r="T208" s="1"/>
  <c r="T50"/>
  <c r="T207" s="1"/>
  <c r="T49"/>
  <c r="T206" s="1"/>
  <c r="T48"/>
  <c r="T205" s="1"/>
  <c r="T46"/>
  <c r="T203" s="1"/>
  <c r="T45"/>
  <c r="T202" s="1"/>
  <c r="T44"/>
  <c r="T201" s="1"/>
  <c r="T42"/>
  <c r="T199" s="1"/>
  <c r="T41"/>
  <c r="T38"/>
  <c r="T195" s="1"/>
  <c r="T37"/>
  <c r="T34"/>
  <c r="T191" s="1"/>
  <c r="T33"/>
  <c r="S153"/>
  <c r="S152"/>
  <c r="S151" s="1"/>
  <c r="S150"/>
  <c r="S149"/>
  <c r="S148"/>
  <c r="S147"/>
  <c r="S145"/>
  <c r="S144"/>
  <c r="S143"/>
  <c r="S142" s="1"/>
  <c r="S200" s="1"/>
  <c r="S141"/>
  <c r="S140"/>
  <c r="S139" s="1"/>
  <c r="S137"/>
  <c r="S136"/>
  <c r="S135"/>
  <c r="S134"/>
  <c r="S133"/>
  <c r="S132"/>
  <c r="S131"/>
  <c r="S127" s="1"/>
  <c r="S130"/>
  <c r="S129"/>
  <c r="S128"/>
  <c r="S110"/>
  <c r="S109"/>
  <c r="S108"/>
  <c r="S107"/>
  <c r="S106"/>
  <c r="S105" s="1"/>
  <c r="S104" s="1"/>
  <c r="S103"/>
  <c r="S101"/>
  <c r="S91"/>
  <c r="S90"/>
  <c r="S89"/>
  <c r="S88"/>
  <c r="S53"/>
  <c r="S51"/>
  <c r="S208" s="1"/>
  <c r="S50"/>
  <c r="S207" s="1"/>
  <c r="S49"/>
  <c r="S206" s="1"/>
  <c r="S48"/>
  <c r="S205" s="1"/>
  <c r="S47"/>
  <c r="S46"/>
  <c r="S203"/>
  <c r="S45"/>
  <c r="S202"/>
  <c r="S44"/>
  <c r="S201"/>
  <c r="S43"/>
  <c r="S42"/>
  <c r="S199" s="1"/>
  <c r="S41"/>
  <c r="S40" s="1"/>
  <c r="S38"/>
  <c r="S195" s="1"/>
  <c r="S37"/>
  <c r="S36" s="1"/>
  <c r="S193" s="1"/>
  <c r="S35"/>
  <c r="S192" s="1"/>
  <c r="S33"/>
  <c r="S31"/>
  <c r="S188" s="1"/>
  <c r="S21"/>
  <c r="Q153"/>
  <c r="Q152"/>
  <c r="Q151" s="1"/>
  <c r="Q150"/>
  <c r="Q149"/>
  <c r="Q148"/>
  <c r="Q147"/>
  <c r="Q146" s="1"/>
  <c r="Q145"/>
  <c r="Q144"/>
  <c r="Q143"/>
  <c r="Q142" s="1"/>
  <c r="Q141"/>
  <c r="Q140"/>
  <c r="Q137"/>
  <c r="Q136"/>
  <c r="Q134"/>
  <c r="Q130" s="1"/>
  <c r="Q188" s="1"/>
  <c r="Q133"/>
  <c r="Q132"/>
  <c r="Q131" s="1"/>
  <c r="Q129"/>
  <c r="Q110"/>
  <c r="Q109"/>
  <c r="Q107"/>
  <c r="Q106"/>
  <c r="Q105"/>
  <c r="Q103"/>
  <c r="Q101"/>
  <c r="Q91"/>
  <c r="Q90"/>
  <c r="Q89"/>
  <c r="Q88"/>
  <c r="Q53"/>
  <c r="Q51"/>
  <c r="Q208" s="1"/>
  <c r="Q50"/>
  <c r="Q49"/>
  <c r="Q206" s="1"/>
  <c r="Q48"/>
  <c r="Q47"/>
  <c r="Q46"/>
  <c r="Q45"/>
  <c r="Q202" s="1"/>
  <c r="Q44"/>
  <c r="Q201" s="1"/>
  <c r="Q43"/>
  <c r="Q42"/>
  <c r="Q199" s="1"/>
  <c r="Q41"/>
  <c r="Q40" s="1"/>
  <c r="Q38"/>
  <c r="Q195" s="1"/>
  <c r="Q37"/>
  <c r="Q36" s="1"/>
  <c r="Q35"/>
  <c r="Q192"/>
  <c r="Q34"/>
  <c r="Q191"/>
  <c r="Q33"/>
  <c r="Q32"/>
  <c r="Q31"/>
  <c r="Q21"/>
  <c r="P153"/>
  <c r="P152"/>
  <c r="P151"/>
  <c r="P150"/>
  <c r="P149"/>
  <c r="P148"/>
  <c r="P147"/>
  <c r="P146" s="1"/>
  <c r="P145"/>
  <c r="P144"/>
  <c r="P143"/>
  <c r="P141"/>
  <c r="P140"/>
  <c r="P139"/>
  <c r="P137"/>
  <c r="P136"/>
  <c r="P135" s="1"/>
  <c r="P134"/>
  <c r="P133"/>
  <c r="P132"/>
  <c r="P131" s="1"/>
  <c r="P127" s="1"/>
  <c r="P130"/>
  <c r="P129"/>
  <c r="P128"/>
  <c r="P110"/>
  <c r="P109"/>
  <c r="P108" s="1"/>
  <c r="P107"/>
  <c r="P106"/>
  <c r="P103"/>
  <c r="P101" s="1"/>
  <c r="P91"/>
  <c r="P90"/>
  <c r="P89"/>
  <c r="P88" s="1"/>
  <c r="P55"/>
  <c r="P54"/>
  <c r="P53"/>
  <c r="P52" s="1"/>
  <c r="P51"/>
  <c r="P208" s="1"/>
  <c r="P50"/>
  <c r="P207" s="1"/>
  <c r="P49"/>
  <c r="P206" s="1"/>
  <c r="P48"/>
  <c r="P205" s="1"/>
  <c r="P46"/>
  <c r="P203" s="1"/>
  <c r="P45"/>
  <c r="P202" s="1"/>
  <c r="P44"/>
  <c r="P201" s="1"/>
  <c r="P42"/>
  <c r="P199" s="1"/>
  <c r="P41"/>
  <c r="P38"/>
  <c r="P195" s="1"/>
  <c r="P37"/>
  <c r="P34"/>
  <c r="P191" s="1"/>
  <c r="T81" i="290"/>
  <c r="T59"/>
  <c r="T52"/>
  <c r="T46"/>
  <c r="T43"/>
  <c r="T40"/>
  <c r="T39"/>
  <c r="T33"/>
  <c r="T29"/>
  <c r="T28"/>
  <c r="T26"/>
  <c r="T23"/>
  <c r="T21"/>
  <c r="T19"/>
  <c r="T18"/>
  <c r="T27" s="1"/>
  <c r="S81"/>
  <c r="S59"/>
  <c r="S52"/>
  <c r="S46"/>
  <c r="S43"/>
  <c r="S40"/>
  <c r="S39"/>
  <c r="S33"/>
  <c r="S29"/>
  <c r="S28"/>
  <c r="S26"/>
  <c r="S23"/>
  <c r="S21"/>
  <c r="S19"/>
  <c r="S18"/>
  <c r="S27" s="1"/>
  <c r="Q81"/>
  <c r="Q59"/>
  <c r="Q52"/>
  <c r="Q46"/>
  <c r="Q43"/>
  <c r="Q40"/>
  <c r="Q39"/>
  <c r="Q33"/>
  <c r="Q29"/>
  <c r="Q28"/>
  <c r="Q26"/>
  <c r="Q23"/>
  <c r="Q21"/>
  <c r="Q19"/>
  <c r="Q18"/>
  <c r="Q27" s="1"/>
  <c r="P81"/>
  <c r="P59"/>
  <c r="P52"/>
  <c r="P46"/>
  <c r="P43"/>
  <c r="P40"/>
  <c r="P39"/>
  <c r="P33"/>
  <c r="P29"/>
  <c r="P28"/>
  <c r="P26"/>
  <c r="P23"/>
  <c r="P21"/>
  <c r="P19"/>
  <c r="P18"/>
  <c r="P27" s="1"/>
  <c r="T287" i="262"/>
  <c r="T286"/>
  <c r="T285"/>
  <c r="T282"/>
  <c r="T278"/>
  <c r="T274"/>
  <c r="T271"/>
  <c r="T270" s="1"/>
  <c r="T267"/>
  <c r="T259" s="1"/>
  <c r="T258" s="1"/>
  <c r="T263"/>
  <c r="T262"/>
  <c r="T261"/>
  <c r="T260"/>
  <c r="T252"/>
  <c r="T249"/>
  <c r="T248" s="1"/>
  <c r="T245"/>
  <c r="T235"/>
  <c r="T232"/>
  <c r="T229"/>
  <c r="T228"/>
  <c r="T216"/>
  <c r="T204"/>
  <c r="T201"/>
  <c r="T200"/>
  <c r="T199" s="1"/>
  <c r="T196"/>
  <c r="T192"/>
  <c r="T188"/>
  <c r="T185"/>
  <c r="T184"/>
  <c r="T181"/>
  <c r="T173"/>
  <c r="T172" s="1"/>
  <c r="T171" s="1"/>
  <c r="T177"/>
  <c r="T176"/>
  <c r="T175"/>
  <c r="T174"/>
  <c r="T138"/>
  <c r="T110"/>
  <c r="T109"/>
  <c r="T108"/>
  <c r="T106"/>
  <c r="T105"/>
  <c r="T104"/>
  <c r="T103"/>
  <c r="T102" s="1"/>
  <c r="T133" s="1"/>
  <c r="T101"/>
  <c r="T100"/>
  <c r="T99"/>
  <c r="T98" s="1"/>
  <c r="T129" s="1"/>
  <c r="T97"/>
  <c r="T96"/>
  <c r="T95"/>
  <c r="T94" s="1"/>
  <c r="T93"/>
  <c r="T92"/>
  <c r="T91"/>
  <c r="T90"/>
  <c r="T89"/>
  <c r="T88"/>
  <c r="T87"/>
  <c r="T86"/>
  <c r="T85"/>
  <c r="T84"/>
  <c r="T76"/>
  <c r="T75"/>
  <c r="T74"/>
  <c r="T73"/>
  <c r="T72"/>
  <c r="T71" s="1"/>
  <c r="T70" s="1"/>
  <c r="T69"/>
  <c r="T67"/>
  <c r="T62"/>
  <c r="T60"/>
  <c r="T58"/>
  <c r="T57"/>
  <c r="T54"/>
  <c r="T52"/>
  <c r="T51"/>
  <c r="T50"/>
  <c r="T48"/>
  <c r="T137"/>
  <c r="T47"/>
  <c r="T136"/>
  <c r="T46"/>
  <c r="T135"/>
  <c r="T45"/>
  <c r="T134"/>
  <c r="T44"/>
  <c r="T43"/>
  <c r="T132"/>
  <c r="T42"/>
  <c r="T131"/>
  <c r="T41"/>
  <c r="T130"/>
  <c r="T40"/>
  <c r="T39"/>
  <c r="T128"/>
  <c r="T38"/>
  <c r="T37"/>
  <c r="T35"/>
  <c r="T124"/>
  <c r="T34"/>
  <c r="T33"/>
  <c r="T122" s="1"/>
  <c r="T32"/>
  <c r="T121" s="1"/>
  <c r="T31"/>
  <c r="T120" s="1"/>
  <c r="T30"/>
  <c r="T29" s="1"/>
  <c r="T28"/>
  <c r="T117" s="1"/>
  <c r="T27"/>
  <c r="T116" s="1"/>
  <c r="T26"/>
  <c r="T115" s="1"/>
  <c r="T20"/>
  <c r="S287"/>
  <c r="S286"/>
  <c r="S285" s="1"/>
  <c r="S282"/>
  <c r="S278"/>
  <c r="S274"/>
  <c r="S271"/>
  <c r="S270"/>
  <c r="S267"/>
  <c r="S263"/>
  <c r="S262"/>
  <c r="S261"/>
  <c r="S260"/>
  <c r="S259"/>
  <c r="S258" s="1"/>
  <c r="S252"/>
  <c r="S249"/>
  <c r="S248"/>
  <c r="S245"/>
  <c r="S235"/>
  <c r="S232"/>
  <c r="S229"/>
  <c r="S228" s="1"/>
  <c r="S216"/>
  <c r="S204"/>
  <c r="S201"/>
  <c r="S200"/>
  <c r="S199"/>
  <c r="S196"/>
  <c r="S192"/>
  <c r="S188"/>
  <c r="S185"/>
  <c r="S184" s="1"/>
  <c r="S181"/>
  <c r="S177"/>
  <c r="S173" s="1"/>
  <c r="S172" s="1"/>
  <c r="S171" s="1"/>
  <c r="S176"/>
  <c r="S175"/>
  <c r="S174"/>
  <c r="S138"/>
  <c r="S110"/>
  <c r="S109"/>
  <c r="S108" s="1"/>
  <c r="S106"/>
  <c r="S105"/>
  <c r="S104"/>
  <c r="S103"/>
  <c r="S102"/>
  <c r="S101"/>
  <c r="S100"/>
  <c r="S99"/>
  <c r="S98"/>
  <c r="S97"/>
  <c r="S96"/>
  <c r="S95" s="1"/>
  <c r="S94" s="1"/>
  <c r="S93"/>
  <c r="S92"/>
  <c r="S91" s="1"/>
  <c r="S90"/>
  <c r="S89"/>
  <c r="S88"/>
  <c r="S87" s="1"/>
  <c r="S83" s="1"/>
  <c r="S86"/>
  <c r="S85"/>
  <c r="S84"/>
  <c r="S76"/>
  <c r="S75"/>
  <c r="S74"/>
  <c r="S73"/>
  <c r="S72"/>
  <c r="S71" s="1"/>
  <c r="S70" s="1"/>
  <c r="S69"/>
  <c r="S67"/>
  <c r="S62"/>
  <c r="S60"/>
  <c r="S58"/>
  <c r="S57"/>
  <c r="S54"/>
  <c r="S52"/>
  <c r="S51"/>
  <c r="S50"/>
  <c r="S48"/>
  <c r="S137"/>
  <c r="S47"/>
  <c r="S136"/>
  <c r="S46"/>
  <c r="S135"/>
  <c r="S45"/>
  <c r="S44"/>
  <c r="S133" s="1"/>
  <c r="S43"/>
  <c r="S132" s="1"/>
  <c r="S42"/>
  <c r="S131" s="1"/>
  <c r="S41"/>
  <c r="S40" s="1"/>
  <c r="S39"/>
  <c r="S128"/>
  <c r="S38"/>
  <c r="S127"/>
  <c r="S37"/>
  <c r="S35"/>
  <c r="S124" s="1"/>
  <c r="S34"/>
  <c r="S123" s="1"/>
  <c r="S33"/>
  <c r="S122" s="1"/>
  <c r="S32"/>
  <c r="S121" s="1"/>
  <c r="S31"/>
  <c r="S120" s="1"/>
  <c r="S30"/>
  <c r="S119" s="1"/>
  <c r="S29"/>
  <c r="S118" s="1"/>
  <c r="S28"/>
  <c r="S117" s="1"/>
  <c r="S27"/>
  <c r="S116" s="1"/>
  <c r="S26"/>
  <c r="S115" s="1"/>
  <c r="S25"/>
  <c r="S20"/>
  <c r="Q287"/>
  <c r="Q286"/>
  <c r="Q285"/>
  <c r="Q282"/>
  <c r="Q278"/>
  <c r="Q274"/>
  <c r="Q271"/>
  <c r="Q270" s="1"/>
  <c r="Q267"/>
  <c r="Q263"/>
  <c r="Q259" s="1"/>
  <c r="Q258" s="1"/>
  <c r="Q262"/>
  <c r="Q261"/>
  <c r="Q260"/>
  <c r="Q252"/>
  <c r="Q249"/>
  <c r="Q248" s="1"/>
  <c r="Q245"/>
  <c r="Q235"/>
  <c r="Q232"/>
  <c r="Q229"/>
  <c r="Q228"/>
  <c r="Q216"/>
  <c r="Q204"/>
  <c r="Q201"/>
  <c r="Q200"/>
  <c r="Q199" s="1"/>
  <c r="Q196"/>
  <c r="Q192"/>
  <c r="Q188"/>
  <c r="Q185"/>
  <c r="Q184"/>
  <c r="Q181"/>
  <c r="Q177"/>
  <c r="Q176"/>
  <c r="Q175"/>
  <c r="Q174"/>
  <c r="Q173"/>
  <c r="Q172" s="1"/>
  <c r="Q171" s="1"/>
  <c r="Q138"/>
  <c r="Q110"/>
  <c r="Q109"/>
  <c r="Q108"/>
  <c r="Q106"/>
  <c r="Q105"/>
  <c r="Q104"/>
  <c r="Q103"/>
  <c r="Q102" s="1"/>
  <c r="Q101"/>
  <c r="Q100"/>
  <c r="Q99"/>
  <c r="Q98" s="1"/>
  <c r="Q97"/>
  <c r="Q96"/>
  <c r="Q95"/>
  <c r="Q94" s="1"/>
  <c r="Q93"/>
  <c r="Q92"/>
  <c r="Q91"/>
  <c r="Q90"/>
  <c r="Q89"/>
  <c r="Q88"/>
  <c r="Q87"/>
  <c r="Q86"/>
  <c r="Q85"/>
  <c r="Q84"/>
  <c r="Q76"/>
  <c r="Q75"/>
  <c r="Q74"/>
  <c r="Q73"/>
  <c r="Q72"/>
  <c r="Q71" s="1"/>
  <c r="Q69"/>
  <c r="Q67" s="1"/>
  <c r="Q62"/>
  <c r="Q60"/>
  <c r="Q58"/>
  <c r="Q57" s="1"/>
  <c r="Q54"/>
  <c r="Q52"/>
  <c r="Q51"/>
  <c r="Q50" s="1"/>
  <c r="Q48"/>
  <c r="Q137" s="1"/>
  <c r="Q47"/>
  <c r="Q136" s="1"/>
  <c r="Q46"/>
  <c r="Q135" s="1"/>
  <c r="Q45"/>
  <c r="Q134" s="1"/>
  <c r="Q44"/>
  <c r="Q133" s="1"/>
  <c r="Q43"/>
  <c r="Q132" s="1"/>
  <c r="Q42"/>
  <c r="Q131" s="1"/>
  <c r="Q41"/>
  <c r="Q130" s="1"/>
  <c r="Q40"/>
  <c r="Q129" s="1"/>
  <c r="Q39"/>
  <c r="Q128" s="1"/>
  <c r="Q38"/>
  <c r="Q37" s="1"/>
  <c r="Q35"/>
  <c r="Q124" s="1"/>
  <c r="Q34"/>
  <c r="Q33" s="1"/>
  <c r="Q122" s="1"/>
  <c r="Q32"/>
  <c r="Q121"/>
  <c r="Q31"/>
  <c r="Q120"/>
  <c r="Q30"/>
  <c r="Q29"/>
  <c r="Q28"/>
  <c r="Q117"/>
  <c r="Q20"/>
  <c r="P287"/>
  <c r="P286"/>
  <c r="P285"/>
  <c r="P282"/>
  <c r="P278"/>
  <c r="P274"/>
  <c r="P271"/>
  <c r="P270" s="1"/>
  <c r="P267"/>
  <c r="P259" s="1"/>
  <c r="P258" s="1"/>
  <c r="P263"/>
  <c r="P262"/>
  <c r="P261"/>
  <c r="P260"/>
  <c r="P252"/>
  <c r="P249"/>
  <c r="P248" s="1"/>
  <c r="P245"/>
  <c r="P235"/>
  <c r="P232"/>
  <c r="P229"/>
  <c r="P228"/>
  <c r="P216"/>
  <c r="P204"/>
  <c r="P201"/>
  <c r="P200"/>
  <c r="P199" s="1"/>
  <c r="P196"/>
  <c r="P192"/>
  <c r="P188"/>
  <c r="P185"/>
  <c r="P184"/>
  <c r="P181"/>
  <c r="P173"/>
  <c r="P177"/>
  <c r="P176"/>
  <c r="P175"/>
  <c r="P174"/>
  <c r="P138"/>
  <c r="P110"/>
  <c r="P109"/>
  <c r="P108"/>
  <c r="P106"/>
  <c r="P105"/>
  <c r="P104"/>
  <c r="P103"/>
  <c r="P102" s="1"/>
  <c r="P101"/>
  <c r="P100"/>
  <c r="P99"/>
  <c r="P98" s="1"/>
  <c r="P97"/>
  <c r="P96"/>
  <c r="P95"/>
  <c r="P93"/>
  <c r="P92"/>
  <c r="P91" s="1"/>
  <c r="P90"/>
  <c r="P89"/>
  <c r="P88"/>
  <c r="P87" s="1"/>
  <c r="P83" s="1"/>
  <c r="P86"/>
  <c r="P85"/>
  <c r="P84"/>
  <c r="P76"/>
  <c r="P75"/>
  <c r="P74"/>
  <c r="P73"/>
  <c r="P72"/>
  <c r="P71" s="1"/>
  <c r="P70" s="1"/>
  <c r="P69"/>
  <c r="P67"/>
  <c r="P62"/>
  <c r="P60"/>
  <c r="P58"/>
  <c r="P57"/>
  <c r="P54"/>
  <c r="P52"/>
  <c r="P51"/>
  <c r="P50"/>
  <c r="P48"/>
  <c r="P137"/>
  <c r="P47"/>
  <c r="P136"/>
  <c r="P46"/>
  <c r="P135"/>
  <c r="P45"/>
  <c r="P44"/>
  <c r="P133" s="1"/>
  <c r="P43"/>
  <c r="P132" s="1"/>
  <c r="P42"/>
  <c r="P131" s="1"/>
  <c r="P41"/>
  <c r="P40" s="1"/>
  <c r="P129" s="1"/>
  <c r="P39"/>
  <c r="P128"/>
  <c r="P38"/>
  <c r="P127"/>
  <c r="P37"/>
  <c r="P35"/>
  <c r="P124" s="1"/>
  <c r="P34"/>
  <c r="P123" s="1"/>
  <c r="P33"/>
  <c r="P122" s="1"/>
  <c r="P32"/>
  <c r="P121" s="1"/>
  <c r="P31"/>
  <c r="P120" s="1"/>
  <c r="P30"/>
  <c r="P119" s="1"/>
  <c r="P29"/>
  <c r="P118" s="1"/>
  <c r="P28"/>
  <c r="P117" s="1"/>
  <c r="P27"/>
  <c r="P116" s="1"/>
  <c r="P26"/>
  <c r="P115" s="1"/>
  <c r="P25"/>
  <c r="P20"/>
  <c r="Z44" i="329"/>
  <c r="Z37"/>
  <c r="Z31"/>
  <c r="Z27"/>
  <c r="Z26"/>
  <c r="Z24" s="1"/>
  <c r="Z21"/>
  <c r="Z20"/>
  <c r="Z19"/>
  <c r="Z18" s="1"/>
  <c r="Z25" s="1"/>
  <c r="Y44"/>
  <c r="Y37"/>
  <c r="Y31"/>
  <c r="Y27"/>
  <c r="Y26"/>
  <c r="Y24" s="1"/>
  <c r="Y21"/>
  <c r="Y20"/>
  <c r="Y19"/>
  <c r="Y18"/>
  <c r="Y25" s="1"/>
  <c r="W44"/>
  <c r="W37"/>
  <c r="W31"/>
  <c r="W27"/>
  <c r="W26"/>
  <c r="W24" s="1"/>
  <c r="W21"/>
  <c r="W20"/>
  <c r="W19"/>
  <c r="W18" s="1"/>
  <c r="W25" s="1"/>
  <c r="V44"/>
  <c r="V37"/>
  <c r="V31"/>
  <c r="V27"/>
  <c r="V26"/>
  <c r="V24" s="1"/>
  <c r="V21"/>
  <c r="V20"/>
  <c r="V19"/>
  <c r="V18"/>
  <c r="V25" s="1"/>
  <c r="Z153" i="327"/>
  <c r="Z152"/>
  <c r="Z151"/>
  <c r="Z150"/>
  <c r="Z149"/>
  <c r="Z148"/>
  <c r="Z147"/>
  <c r="Z146" s="1"/>
  <c r="Z145"/>
  <c r="Z144"/>
  <c r="Z143"/>
  <c r="Z141"/>
  <c r="Z140"/>
  <c r="Z139"/>
  <c r="Z137"/>
  <c r="Z136"/>
  <c r="Z135" s="1"/>
  <c r="Z193" s="1"/>
  <c r="Z134"/>
  <c r="Z133"/>
  <c r="Z132"/>
  <c r="Z131" s="1"/>
  <c r="Z127" s="1"/>
  <c r="Z130"/>
  <c r="Z129"/>
  <c r="Z128"/>
  <c r="Z110"/>
  <c r="Z109"/>
  <c r="Z107"/>
  <c r="Z106"/>
  <c r="Z105"/>
  <c r="Z103"/>
  <c r="Z101" s="1"/>
  <c r="Z91"/>
  <c r="Z90"/>
  <c r="Z89"/>
  <c r="Z53"/>
  <c r="Z51"/>
  <c r="Z208" s="1"/>
  <c r="Z50"/>
  <c r="Z207" s="1"/>
  <c r="Z49"/>
  <c r="Z206" s="1"/>
  <c r="Z48"/>
  <c r="Z46"/>
  <c r="Z203" s="1"/>
  <c r="Z45"/>
  <c r="Z202" s="1"/>
  <c r="Z44"/>
  <c r="Z43" s="1"/>
  <c r="Z42"/>
  <c r="Z199" s="1"/>
  <c r="Z41"/>
  <c r="Z198" s="1"/>
  <c r="Z40"/>
  <c r="Z38"/>
  <c r="Z195"/>
  <c r="Z37"/>
  <c r="Z194"/>
  <c r="Z36"/>
  <c r="Z35"/>
  <c r="Z192"/>
  <c r="Z33"/>
  <c r="Z190"/>
  <c r="Z31"/>
  <c r="Z188"/>
  <c r="Z29"/>
  <c r="Z186"/>
  <c r="Z21"/>
  <c r="Y153"/>
  <c r="Y152"/>
  <c r="Y151"/>
  <c r="Y150"/>
  <c r="Y149"/>
  <c r="Y148"/>
  <c r="Y147"/>
  <c r="Y145"/>
  <c r="Y144"/>
  <c r="Y143"/>
  <c r="Y142" s="1"/>
  <c r="Y141"/>
  <c r="Y140"/>
  <c r="Y139" s="1"/>
  <c r="Y137"/>
  <c r="Y136"/>
  <c r="Y134"/>
  <c r="Y130" s="1"/>
  <c r="Y133"/>
  <c r="Y132"/>
  <c r="Y131" s="1"/>
  <c r="Y129"/>
  <c r="Y110"/>
  <c r="Y109"/>
  <c r="Y108"/>
  <c r="Y107"/>
  <c r="Y106"/>
  <c r="Y105" s="1"/>
  <c r="Y104" s="1"/>
  <c r="Y103"/>
  <c r="Y101"/>
  <c r="Y91"/>
  <c r="Y90"/>
  <c r="Y89"/>
  <c r="Y88"/>
  <c r="Y53"/>
  <c r="Y51"/>
  <c r="Y208" s="1"/>
  <c r="Y50"/>
  <c r="Y207" s="1"/>
  <c r="Y49"/>
  <c r="Y206" s="1"/>
  <c r="Y48"/>
  <c r="Y205" s="1"/>
  <c r="Y47"/>
  <c r="Y46"/>
  <c r="Y203" s="1"/>
  <c r="Y45"/>
  <c r="Y202" s="1"/>
  <c r="Y44"/>
  <c r="Y201" s="1"/>
  <c r="Y43"/>
  <c r="Y200" s="1"/>
  <c r="Y42"/>
  <c r="Y199" s="1"/>
  <c r="Y41"/>
  <c r="Y198" s="1"/>
  <c r="Y38"/>
  <c r="Y195" s="1"/>
  <c r="Y37"/>
  <c r="Y194" s="1"/>
  <c r="Y34"/>
  <c r="Y191" s="1"/>
  <c r="Y30"/>
  <c r="Y187" s="1"/>
  <c r="W153"/>
  <c r="W152"/>
  <c r="W151" s="1"/>
  <c r="W150"/>
  <c r="W149"/>
  <c r="W148"/>
  <c r="W147"/>
  <c r="W146"/>
  <c r="W145"/>
  <c r="W144"/>
  <c r="W143"/>
  <c r="W142"/>
  <c r="W141"/>
  <c r="W140"/>
  <c r="W139" s="1"/>
  <c r="W138" s="1"/>
  <c r="W137"/>
  <c r="W136"/>
  <c r="W135" s="1"/>
  <c r="W134"/>
  <c r="W133"/>
  <c r="W129" s="1"/>
  <c r="W132"/>
  <c r="W130"/>
  <c r="W128"/>
  <c r="W110"/>
  <c r="W109"/>
  <c r="W108" s="1"/>
  <c r="W107"/>
  <c r="W106"/>
  <c r="W105" s="1"/>
  <c r="W104" s="1"/>
  <c r="W103"/>
  <c r="W101" s="1"/>
  <c r="W91"/>
  <c r="W90"/>
  <c r="W89"/>
  <c r="W53"/>
  <c r="W51"/>
  <c r="W208" s="1"/>
  <c r="W50"/>
  <c r="W207" s="1"/>
  <c r="W49"/>
  <c r="W206" s="1"/>
  <c r="W48"/>
  <c r="W205" s="1"/>
  <c r="W47"/>
  <c r="W204" s="1"/>
  <c r="W46"/>
  <c r="W203" s="1"/>
  <c r="W45"/>
  <c r="W202" s="1"/>
  <c r="W44"/>
  <c r="W201" s="1"/>
  <c r="W43"/>
  <c r="W200" s="1"/>
  <c r="W42"/>
  <c r="W199" s="1"/>
  <c r="W41"/>
  <c r="W198" s="1"/>
  <c r="W38"/>
  <c r="W195" s="1"/>
  <c r="W37"/>
  <c r="W194" s="1"/>
  <c r="W34"/>
  <c r="W191" s="1"/>
  <c r="W30"/>
  <c r="V153"/>
  <c r="V152"/>
  <c r="V151" s="1"/>
  <c r="V150"/>
  <c r="V149"/>
  <c r="V148"/>
  <c r="V147"/>
  <c r="V146"/>
  <c r="V145"/>
  <c r="V144"/>
  <c r="V143"/>
  <c r="V142"/>
  <c r="V141"/>
  <c r="V140"/>
  <c r="V139" s="1"/>
  <c r="V138" s="1"/>
  <c r="V137"/>
  <c r="V136"/>
  <c r="V135" s="1"/>
  <c r="V134"/>
  <c r="V130" s="1"/>
  <c r="V133"/>
  <c r="V129" s="1"/>
  <c r="V132"/>
  <c r="V131"/>
  <c r="V110"/>
  <c r="V109"/>
  <c r="V108" s="1"/>
  <c r="V107"/>
  <c r="V106"/>
  <c r="V105" s="1"/>
  <c r="V103"/>
  <c r="V101" s="1"/>
  <c r="V91"/>
  <c r="V90"/>
  <c r="V89"/>
  <c r="V53"/>
  <c r="V51"/>
  <c r="V208" s="1"/>
  <c r="V50"/>
  <c r="V207" s="1"/>
  <c r="V49"/>
  <c r="V206" s="1"/>
  <c r="V48"/>
  <c r="V205" s="1"/>
  <c r="V46"/>
  <c r="V203" s="1"/>
  <c r="V45"/>
  <c r="V202" s="1"/>
  <c r="V44"/>
  <c r="V201" s="1"/>
  <c r="V42"/>
  <c r="V199" s="1"/>
  <c r="V41"/>
  <c r="V198" s="1"/>
  <c r="V38"/>
  <c r="V195" s="1"/>
  <c r="V37"/>
  <c r="V194" s="1"/>
  <c r="V36"/>
  <c r="V193" s="1"/>
  <c r="V35"/>
  <c r="V192" s="1"/>
  <c r="V33"/>
  <c r="V190" s="1"/>
  <c r="V31"/>
  <c r="V21"/>
  <c r="Z80" i="290"/>
  <c r="Z79"/>
  <c r="Z81" s="1"/>
  <c r="Z75"/>
  <c r="Z59"/>
  <c r="Z55"/>
  <c r="Z54"/>
  <c r="Z52"/>
  <c r="Z46"/>
  <c r="Z43"/>
  <c r="Z40"/>
  <c r="Z39"/>
  <c r="Z33"/>
  <c r="Z29"/>
  <c r="Z28"/>
  <c r="Z26"/>
  <c r="Z23"/>
  <c r="Z21"/>
  <c r="Z19"/>
  <c r="Z18"/>
  <c r="Z27" s="1"/>
  <c r="Y80"/>
  <c r="Y79"/>
  <c r="Y81"/>
  <c r="Y75"/>
  <c r="Y59"/>
  <c r="Y55"/>
  <c r="Y54"/>
  <c r="Y52" s="1"/>
  <c r="Y46"/>
  <c r="Y43"/>
  <c r="Y40"/>
  <c r="Y39" s="1"/>
  <c r="Y33"/>
  <c r="Y29"/>
  <c r="Y26"/>
  <c r="Y28"/>
  <c r="Y23"/>
  <c r="Y21"/>
  <c r="Y19"/>
  <c r="Y18" s="1"/>
  <c r="Y27" s="1"/>
  <c r="W80"/>
  <c r="W79"/>
  <c r="W81" s="1"/>
  <c r="W75"/>
  <c r="W59"/>
  <c r="W55"/>
  <c r="W54"/>
  <c r="W52"/>
  <c r="W46"/>
  <c r="W43"/>
  <c r="W40"/>
  <c r="W39"/>
  <c r="W33"/>
  <c r="W29"/>
  <c r="W28"/>
  <c r="W26"/>
  <c r="W23"/>
  <c r="W21"/>
  <c r="W19"/>
  <c r="W18"/>
  <c r="W27" s="1"/>
  <c r="V80"/>
  <c r="V79"/>
  <c r="V81"/>
  <c r="V75"/>
  <c r="V59"/>
  <c r="V55"/>
  <c r="V54"/>
  <c r="V52" s="1"/>
  <c r="V46"/>
  <c r="V43"/>
  <c r="V40"/>
  <c r="V39" s="1"/>
  <c r="V33"/>
  <c r="V29"/>
  <c r="V26"/>
  <c r="V28"/>
  <c r="V23"/>
  <c r="V21"/>
  <c r="V19"/>
  <c r="V18" s="1"/>
  <c r="V27" s="1"/>
  <c r="Z293" i="262"/>
  <c r="Z287"/>
  <c r="Z286"/>
  <c r="Z285"/>
  <c r="Z282"/>
  <c r="Z281"/>
  <c r="Z280"/>
  <c r="Z279"/>
  <c r="Z278" s="1"/>
  <c r="Z277"/>
  <c r="Z276"/>
  <c r="Z275"/>
  <c r="Z274" s="1"/>
  <c r="Z273"/>
  <c r="Z272"/>
  <c r="Z271"/>
  <c r="Z270" s="1"/>
  <c r="Z269"/>
  <c r="Z268"/>
  <c r="Z267"/>
  <c r="Z266"/>
  <c r="Z265"/>
  <c r="Z264"/>
  <c r="Z263"/>
  <c r="Z262"/>
  <c r="Z261"/>
  <c r="Z260"/>
  <c r="Z254"/>
  <c r="Z253"/>
  <c r="Z252"/>
  <c r="Z251"/>
  <c r="Z250"/>
  <c r="Z249" s="1"/>
  <c r="Z247"/>
  <c r="Z245" s="1"/>
  <c r="Z235"/>
  <c r="Z232"/>
  <c r="Z229"/>
  <c r="Z228" s="1"/>
  <c r="Z220"/>
  <c r="Z215"/>
  <c r="Z214"/>
  <c r="Z216" s="1"/>
  <c r="Z210"/>
  <c r="Z204"/>
  <c r="Z201"/>
  <c r="Z200"/>
  <c r="Z199"/>
  <c r="Z196"/>
  <c r="Z195"/>
  <c r="Z194"/>
  <c r="Z193"/>
  <c r="Z192" s="1"/>
  <c r="Z191"/>
  <c r="Z190"/>
  <c r="Z189"/>
  <c r="Z188" s="1"/>
  <c r="Z187"/>
  <c r="Z186"/>
  <c r="Z185"/>
  <c r="Z183"/>
  <c r="Z182"/>
  <c r="Z181" s="1"/>
  <c r="Z180"/>
  <c r="Z179"/>
  <c r="Z178"/>
  <c r="Z177" s="1"/>
  <c r="Z173" s="1"/>
  <c r="Z176"/>
  <c r="Z175"/>
  <c r="Z174"/>
  <c r="Z152"/>
  <c r="Z138"/>
  <c r="Z110"/>
  <c r="Z109"/>
  <c r="Z108"/>
  <c r="Z106"/>
  <c r="Z105"/>
  <c r="Z104"/>
  <c r="Z103"/>
  <c r="Z102" s="1"/>
  <c r="Z133" s="1"/>
  <c r="Z101"/>
  <c r="Z100"/>
  <c r="Z99"/>
  <c r="Z98" s="1"/>
  <c r="Z129" s="1"/>
  <c r="Z97"/>
  <c r="Z96"/>
  <c r="Z95"/>
  <c r="Z94" s="1"/>
  <c r="Z93"/>
  <c r="Z92"/>
  <c r="Z91"/>
  <c r="Z90"/>
  <c r="Z89"/>
  <c r="Z88"/>
  <c r="Z87"/>
  <c r="Z83" s="1"/>
  <c r="Z82" s="1"/>
  <c r="Z86"/>
  <c r="Z85"/>
  <c r="Z84"/>
  <c r="Z76"/>
  <c r="Z75"/>
  <c r="Z74"/>
  <c r="Z73"/>
  <c r="Z72"/>
  <c r="Z71" s="1"/>
  <c r="Z70" s="1"/>
  <c r="Z69"/>
  <c r="Z67"/>
  <c r="Z65" s="1"/>
  <c r="Z68" s="1"/>
  <c r="Z62"/>
  <c r="Z60"/>
  <c r="Z58"/>
  <c r="Z57"/>
  <c r="Z54"/>
  <c r="Z52"/>
  <c r="Z51"/>
  <c r="Z50"/>
  <c r="Z48"/>
  <c r="Z137"/>
  <c r="Z47"/>
  <c r="Z136"/>
  <c r="Z46"/>
  <c r="Z135"/>
  <c r="Z45"/>
  <c r="Z134"/>
  <c r="Z44"/>
  <c r="Z43"/>
  <c r="Z132"/>
  <c r="Z42"/>
  <c r="Z131"/>
  <c r="Z41"/>
  <c r="Z130"/>
  <c r="Z40"/>
  <c r="Z39"/>
  <c r="Z128"/>
  <c r="Z38"/>
  <c r="Z127"/>
  <c r="Z35"/>
  <c r="Z124"/>
  <c r="Z34"/>
  <c r="Z123"/>
  <c r="Z32"/>
  <c r="Z121"/>
  <c r="Z31"/>
  <c r="Z120"/>
  <c r="Z30"/>
  <c r="Z119"/>
  <c r="Z28"/>
  <c r="Z117"/>
  <c r="Z27"/>
  <c r="Z116"/>
  <c r="Z26"/>
  <c r="Z115"/>
  <c r="Z20"/>
  <c r="Y293"/>
  <c r="Y287"/>
  <c r="Y286"/>
  <c r="Y285" s="1"/>
  <c r="Y282"/>
  <c r="Y281"/>
  <c r="Y280"/>
  <c r="Y279"/>
  <c r="Y278"/>
  <c r="Y277"/>
  <c r="Y276"/>
  <c r="Y275"/>
  <c r="Y274"/>
  <c r="Y273"/>
  <c r="Y272"/>
  <c r="Y271" s="1"/>
  <c r="Y270" s="1"/>
  <c r="Y269"/>
  <c r="Y268"/>
  <c r="Y267" s="1"/>
  <c r="Y266"/>
  <c r="Y265"/>
  <c r="Y264"/>
  <c r="Y263" s="1"/>
  <c r="Y259" s="1"/>
  <c r="Y262"/>
  <c r="Y261"/>
  <c r="Y260"/>
  <c r="Y254"/>
  <c r="Y253"/>
  <c r="Y252"/>
  <c r="Y251"/>
  <c r="Y250"/>
  <c r="Y249" s="1"/>
  <c r="Y248" s="1"/>
  <c r="Y247"/>
  <c r="Y245"/>
  <c r="Y235"/>
  <c r="Y232"/>
  <c r="Y229"/>
  <c r="Y228"/>
  <c r="Y220"/>
  <c r="Y215"/>
  <c r="Y214"/>
  <c r="Y216"/>
  <c r="Y210"/>
  <c r="Y204"/>
  <c r="Y201"/>
  <c r="Y200"/>
  <c r="Y199" s="1"/>
  <c r="Y196"/>
  <c r="Y195"/>
  <c r="Y194"/>
  <c r="Y193"/>
  <c r="Y192"/>
  <c r="Y191"/>
  <c r="Y190"/>
  <c r="Y189"/>
  <c r="Y188"/>
  <c r="Y187"/>
  <c r="Y186"/>
  <c r="Y185" s="1"/>
  <c r="Y184" s="1"/>
  <c r="Y183"/>
  <c r="Y182"/>
  <c r="Y181" s="1"/>
  <c r="Y180"/>
  <c r="Y179"/>
  <c r="Y178"/>
  <c r="Y177" s="1"/>
  <c r="Y176"/>
  <c r="Y175"/>
  <c r="Y174"/>
  <c r="Y152"/>
  <c r="Y138"/>
  <c r="Y110"/>
  <c r="Y109"/>
  <c r="Y108" s="1"/>
  <c r="Y106"/>
  <c r="Y105"/>
  <c r="Y104"/>
  <c r="Y103"/>
  <c r="Y102"/>
  <c r="Y101"/>
  <c r="Y100"/>
  <c r="Y99"/>
  <c r="Y98"/>
  <c r="Y97"/>
  <c r="Y96"/>
  <c r="Y95" s="1"/>
  <c r="Y94" s="1"/>
  <c r="Y93"/>
  <c r="Y92"/>
  <c r="Y91" s="1"/>
  <c r="Y90"/>
  <c r="Y89"/>
  <c r="Y88"/>
  <c r="Y87" s="1"/>
  <c r="Y83" s="1"/>
  <c r="Y82" s="1"/>
  <c r="Y86"/>
  <c r="Y85"/>
  <c r="Y84"/>
  <c r="Y76"/>
  <c r="Y75"/>
  <c r="Y74" s="1"/>
  <c r="Y73"/>
  <c r="Y72"/>
  <c r="Y71"/>
  <c r="Y70" s="1"/>
  <c r="Y69"/>
  <c r="Y67" s="1"/>
  <c r="Y65" s="1"/>
  <c r="Y68" s="1"/>
  <c r="Y62"/>
  <c r="Y60"/>
  <c r="Y58"/>
  <c r="Y57" s="1"/>
  <c r="Y54"/>
  <c r="Y52"/>
  <c r="Y51"/>
  <c r="Y50" s="1"/>
  <c r="Y48"/>
  <c r="Y137" s="1"/>
  <c r="Y47"/>
  <c r="Y136" s="1"/>
  <c r="Y46"/>
  <c r="Y135" s="1"/>
  <c r="Y45"/>
  <c r="Y134" s="1"/>
  <c r="Y44"/>
  <c r="Y133" s="1"/>
  <c r="Y43"/>
  <c r="Y132" s="1"/>
  <c r="Y42"/>
  <c r="Y131" s="1"/>
  <c r="Y41"/>
  <c r="Y130" s="1"/>
  <c r="Y40"/>
  <c r="Y129" s="1"/>
  <c r="Y39"/>
  <c r="Y128" s="1"/>
  <c r="Y38"/>
  <c r="Y127" s="1"/>
  <c r="Y35"/>
  <c r="Y124" s="1"/>
  <c r="Y34"/>
  <c r="Y123" s="1"/>
  <c r="Y32"/>
  <c r="Y121" s="1"/>
  <c r="Y31"/>
  <c r="Y120" s="1"/>
  <c r="Y30"/>
  <c r="Y119" s="1"/>
  <c r="Y28"/>
  <c r="Y117" s="1"/>
  <c r="Y27"/>
  <c r="Y116" s="1"/>
  <c r="Y26"/>
  <c r="Y115" s="1"/>
  <c r="Y20"/>
  <c r="W293"/>
  <c r="W287"/>
  <c r="W286"/>
  <c r="W285"/>
  <c r="W282"/>
  <c r="W281"/>
  <c r="W280"/>
  <c r="W279"/>
  <c r="W278" s="1"/>
  <c r="W277"/>
  <c r="W276"/>
  <c r="W275"/>
  <c r="W274" s="1"/>
  <c r="W273"/>
  <c r="W272"/>
  <c r="W271"/>
  <c r="W270" s="1"/>
  <c r="W269"/>
  <c r="W268"/>
  <c r="W267"/>
  <c r="W266"/>
  <c r="W265"/>
  <c r="W264"/>
  <c r="W263"/>
  <c r="W262"/>
  <c r="W261"/>
  <c r="W260"/>
  <c r="W259"/>
  <c r="W254"/>
  <c r="W253"/>
  <c r="W252" s="1"/>
  <c r="W251"/>
  <c r="W250"/>
  <c r="W249"/>
  <c r="W248" s="1"/>
  <c r="W247"/>
  <c r="W245" s="1"/>
  <c r="W235"/>
  <c r="W232"/>
  <c r="W229"/>
  <c r="W228" s="1"/>
  <c r="W220"/>
  <c r="W215"/>
  <c r="W214"/>
  <c r="W216" s="1"/>
  <c r="W210"/>
  <c r="W204"/>
  <c r="W201"/>
  <c r="W200"/>
  <c r="W199"/>
  <c r="W196"/>
  <c r="W195"/>
  <c r="W194"/>
  <c r="W193"/>
  <c r="W192" s="1"/>
  <c r="W191"/>
  <c r="W190"/>
  <c r="W189"/>
  <c r="W188" s="1"/>
  <c r="W187"/>
  <c r="W186"/>
  <c r="W185"/>
  <c r="W184" s="1"/>
  <c r="W183"/>
  <c r="W182"/>
  <c r="W181"/>
  <c r="W180"/>
  <c r="W179"/>
  <c r="W178"/>
  <c r="W177"/>
  <c r="W176"/>
  <c r="W175"/>
  <c r="W174"/>
  <c r="W152"/>
  <c r="W138"/>
  <c r="W110"/>
  <c r="W109"/>
  <c r="W108"/>
  <c r="W106"/>
  <c r="W105"/>
  <c r="W104"/>
  <c r="W103"/>
  <c r="W102" s="1"/>
  <c r="W133" s="1"/>
  <c r="W101"/>
  <c r="W100"/>
  <c r="W99"/>
  <c r="W98" s="1"/>
  <c r="W129" s="1"/>
  <c r="W97"/>
  <c r="W96"/>
  <c r="W95"/>
  <c r="W94" s="1"/>
  <c r="W93"/>
  <c r="W92"/>
  <c r="W91"/>
  <c r="W90"/>
  <c r="W89"/>
  <c r="W88"/>
  <c r="W87"/>
  <c r="W83" s="1"/>
  <c r="W82" s="1"/>
  <c r="W86"/>
  <c r="W85"/>
  <c r="W84"/>
  <c r="W76"/>
  <c r="W75"/>
  <c r="W74"/>
  <c r="W73"/>
  <c r="W72"/>
  <c r="W71" s="1"/>
  <c r="W70" s="1"/>
  <c r="W69"/>
  <c r="W67"/>
  <c r="W65" s="1"/>
  <c r="W68" s="1"/>
  <c r="W62"/>
  <c r="W60"/>
  <c r="W58"/>
  <c r="W57"/>
  <c r="W54"/>
  <c r="W52"/>
  <c r="W51"/>
  <c r="W50"/>
  <c r="W48"/>
  <c r="W137"/>
  <c r="W47"/>
  <c r="W136"/>
  <c r="W46"/>
  <c r="W135"/>
  <c r="W45"/>
  <c r="W134"/>
  <c r="W44"/>
  <c r="W43"/>
  <c r="W132"/>
  <c r="W42"/>
  <c r="W131"/>
  <c r="W41"/>
  <c r="W130"/>
  <c r="W40"/>
  <c r="W39"/>
  <c r="W128"/>
  <c r="W38"/>
  <c r="W127"/>
  <c r="W35"/>
  <c r="W124"/>
  <c r="W34"/>
  <c r="W123"/>
  <c r="W32"/>
  <c r="W121"/>
  <c r="W31"/>
  <c r="W120"/>
  <c r="W30"/>
  <c r="W119"/>
  <c r="W28"/>
  <c r="W117"/>
  <c r="W27"/>
  <c r="W116"/>
  <c r="W26"/>
  <c r="W115"/>
  <c r="W20"/>
  <c r="V293"/>
  <c r="V287"/>
  <c r="V286"/>
  <c r="V285" s="1"/>
  <c r="V282"/>
  <c r="V281"/>
  <c r="V280"/>
  <c r="V279"/>
  <c r="V278"/>
  <c r="V277"/>
  <c r="V276"/>
  <c r="V275"/>
  <c r="V274"/>
  <c r="V273"/>
  <c r="V272"/>
  <c r="V271" s="1"/>
  <c r="V270" s="1"/>
  <c r="V269"/>
  <c r="V268"/>
  <c r="V267" s="1"/>
  <c r="V266"/>
  <c r="V265"/>
  <c r="V264"/>
  <c r="V263" s="1"/>
  <c r="V262"/>
  <c r="V261"/>
  <c r="V260"/>
  <c r="V254"/>
  <c r="V253"/>
  <c r="V252"/>
  <c r="V251"/>
  <c r="V250"/>
  <c r="V249" s="1"/>
  <c r="V248" s="1"/>
  <c r="V247"/>
  <c r="V245"/>
  <c r="V235"/>
  <c r="V232"/>
  <c r="V229"/>
  <c r="V228"/>
  <c r="V220"/>
  <c r="V215"/>
  <c r="V214"/>
  <c r="V216"/>
  <c r="V210"/>
  <c r="V204"/>
  <c r="V201"/>
  <c r="V200"/>
  <c r="V199" s="1"/>
  <c r="V196"/>
  <c r="V195"/>
  <c r="V194"/>
  <c r="V193"/>
  <c r="V192"/>
  <c r="V191"/>
  <c r="V190"/>
  <c r="V189"/>
  <c r="V188"/>
  <c r="V187"/>
  <c r="V186"/>
  <c r="V185" s="1"/>
  <c r="V184" s="1"/>
  <c r="V183"/>
  <c r="V182"/>
  <c r="V181" s="1"/>
  <c r="V180"/>
  <c r="V179"/>
  <c r="V178"/>
  <c r="V177" s="1"/>
  <c r="V176"/>
  <c r="V175"/>
  <c r="V174"/>
  <c r="V152"/>
  <c r="V138"/>
  <c r="V110"/>
  <c r="V109"/>
  <c r="V108" s="1"/>
  <c r="V106"/>
  <c r="V105"/>
  <c r="V104"/>
  <c r="V103"/>
  <c r="V102"/>
  <c r="V101"/>
  <c r="V100"/>
  <c r="V99"/>
  <c r="V98"/>
  <c r="V97"/>
  <c r="V96"/>
  <c r="V95" s="1"/>
  <c r="V94" s="1"/>
  <c r="V93"/>
  <c r="V92"/>
  <c r="V91" s="1"/>
  <c r="V90"/>
  <c r="V89"/>
  <c r="V88"/>
  <c r="V87" s="1"/>
  <c r="V83" s="1"/>
  <c r="V82" s="1"/>
  <c r="V86"/>
  <c r="V85"/>
  <c r="V84"/>
  <c r="V76"/>
  <c r="V75"/>
  <c r="V74" s="1"/>
  <c r="V73"/>
  <c r="V72"/>
  <c r="V71"/>
  <c r="V70" s="1"/>
  <c r="V69"/>
  <c r="V67" s="1"/>
  <c r="V65" s="1"/>
  <c r="V68" s="1"/>
  <c r="V62"/>
  <c r="V60"/>
  <c r="V58"/>
  <c r="V57" s="1"/>
  <c r="V54"/>
  <c r="V52"/>
  <c r="V51"/>
  <c r="V50" s="1"/>
  <c r="V48"/>
  <c r="V137" s="1"/>
  <c r="V47"/>
  <c r="V136" s="1"/>
  <c r="V46"/>
  <c r="V135" s="1"/>
  <c r="V45"/>
  <c r="V134" s="1"/>
  <c r="V44"/>
  <c r="V133" s="1"/>
  <c r="V43"/>
  <c r="V132" s="1"/>
  <c r="V42"/>
  <c r="V131" s="1"/>
  <c r="V41"/>
  <c r="V130" s="1"/>
  <c r="V40"/>
  <c r="V129" s="1"/>
  <c r="V39"/>
  <c r="V128" s="1"/>
  <c r="V38"/>
  <c r="V127" s="1"/>
  <c r="V35"/>
  <c r="V124" s="1"/>
  <c r="V34"/>
  <c r="V123" s="1"/>
  <c r="V32"/>
  <c r="V121" s="1"/>
  <c r="V31"/>
  <c r="V120" s="1"/>
  <c r="V30"/>
  <c r="V119" s="1"/>
  <c r="V28"/>
  <c r="V117" s="1"/>
  <c r="V27"/>
  <c r="V116" s="1"/>
  <c r="V26"/>
  <c r="V115" s="1"/>
  <c r="V20"/>
  <c r="AF44" i="329"/>
  <c r="AF37"/>
  <c r="AF31"/>
  <c r="AF27"/>
  <c r="AF26"/>
  <c r="AF24" s="1"/>
  <c r="AF21"/>
  <c r="AF20"/>
  <c r="AF19"/>
  <c r="AF18"/>
  <c r="AF25" s="1"/>
  <c r="AE44"/>
  <c r="AE37"/>
  <c r="AE31"/>
  <c r="AE27"/>
  <c r="AE26"/>
  <c r="AE24" s="1"/>
  <c r="AE21"/>
  <c r="AE20"/>
  <c r="AE19"/>
  <c r="AE18" s="1"/>
  <c r="AE25" s="1"/>
  <c r="AC44"/>
  <c r="AC37"/>
  <c r="AC31"/>
  <c r="AC27"/>
  <c r="AC26"/>
  <c r="AC24" s="1"/>
  <c r="AC21"/>
  <c r="AC20"/>
  <c r="AC19"/>
  <c r="AC18"/>
  <c r="AC25" s="1"/>
  <c r="AB44"/>
  <c r="AB37"/>
  <c r="AB31"/>
  <c r="AB27"/>
  <c r="AB26"/>
  <c r="AB24" s="1"/>
  <c r="AB21"/>
  <c r="AB20"/>
  <c r="AB19"/>
  <c r="AB18" s="1"/>
  <c r="AB25" s="1"/>
  <c r="AF153" i="327"/>
  <c r="AF152"/>
  <c r="AF151" s="1"/>
  <c r="AF150"/>
  <c r="AF149"/>
  <c r="AF148"/>
  <c r="AF147"/>
  <c r="AF146"/>
  <c r="AF145"/>
  <c r="AF144"/>
  <c r="AF143"/>
  <c r="AF142"/>
  <c r="AF141"/>
  <c r="AF140"/>
  <c r="AF139" s="1"/>
  <c r="AF138" s="1"/>
  <c r="AF137"/>
  <c r="AF136"/>
  <c r="AF135" s="1"/>
  <c r="AF134"/>
  <c r="AF133"/>
  <c r="AF129" s="1"/>
  <c r="AF132"/>
  <c r="AF130"/>
  <c r="AF128"/>
  <c r="AF110"/>
  <c r="AF109"/>
  <c r="AF108" s="1"/>
  <c r="AF107"/>
  <c r="AF106"/>
  <c r="AF105" s="1"/>
  <c r="AF103"/>
  <c r="AF101" s="1"/>
  <c r="AF91"/>
  <c r="AF90"/>
  <c r="AF89"/>
  <c r="AF88" s="1"/>
  <c r="AF53"/>
  <c r="AF51"/>
  <c r="AF208"/>
  <c r="AF50"/>
  <c r="AF207"/>
  <c r="AF49"/>
  <c r="AF206"/>
  <c r="AF48"/>
  <c r="AF205" s="1"/>
  <c r="AF47"/>
  <c r="AF204" s="1"/>
  <c r="AF46"/>
  <c r="AF203" s="1"/>
  <c r="AF45"/>
  <c r="AF202" s="1"/>
  <c r="AF44"/>
  <c r="AF201" s="1"/>
  <c r="AF43"/>
  <c r="AF200" s="1"/>
  <c r="AF42"/>
  <c r="AF199" s="1"/>
  <c r="AF41"/>
  <c r="AF198" s="1"/>
  <c r="AF38"/>
  <c r="AF195" s="1"/>
  <c r="AF37"/>
  <c r="AF194" s="1"/>
  <c r="AF35"/>
  <c r="AF192" s="1"/>
  <c r="AF34"/>
  <c r="AF191" s="1"/>
  <c r="AF33"/>
  <c r="AF190" s="1"/>
  <c r="AF31"/>
  <c r="AF188" s="1"/>
  <c r="AF30"/>
  <c r="AF187" s="1"/>
  <c r="AF29"/>
  <c r="AF186" s="1"/>
  <c r="AE153"/>
  <c r="AE152"/>
  <c r="AE151"/>
  <c r="AE150"/>
  <c r="AE149"/>
  <c r="AE148"/>
  <c r="AE147"/>
  <c r="AE146" s="1"/>
  <c r="AE145"/>
  <c r="AE144"/>
  <c r="AE143"/>
  <c r="AE142" s="1"/>
  <c r="AE141"/>
  <c r="AE140"/>
  <c r="AE139" s="1"/>
  <c r="AE138" s="1"/>
  <c r="AE137"/>
  <c r="AE136"/>
  <c r="AE135"/>
  <c r="AE134"/>
  <c r="AE133"/>
  <c r="AE132"/>
  <c r="AE131" s="1"/>
  <c r="AE127" s="1"/>
  <c r="AE126" s="1"/>
  <c r="AE130"/>
  <c r="AE129"/>
  <c r="AE128"/>
  <c r="AE110"/>
  <c r="AE109"/>
  <c r="AE108" s="1"/>
  <c r="AE107"/>
  <c r="AE106"/>
  <c r="AE103"/>
  <c r="AE101" s="1"/>
  <c r="AE98" s="1"/>
  <c r="AE102" s="1"/>
  <c r="AE91"/>
  <c r="AE90"/>
  <c r="AE89"/>
  <c r="AE88" s="1"/>
  <c r="AE53"/>
  <c r="AE51"/>
  <c r="AE208" s="1"/>
  <c r="AE50"/>
  <c r="AE207" s="1"/>
  <c r="AE49"/>
  <c r="AE206" s="1"/>
  <c r="AE48"/>
  <c r="AE205" s="1"/>
  <c r="AE47"/>
  <c r="AE46"/>
  <c r="AE203"/>
  <c r="AE45"/>
  <c r="AE202"/>
  <c r="AE44"/>
  <c r="AE201"/>
  <c r="AE43"/>
  <c r="AE42"/>
  <c r="AE199" s="1"/>
  <c r="AE41"/>
  <c r="AE198" s="1"/>
  <c r="AE38"/>
  <c r="AE195" s="1"/>
  <c r="AE37"/>
  <c r="AE194" s="1"/>
  <c r="AE35"/>
  <c r="AE192" s="1"/>
  <c r="AE33"/>
  <c r="AE190" s="1"/>
  <c r="AE31"/>
  <c r="AE188" s="1"/>
  <c r="AE29"/>
  <c r="AE186" s="1"/>
  <c r="AE21"/>
  <c r="AC153"/>
  <c r="AC152"/>
  <c r="AC151" s="1"/>
  <c r="AC150"/>
  <c r="AC149"/>
  <c r="AC148"/>
  <c r="AC147"/>
  <c r="AC145"/>
  <c r="AC144"/>
  <c r="AC143"/>
  <c r="AC142" s="1"/>
  <c r="AC141"/>
  <c r="AC140"/>
  <c r="AC139" s="1"/>
  <c r="AC137"/>
  <c r="AC136"/>
  <c r="AC135"/>
  <c r="AC134"/>
  <c r="AC133"/>
  <c r="AC132"/>
  <c r="AC131"/>
  <c r="AC130"/>
  <c r="AC129"/>
  <c r="AC128"/>
  <c r="AC110"/>
  <c r="AC109"/>
  <c r="AC108"/>
  <c r="AC107"/>
  <c r="AC106"/>
  <c r="AC105" s="1"/>
  <c r="AC103"/>
  <c r="AC101" s="1"/>
  <c r="AC91"/>
  <c r="AC90"/>
  <c r="AC89"/>
  <c r="AC88" s="1"/>
  <c r="AC53"/>
  <c r="AC51"/>
  <c r="AC208" s="1"/>
  <c r="AC50"/>
  <c r="AC207" s="1"/>
  <c r="AC49"/>
  <c r="AC206" s="1"/>
  <c r="AC48"/>
  <c r="AC205" s="1"/>
  <c r="AC47"/>
  <c r="AC46"/>
  <c r="AC45"/>
  <c r="AC202" s="1"/>
  <c r="AC44"/>
  <c r="AC43"/>
  <c r="AC200" s="1"/>
  <c r="AC42"/>
  <c r="AC199" s="1"/>
  <c r="AC41"/>
  <c r="AC198" s="1"/>
  <c r="AC38"/>
  <c r="AC37"/>
  <c r="AC194" s="1"/>
  <c r="AC35"/>
  <c r="AC192" s="1"/>
  <c r="AC34"/>
  <c r="AC191" s="1"/>
  <c r="AC33"/>
  <c r="AC190" s="1"/>
  <c r="AC31"/>
  <c r="AC188" s="1"/>
  <c r="AC29"/>
  <c r="AC186" s="1"/>
  <c r="AC21"/>
  <c r="AB153"/>
  <c r="AB152"/>
  <c r="AB150"/>
  <c r="AB149"/>
  <c r="AB148"/>
  <c r="AB147"/>
  <c r="AB146"/>
  <c r="AB145"/>
  <c r="AB144"/>
  <c r="AB143"/>
  <c r="AB142"/>
  <c r="AB141"/>
  <c r="AB140"/>
  <c r="AB139" s="1"/>
  <c r="AB138" s="1"/>
  <c r="AB137"/>
  <c r="AB136"/>
  <c r="AB135" s="1"/>
  <c r="AB134"/>
  <c r="AB133"/>
  <c r="AB129" s="1"/>
  <c r="AB132"/>
  <c r="AB130"/>
  <c r="AB128"/>
  <c r="AB110"/>
  <c r="AB109"/>
  <c r="AB108" s="1"/>
  <c r="AB107"/>
  <c r="AB106"/>
  <c r="AB105" s="1"/>
  <c r="AB104" s="1"/>
  <c r="AB103"/>
  <c r="AB101" s="1"/>
  <c r="AB91"/>
  <c r="AB90"/>
  <c r="AB89"/>
  <c r="AB53"/>
  <c r="AB51"/>
  <c r="AB50"/>
  <c r="AB207" s="1"/>
  <c r="AB49"/>
  <c r="AB48"/>
  <c r="AB205" s="1"/>
  <c r="AB46"/>
  <c r="AB203" s="1"/>
  <c r="AB45"/>
  <c r="AB44"/>
  <c r="AB201" s="1"/>
  <c r="AB42"/>
  <c r="AB199" s="1"/>
  <c r="AB41"/>
  <c r="AB38"/>
  <c r="AB195" s="1"/>
  <c r="AB37"/>
  <c r="AB35"/>
  <c r="AB192" s="1"/>
  <c r="AB34"/>
  <c r="AB31"/>
  <c r="AB188" s="1"/>
  <c r="AF80" i="290"/>
  <c r="AF79"/>
  <c r="AF81" s="1"/>
  <c r="AF75"/>
  <c r="AF59"/>
  <c r="AF55"/>
  <c r="AF54"/>
  <c r="AF52"/>
  <c r="AF46"/>
  <c r="AF43"/>
  <c r="AF40"/>
  <c r="AF39"/>
  <c r="AF33"/>
  <c r="AF29"/>
  <c r="AF28"/>
  <c r="AF26" s="1"/>
  <c r="AF23"/>
  <c r="AF21"/>
  <c r="AF19"/>
  <c r="AF18"/>
  <c r="AF27" s="1"/>
  <c r="AE80"/>
  <c r="AE79"/>
  <c r="AE81"/>
  <c r="AE75"/>
  <c r="AE59"/>
  <c r="AE55"/>
  <c r="AE54"/>
  <c r="AE52" s="1"/>
  <c r="AE46"/>
  <c r="AE43"/>
  <c r="AE40"/>
  <c r="AE39" s="1"/>
  <c r="AE33"/>
  <c r="AE29"/>
  <c r="AE28"/>
  <c r="AE26" s="1"/>
  <c r="AE23"/>
  <c r="AE21"/>
  <c r="AE19"/>
  <c r="AE18" s="1"/>
  <c r="AE27" s="1"/>
  <c r="AC80"/>
  <c r="AC79"/>
  <c r="AC81" s="1"/>
  <c r="AC75"/>
  <c r="AC59"/>
  <c r="AC55"/>
  <c r="AC54"/>
  <c r="AC52"/>
  <c r="AC46"/>
  <c r="AC43"/>
  <c r="AC40"/>
  <c r="AC39"/>
  <c r="AC33"/>
  <c r="AC29"/>
  <c r="AC28"/>
  <c r="AC26" s="1"/>
  <c r="AC23"/>
  <c r="AC21"/>
  <c r="AC19"/>
  <c r="AC18"/>
  <c r="AC27" s="1"/>
  <c r="AB80"/>
  <c r="AB79"/>
  <c r="AB81"/>
  <c r="AB75"/>
  <c r="AB59"/>
  <c r="AB55"/>
  <c r="AB54"/>
  <c r="AB52" s="1"/>
  <c r="AB46"/>
  <c r="AB43"/>
  <c r="AB40"/>
  <c r="AB39" s="1"/>
  <c r="AB33"/>
  <c r="AB29"/>
  <c r="AB28"/>
  <c r="AB26" s="1"/>
  <c r="AB23"/>
  <c r="AB21"/>
  <c r="AB19"/>
  <c r="AB18" s="1"/>
  <c r="AB27" s="1"/>
  <c r="AF293" i="262"/>
  <c r="AF287"/>
  <c r="AF286"/>
  <c r="AF285"/>
  <c r="AF282"/>
  <c r="AF281"/>
  <c r="AF280"/>
  <c r="AF279"/>
  <c r="AF278" s="1"/>
  <c r="AF277"/>
  <c r="AF276"/>
  <c r="AF275"/>
  <c r="AF274" s="1"/>
  <c r="AF273"/>
  <c r="AF272"/>
  <c r="AF271"/>
  <c r="AF270" s="1"/>
  <c r="AF269"/>
  <c r="AF268"/>
  <c r="AF267"/>
  <c r="AF266"/>
  <c r="AF265"/>
  <c r="AF264"/>
  <c r="AF263"/>
  <c r="AF262"/>
  <c r="AF261"/>
  <c r="AF260"/>
  <c r="AF259"/>
  <c r="AF254"/>
  <c r="AF253"/>
  <c r="AF252" s="1"/>
  <c r="AF251"/>
  <c r="AF250"/>
  <c r="AF249"/>
  <c r="AF248" s="1"/>
  <c r="AF247"/>
  <c r="AF245" s="1"/>
  <c r="AF235"/>
  <c r="AF232"/>
  <c r="AF229"/>
  <c r="AF228" s="1"/>
  <c r="AF220"/>
  <c r="AF215"/>
  <c r="AF214"/>
  <c r="AF216" s="1"/>
  <c r="AF210"/>
  <c r="AF204"/>
  <c r="AF201"/>
  <c r="AF200"/>
  <c r="AF199"/>
  <c r="AF196"/>
  <c r="AF195"/>
  <c r="AF194"/>
  <c r="AF193"/>
  <c r="AF192" s="1"/>
  <c r="AF191"/>
  <c r="AF190"/>
  <c r="AF189"/>
  <c r="AF188" s="1"/>
  <c r="AF187"/>
  <c r="AF186"/>
  <c r="AF185"/>
  <c r="AF184" s="1"/>
  <c r="AF183"/>
  <c r="AF175" s="1"/>
  <c r="AF182"/>
  <c r="AF181"/>
  <c r="AF180"/>
  <c r="AF176"/>
  <c r="AF179"/>
  <c r="AF178"/>
  <c r="AF177" s="1"/>
  <c r="AF173" s="1"/>
  <c r="AF172" s="1"/>
  <c r="AF171" s="1"/>
  <c r="AF152"/>
  <c r="AF138"/>
  <c r="AF110"/>
  <c r="AF109"/>
  <c r="AF108"/>
  <c r="AF106"/>
  <c r="AF105"/>
  <c r="AF104"/>
  <c r="AF103"/>
  <c r="AF102" s="1"/>
  <c r="AF101"/>
  <c r="AF100"/>
  <c r="AF99"/>
  <c r="AF98" s="1"/>
  <c r="AF97"/>
  <c r="AF96"/>
  <c r="AF95"/>
  <c r="AF94" s="1"/>
  <c r="AF93"/>
  <c r="AF92"/>
  <c r="AF91" s="1"/>
  <c r="AF122" s="1"/>
  <c r="AF90"/>
  <c r="AF86" s="1"/>
  <c r="AF117" s="1"/>
  <c r="AF89"/>
  <c r="AF88"/>
  <c r="AF87"/>
  <c r="AF83" s="1"/>
  <c r="AF82" s="1"/>
  <c r="AF85"/>
  <c r="AF76"/>
  <c r="AF75"/>
  <c r="AF74" s="1"/>
  <c r="AF73"/>
  <c r="AF72"/>
  <c r="AF71"/>
  <c r="AF69"/>
  <c r="AF67"/>
  <c r="AF65" s="1"/>
  <c r="AF68" s="1"/>
  <c r="AF62"/>
  <c r="AF60"/>
  <c r="AF58"/>
  <c r="AF57"/>
  <c r="AF54"/>
  <c r="AF52"/>
  <c r="AF51"/>
  <c r="AF50"/>
  <c r="AF48"/>
  <c r="AF137"/>
  <c r="AF47"/>
  <c r="AF136"/>
  <c r="AF46"/>
  <c r="AF135"/>
  <c r="AF45"/>
  <c r="AF134"/>
  <c r="AF43"/>
  <c r="AF132"/>
  <c r="AF42"/>
  <c r="AF131"/>
  <c r="AF41"/>
  <c r="AF130"/>
  <c r="AF39"/>
  <c r="AF128"/>
  <c r="AF38"/>
  <c r="AF127"/>
  <c r="AF37"/>
  <c r="AF126"/>
  <c r="AF35"/>
  <c r="AF124"/>
  <c r="AF34"/>
  <c r="AF123"/>
  <c r="AF33"/>
  <c r="AF32"/>
  <c r="AF121"/>
  <c r="AF31"/>
  <c r="AF120"/>
  <c r="AF30"/>
  <c r="AF119"/>
  <c r="AF29"/>
  <c r="AF118"/>
  <c r="AF28"/>
  <c r="AF27"/>
  <c r="AF116"/>
  <c r="AF26"/>
  <c r="AF25"/>
  <c r="AF114" s="1"/>
  <c r="AF20"/>
  <c r="AE293"/>
  <c r="AE287"/>
  <c r="AE286"/>
  <c r="AE285"/>
  <c r="AE282"/>
  <c r="AE281"/>
  <c r="AE280"/>
  <c r="AE279"/>
  <c r="AE278" s="1"/>
  <c r="AE277"/>
  <c r="AE276"/>
  <c r="AE275"/>
  <c r="AE274" s="1"/>
  <c r="AE273"/>
  <c r="AE272"/>
  <c r="AE271"/>
  <c r="AE270" s="1"/>
  <c r="AE269"/>
  <c r="AE268"/>
  <c r="AE267"/>
  <c r="AE266"/>
  <c r="AE265"/>
  <c r="AE264"/>
  <c r="AE263"/>
  <c r="AE262"/>
  <c r="AE261"/>
  <c r="AE260"/>
  <c r="AE254"/>
  <c r="AE253"/>
  <c r="AE252"/>
  <c r="AE251"/>
  <c r="AE250"/>
  <c r="AE249" s="1"/>
  <c r="AE247"/>
  <c r="AE245" s="1"/>
  <c r="AE235"/>
  <c r="AE232"/>
  <c r="AE229"/>
  <c r="AE228" s="1"/>
  <c r="AE220"/>
  <c r="AE215"/>
  <c r="AE214"/>
  <c r="AE216" s="1"/>
  <c r="AE210"/>
  <c r="AE204"/>
  <c r="AE201"/>
  <c r="AE200"/>
  <c r="AE199"/>
  <c r="AE196"/>
  <c r="AE195"/>
  <c r="AE194"/>
  <c r="AE193"/>
  <c r="AE192" s="1"/>
  <c r="AE191"/>
  <c r="AE190"/>
  <c r="AE189"/>
  <c r="AE188" s="1"/>
  <c r="AE187"/>
  <c r="AE186"/>
  <c r="AE185"/>
  <c r="AE183"/>
  <c r="AE182"/>
  <c r="AE181" s="1"/>
  <c r="AE180"/>
  <c r="AE179"/>
  <c r="AE178"/>
  <c r="AE177" s="1"/>
  <c r="AE173" s="1"/>
  <c r="AE176"/>
  <c r="AE175"/>
  <c r="AE174"/>
  <c r="AE152"/>
  <c r="AE138"/>
  <c r="AE110"/>
  <c r="AE109"/>
  <c r="AE108"/>
  <c r="AE106"/>
  <c r="AE105"/>
  <c r="AE104"/>
  <c r="AE103"/>
  <c r="AE102" s="1"/>
  <c r="AE101"/>
  <c r="AE100"/>
  <c r="AE99"/>
  <c r="AE98" s="1"/>
  <c r="AE97"/>
  <c r="AE96"/>
  <c r="AE95"/>
  <c r="AE93"/>
  <c r="AE92"/>
  <c r="AE91" s="1"/>
  <c r="AE90"/>
  <c r="AE89"/>
  <c r="AE88"/>
  <c r="AE87" s="1"/>
  <c r="AE83" s="1"/>
  <c r="AE86"/>
  <c r="AE85"/>
  <c r="AE84"/>
  <c r="AE76"/>
  <c r="AE75"/>
  <c r="AE74"/>
  <c r="AE73"/>
  <c r="AE72"/>
  <c r="AE71" s="1"/>
  <c r="AE70" s="1"/>
  <c r="AE69"/>
  <c r="AE67"/>
  <c r="AE62"/>
  <c r="AE60"/>
  <c r="AE58"/>
  <c r="AE57"/>
  <c r="AE54"/>
  <c r="AE52"/>
  <c r="AE51"/>
  <c r="AE50"/>
  <c r="AE48"/>
  <c r="AE137"/>
  <c r="AE47"/>
  <c r="AE136"/>
  <c r="AE46"/>
  <c r="AE135"/>
  <c r="AE45"/>
  <c r="AE44"/>
  <c r="AE133" s="1"/>
  <c r="AE43"/>
  <c r="AE132" s="1"/>
  <c r="AE42"/>
  <c r="AE131" s="1"/>
  <c r="AE41"/>
  <c r="AE40" s="1"/>
  <c r="AE129" s="1"/>
  <c r="AE39"/>
  <c r="AE128"/>
  <c r="AE38"/>
  <c r="AE127"/>
  <c r="AE37"/>
  <c r="AE35"/>
  <c r="AE124" s="1"/>
  <c r="AE34"/>
  <c r="AE123" s="1"/>
  <c r="AE33"/>
  <c r="AE122" s="1"/>
  <c r="AE32"/>
  <c r="AE121" s="1"/>
  <c r="AE31"/>
  <c r="AE120" s="1"/>
  <c r="AE30"/>
  <c r="AE119" s="1"/>
  <c r="AE29"/>
  <c r="AE118" s="1"/>
  <c r="AE28"/>
  <c r="AE117" s="1"/>
  <c r="AE27"/>
  <c r="AE116" s="1"/>
  <c r="AE26"/>
  <c r="AE115" s="1"/>
  <c r="AE25"/>
  <c r="AE20"/>
  <c r="AC293"/>
  <c r="AC287"/>
  <c r="AC286"/>
  <c r="AC285" s="1"/>
  <c r="AC282"/>
  <c r="AC281"/>
  <c r="AC280"/>
  <c r="AC279"/>
  <c r="AC278"/>
  <c r="AC277"/>
  <c r="AC276"/>
  <c r="AC275"/>
  <c r="AC274"/>
  <c r="AC273"/>
  <c r="AC272"/>
  <c r="AC271" s="1"/>
  <c r="AC270" s="1"/>
  <c r="AC269"/>
  <c r="AC268"/>
  <c r="AC267" s="1"/>
  <c r="AC266"/>
  <c r="AC265"/>
  <c r="AC264"/>
  <c r="AC263" s="1"/>
  <c r="AC259" s="1"/>
  <c r="AC258" s="1"/>
  <c r="AC262"/>
  <c r="AC261"/>
  <c r="AC260"/>
  <c r="AC254"/>
  <c r="AC253"/>
  <c r="AC252" s="1"/>
  <c r="AC251"/>
  <c r="AC250"/>
  <c r="AC249"/>
  <c r="AC248" s="1"/>
  <c r="AC247"/>
  <c r="AC245" s="1"/>
  <c r="AC235"/>
  <c r="AC232"/>
  <c r="AC229"/>
  <c r="AC228" s="1"/>
  <c r="AC220"/>
  <c r="AC215"/>
  <c r="AC214"/>
  <c r="AC216" s="1"/>
  <c r="AC210"/>
  <c r="AC204"/>
  <c r="AC201"/>
  <c r="AC200"/>
  <c r="AC199"/>
  <c r="AC196"/>
  <c r="AC195"/>
  <c r="AC194"/>
  <c r="AC193"/>
  <c r="AC192" s="1"/>
  <c r="AC191"/>
  <c r="AC190"/>
  <c r="AC189"/>
  <c r="AC188" s="1"/>
  <c r="AC187"/>
  <c r="AC186"/>
  <c r="AC185"/>
  <c r="AC184" s="1"/>
  <c r="AC183"/>
  <c r="AC182"/>
  <c r="AC181"/>
  <c r="AC180"/>
  <c r="AC179"/>
  <c r="AC178"/>
  <c r="AC177"/>
  <c r="AC176"/>
  <c r="AC175"/>
  <c r="AC174"/>
  <c r="AC173"/>
  <c r="AC152"/>
  <c r="AC138"/>
  <c r="AC110"/>
  <c r="AC109"/>
  <c r="AC108" s="1"/>
  <c r="AC106"/>
  <c r="AC105"/>
  <c r="AC104"/>
  <c r="AC103"/>
  <c r="AC102"/>
  <c r="AC101"/>
  <c r="AC100"/>
  <c r="AC99"/>
  <c r="AC98"/>
  <c r="AC97"/>
  <c r="AC96"/>
  <c r="AC95" s="1"/>
  <c r="AC94" s="1"/>
  <c r="AC93"/>
  <c r="AC92"/>
  <c r="AC91" s="1"/>
  <c r="AC90"/>
  <c r="AC89"/>
  <c r="AC88"/>
  <c r="AC87" s="1"/>
  <c r="AC86"/>
  <c r="AC85"/>
  <c r="AC84"/>
  <c r="AC76"/>
  <c r="AC75"/>
  <c r="AC74" s="1"/>
  <c r="AC73"/>
  <c r="AC72"/>
  <c r="AC71"/>
  <c r="AC69"/>
  <c r="AC67"/>
  <c r="AC62"/>
  <c r="AC60"/>
  <c r="AC58"/>
  <c r="AC57"/>
  <c r="AC54"/>
  <c r="AC52"/>
  <c r="AC51"/>
  <c r="AC50"/>
  <c r="AC48"/>
  <c r="AC137"/>
  <c r="AC47"/>
  <c r="AC136"/>
  <c r="AC46"/>
  <c r="AC135"/>
  <c r="AC45"/>
  <c r="AC134"/>
  <c r="AC44"/>
  <c r="AC133"/>
  <c r="AC43"/>
  <c r="AC132"/>
  <c r="AC42"/>
  <c r="AC131"/>
  <c r="AC41"/>
  <c r="AC130"/>
  <c r="AC40"/>
  <c r="AC129"/>
  <c r="AC39"/>
  <c r="AC128"/>
  <c r="AC38"/>
  <c r="AC127"/>
  <c r="AC35"/>
  <c r="AC124"/>
  <c r="AC34"/>
  <c r="AC123"/>
  <c r="AC32"/>
  <c r="AC121"/>
  <c r="AC31"/>
  <c r="AC120"/>
  <c r="AC30"/>
  <c r="AC119"/>
  <c r="AC28"/>
  <c r="AC117"/>
  <c r="AC27"/>
  <c r="AC116"/>
  <c r="AC26"/>
  <c r="AC115"/>
  <c r="AC20"/>
  <c r="AB293"/>
  <c r="AB287"/>
  <c r="AB286"/>
  <c r="AB285" s="1"/>
  <c r="AB282"/>
  <c r="AB281"/>
  <c r="AB280"/>
  <c r="AB279"/>
  <c r="AB278"/>
  <c r="AB277"/>
  <c r="AB276"/>
  <c r="AB275"/>
  <c r="AB274"/>
  <c r="AB273"/>
  <c r="AB272"/>
  <c r="AB271" s="1"/>
  <c r="AB269"/>
  <c r="AB268"/>
  <c r="AB267"/>
  <c r="AB266"/>
  <c r="AB265"/>
  <c r="AB264"/>
  <c r="AB263"/>
  <c r="AB262"/>
  <c r="AB261"/>
  <c r="AB260"/>
  <c r="AB259"/>
  <c r="AB254"/>
  <c r="AB253"/>
  <c r="AB252" s="1"/>
  <c r="AB251"/>
  <c r="AB250"/>
  <c r="AB249"/>
  <c r="AB248" s="1"/>
  <c r="AB247"/>
  <c r="AB245" s="1"/>
  <c r="AB235"/>
  <c r="AB232"/>
  <c r="AB229"/>
  <c r="AB228" s="1"/>
  <c r="AB220"/>
  <c r="AB215"/>
  <c r="AB214"/>
  <c r="AB216" s="1"/>
  <c r="AB210"/>
  <c r="AB204"/>
  <c r="AB201"/>
  <c r="AB200"/>
  <c r="AB199"/>
  <c r="AB196"/>
  <c r="AB195"/>
  <c r="AB194"/>
  <c r="AB193"/>
  <c r="AB192" s="1"/>
  <c r="AB191"/>
  <c r="AB190"/>
  <c r="AB189"/>
  <c r="AB188" s="1"/>
  <c r="AB187"/>
  <c r="AB186"/>
  <c r="AB185"/>
  <c r="AB184" s="1"/>
  <c r="AB183"/>
  <c r="AB182"/>
  <c r="AB181"/>
  <c r="AB180"/>
  <c r="AB179"/>
  <c r="AB175" s="1"/>
  <c r="AB178"/>
  <c r="AB177"/>
  <c r="AB173" s="1"/>
  <c r="AB172" s="1"/>
  <c r="AB171" s="1"/>
  <c r="AB176"/>
  <c r="AB174"/>
  <c r="AB152"/>
  <c r="AB138"/>
  <c r="AB110"/>
  <c r="AB109"/>
  <c r="AB108" s="1"/>
  <c r="AB106"/>
  <c r="AB105"/>
  <c r="AB104"/>
  <c r="AB103"/>
  <c r="AB102"/>
  <c r="AB101"/>
  <c r="AB100"/>
  <c r="AB99"/>
  <c r="AB98"/>
  <c r="AB97"/>
  <c r="AB96"/>
  <c r="AB95" s="1"/>
  <c r="AB94" s="1"/>
  <c r="AB93"/>
  <c r="AB92"/>
  <c r="AB91" s="1"/>
  <c r="AB90"/>
  <c r="AB89"/>
  <c r="AB88"/>
  <c r="AB87" s="1"/>
  <c r="AB86"/>
  <c r="AB85"/>
  <c r="AB84"/>
  <c r="AB76"/>
  <c r="AB75"/>
  <c r="AB74" s="1"/>
  <c r="AB73"/>
  <c r="AB72"/>
  <c r="AB71"/>
  <c r="AB69"/>
  <c r="AB67"/>
  <c r="AB62"/>
  <c r="AB60"/>
  <c r="AB58"/>
  <c r="AB57"/>
  <c r="AB54"/>
  <c r="AB52"/>
  <c r="AB51"/>
  <c r="AB50"/>
  <c r="AB48"/>
  <c r="AB137"/>
  <c r="AB47"/>
  <c r="AB136"/>
  <c r="AB46"/>
  <c r="AB135"/>
  <c r="AB45"/>
  <c r="AB134"/>
  <c r="AB44"/>
  <c r="AB133"/>
  <c r="AB43"/>
  <c r="AB132"/>
  <c r="AB42"/>
  <c r="AB131"/>
  <c r="AB41"/>
  <c r="AB130"/>
  <c r="AB40"/>
  <c r="AB129"/>
  <c r="AB39"/>
  <c r="AB128"/>
  <c r="AB38"/>
  <c r="AB127"/>
  <c r="AB35"/>
  <c r="AB124"/>
  <c r="AB34"/>
  <c r="AB123"/>
  <c r="AB32"/>
  <c r="AB121"/>
  <c r="AB31"/>
  <c r="AB120"/>
  <c r="AB30"/>
  <c r="AB119"/>
  <c r="AB28"/>
  <c r="AB117"/>
  <c r="AB27"/>
  <c r="AB116"/>
  <c r="AB26"/>
  <c r="AB115"/>
  <c r="AB20"/>
  <c r="AL44" i="329"/>
  <c r="AL37"/>
  <c r="AL31"/>
  <c r="AL27"/>
  <c r="AL24"/>
  <c r="AL26"/>
  <c r="AL21"/>
  <c r="AL20"/>
  <c r="AL19"/>
  <c r="AL18" s="1"/>
  <c r="AL25" s="1"/>
  <c r="AK44"/>
  <c r="AK37"/>
  <c r="AK31"/>
  <c r="AK27"/>
  <c r="AK26"/>
  <c r="AK24"/>
  <c r="AK21"/>
  <c r="AK20"/>
  <c r="AK19"/>
  <c r="AK18"/>
  <c r="AK25" s="1"/>
  <c r="AI44"/>
  <c r="AI37"/>
  <c r="AI31"/>
  <c r="AI27"/>
  <c r="AI24"/>
  <c r="AI26"/>
  <c r="AI21"/>
  <c r="AI20"/>
  <c r="AI19"/>
  <c r="AI18" s="1"/>
  <c r="AI25" s="1"/>
  <c r="AH44"/>
  <c r="AH37"/>
  <c r="AH31"/>
  <c r="AH27"/>
  <c r="AH26"/>
  <c r="AH24"/>
  <c r="AH21"/>
  <c r="AH20"/>
  <c r="AH19"/>
  <c r="AH18"/>
  <c r="AH25" s="1"/>
  <c r="AL153" i="327"/>
  <c r="AL152"/>
  <c r="AL151" s="1"/>
  <c r="AL150"/>
  <c r="AL149"/>
  <c r="AL148"/>
  <c r="AL147"/>
  <c r="AL145"/>
  <c r="AL144"/>
  <c r="AL143"/>
  <c r="AL142" s="1"/>
  <c r="AL200" s="1"/>
  <c r="AL141"/>
  <c r="AL140"/>
  <c r="AL139" s="1"/>
  <c r="AL137"/>
  <c r="AL136"/>
  <c r="AL135"/>
  <c r="AL134"/>
  <c r="AL133"/>
  <c r="AL132"/>
  <c r="AL131"/>
  <c r="AL127" s="1"/>
  <c r="AL130"/>
  <c r="AL129"/>
  <c r="AL128"/>
  <c r="AL110"/>
  <c r="AL109"/>
  <c r="AL108"/>
  <c r="AL107"/>
  <c r="AL106"/>
  <c r="AL105" s="1"/>
  <c r="AL104" s="1"/>
  <c r="AL103"/>
  <c r="AL101"/>
  <c r="AL91"/>
  <c r="AL90"/>
  <c r="AL89"/>
  <c r="AL88"/>
  <c r="AL53"/>
  <c r="AL51"/>
  <c r="AL208" s="1"/>
  <c r="AL50"/>
  <c r="AL207" s="1"/>
  <c r="AL49"/>
  <c r="AL206" s="1"/>
  <c r="AL48"/>
  <c r="AL205" s="1"/>
  <c r="AL47"/>
  <c r="AL46"/>
  <c r="AL203"/>
  <c r="AL45"/>
  <c r="AL202"/>
  <c r="AL44"/>
  <c r="AL201"/>
  <c r="AL43"/>
  <c r="AL42"/>
  <c r="AL199" s="1"/>
  <c r="AL41"/>
  <c r="AL198" s="1"/>
  <c r="AL38"/>
  <c r="AL195" s="1"/>
  <c r="AL37"/>
  <c r="AL194" s="1"/>
  <c r="AL35"/>
  <c r="AL192" s="1"/>
  <c r="AL33"/>
  <c r="AL190" s="1"/>
  <c r="AL31"/>
  <c r="AL188" s="1"/>
  <c r="AL29"/>
  <c r="AL186" s="1"/>
  <c r="AL21"/>
  <c r="AK153"/>
  <c r="AK152"/>
  <c r="AK151" s="1"/>
  <c r="AK150"/>
  <c r="AK149"/>
  <c r="AK148"/>
  <c r="AK147"/>
  <c r="AK145"/>
  <c r="AK144"/>
  <c r="AK143"/>
  <c r="AK142" s="1"/>
  <c r="AK141"/>
  <c r="AK140"/>
  <c r="AK139" s="1"/>
  <c r="AK137"/>
  <c r="AK136"/>
  <c r="AK135"/>
  <c r="AK134"/>
  <c r="AK133"/>
  <c r="AK132"/>
  <c r="AK131"/>
  <c r="AK130"/>
  <c r="AK129"/>
  <c r="AK128"/>
  <c r="AK110"/>
  <c r="AK109"/>
  <c r="AK108"/>
  <c r="AK107"/>
  <c r="AK106"/>
  <c r="AK105" s="1"/>
  <c r="AK103"/>
  <c r="AK101" s="1"/>
  <c r="AK91"/>
  <c r="AK90"/>
  <c r="AK89"/>
  <c r="AK88" s="1"/>
  <c r="AK53"/>
  <c r="AK51"/>
  <c r="AK208" s="1"/>
  <c r="AK50"/>
  <c r="AK207" s="1"/>
  <c r="AK49"/>
  <c r="AK206" s="1"/>
  <c r="AK48"/>
  <c r="AK205" s="1"/>
  <c r="AK47"/>
  <c r="AK46"/>
  <c r="AK45"/>
  <c r="AK202" s="1"/>
  <c r="AK44"/>
  <c r="AK43"/>
  <c r="AK200" s="1"/>
  <c r="AK42"/>
  <c r="AK199" s="1"/>
  <c r="AK41"/>
  <c r="AK198" s="1"/>
  <c r="AK38"/>
  <c r="AK37"/>
  <c r="AK194" s="1"/>
  <c r="AK35"/>
  <c r="AK192" s="1"/>
  <c r="AK34"/>
  <c r="AK191" s="1"/>
  <c r="AK31"/>
  <c r="AK188" s="1"/>
  <c r="AK30"/>
  <c r="AK187" s="1"/>
  <c r="AI153"/>
  <c r="AI152"/>
  <c r="AI151" s="1"/>
  <c r="AI150"/>
  <c r="AI149"/>
  <c r="AI148"/>
  <c r="AI147"/>
  <c r="AI146" s="1"/>
  <c r="AI145"/>
  <c r="AI144"/>
  <c r="AI143"/>
  <c r="AI142" s="1"/>
  <c r="AI141"/>
  <c r="AI140"/>
  <c r="AI137"/>
  <c r="AI136"/>
  <c r="AI134"/>
  <c r="AI130" s="1"/>
  <c r="AI133"/>
  <c r="AI132"/>
  <c r="AI131" s="1"/>
  <c r="AI129"/>
  <c r="AI110"/>
  <c r="AI109"/>
  <c r="AI107"/>
  <c r="AI106"/>
  <c r="AI105"/>
  <c r="AI103"/>
  <c r="AI101" s="1"/>
  <c r="AI91"/>
  <c r="AI90"/>
  <c r="AI89"/>
  <c r="AI88" s="1"/>
  <c r="AI53"/>
  <c r="AI51"/>
  <c r="AI208" s="1"/>
  <c r="AI50"/>
  <c r="AI49"/>
  <c r="AI206" s="1"/>
  <c r="AI48"/>
  <c r="AI47"/>
  <c r="AI46"/>
  <c r="AI45"/>
  <c r="AI202" s="1"/>
  <c r="AI44"/>
  <c r="AI43"/>
  <c r="AI42"/>
  <c r="AI41"/>
  <c r="AI198" s="1"/>
  <c r="AI38"/>
  <c r="AI37"/>
  <c r="AI194" s="1"/>
  <c r="AI35"/>
  <c r="AI34"/>
  <c r="AI191" s="1"/>
  <c r="AI31"/>
  <c r="AI30"/>
  <c r="AI187" s="1"/>
  <c r="AH153"/>
  <c r="AH152"/>
  <c r="AH151" s="1"/>
  <c r="AH150"/>
  <c r="AH149"/>
  <c r="AH148"/>
  <c r="AH147"/>
  <c r="AH146" s="1"/>
  <c r="AH145"/>
  <c r="AH144"/>
  <c r="AH143"/>
  <c r="AH142" s="1"/>
  <c r="AH141"/>
  <c r="AH140"/>
  <c r="AH137"/>
  <c r="AH136"/>
  <c r="AH134"/>
  <c r="AH130" s="1"/>
  <c r="AH133"/>
  <c r="AH132"/>
  <c r="AH131" s="1"/>
  <c r="AH129"/>
  <c r="AH110"/>
  <c r="AH109"/>
  <c r="AH107"/>
  <c r="AH106"/>
  <c r="AH105"/>
  <c r="AH103"/>
  <c r="AH101"/>
  <c r="AH91"/>
  <c r="AH90"/>
  <c r="AH89"/>
  <c r="AH88"/>
  <c r="AH53"/>
  <c r="AH51"/>
  <c r="AH208" s="1"/>
  <c r="AH50"/>
  <c r="AH207" s="1"/>
  <c r="AH49"/>
  <c r="AH206" s="1"/>
  <c r="AH48"/>
  <c r="AH205" s="1"/>
  <c r="AH47"/>
  <c r="AH204" s="1"/>
  <c r="AH46"/>
  <c r="AH203" s="1"/>
  <c r="AH45"/>
  <c r="AH202" s="1"/>
  <c r="AH44"/>
  <c r="AH201" s="1"/>
  <c r="AH43"/>
  <c r="AH200" s="1"/>
  <c r="AH42"/>
  <c r="AH199" s="1"/>
  <c r="AH41"/>
  <c r="AH198" s="1"/>
  <c r="AH38"/>
  <c r="AH195" s="1"/>
  <c r="AH37"/>
  <c r="AH194" s="1"/>
  <c r="AH35"/>
  <c r="AH192" s="1"/>
  <c r="AH33"/>
  <c r="AH190" s="1"/>
  <c r="AH31"/>
  <c r="AH188" s="1"/>
  <c r="AH29"/>
  <c r="AH21"/>
  <c r="AL80" i="290"/>
  <c r="AL79"/>
  <c r="AL81"/>
  <c r="AL75"/>
  <c r="AL59"/>
  <c r="AL55"/>
  <c r="AL54"/>
  <c r="AL52" s="1"/>
  <c r="AL46"/>
  <c r="AL43"/>
  <c r="AL40"/>
  <c r="AL39" s="1"/>
  <c r="AL33"/>
  <c r="AL29"/>
  <c r="AL26"/>
  <c r="AL28"/>
  <c r="AL23"/>
  <c r="AL21"/>
  <c r="AL19"/>
  <c r="AL18" s="1"/>
  <c r="AL27" s="1"/>
  <c r="AK80"/>
  <c r="AK79"/>
  <c r="AK81" s="1"/>
  <c r="AK75"/>
  <c r="AK59"/>
  <c r="AK55"/>
  <c r="AK54"/>
  <c r="AK52"/>
  <c r="AK46"/>
  <c r="AK43"/>
  <c r="AK40"/>
  <c r="AK39"/>
  <c r="AK33"/>
  <c r="AK29"/>
  <c r="AK28"/>
  <c r="AK26"/>
  <c r="AK23"/>
  <c r="AK21"/>
  <c r="AK19"/>
  <c r="AK18"/>
  <c r="AK27" s="1"/>
  <c r="AI80"/>
  <c r="AI79"/>
  <c r="AI81"/>
  <c r="AI75"/>
  <c r="AI59"/>
  <c r="AI55"/>
  <c r="AI54"/>
  <c r="AI52" s="1"/>
  <c r="AI46"/>
  <c r="AI43"/>
  <c r="AI40"/>
  <c r="AI39" s="1"/>
  <c r="AI33"/>
  <c r="AI29"/>
  <c r="AI26"/>
  <c r="AI28"/>
  <c r="AI23"/>
  <c r="AI21"/>
  <c r="AI19"/>
  <c r="AI18" s="1"/>
  <c r="AI27" s="1"/>
  <c r="AH80"/>
  <c r="AH79"/>
  <c r="AH81" s="1"/>
  <c r="AH75"/>
  <c r="AH59"/>
  <c r="AH55"/>
  <c r="AH54"/>
  <c r="AH52"/>
  <c r="AH46"/>
  <c r="AH43"/>
  <c r="AH40"/>
  <c r="AH39"/>
  <c r="AH33"/>
  <c r="AH29"/>
  <c r="AH28"/>
  <c r="AH26"/>
  <c r="AH23"/>
  <c r="AH21"/>
  <c r="AH19"/>
  <c r="AH18"/>
  <c r="AH27" s="1"/>
  <c r="AL293" i="262"/>
  <c r="AL287"/>
  <c r="AL286"/>
  <c r="AL285" s="1"/>
  <c r="AL282"/>
  <c r="AL281"/>
  <c r="AL280"/>
  <c r="AL279"/>
  <c r="AL278"/>
  <c r="AL277"/>
  <c r="AL276"/>
  <c r="AL275"/>
  <c r="AL274"/>
  <c r="AL273"/>
  <c r="AL272"/>
  <c r="AL271" s="1"/>
  <c r="AL269"/>
  <c r="AL268"/>
  <c r="AL267"/>
  <c r="AL266"/>
  <c r="AL265"/>
  <c r="AL264"/>
  <c r="AL263"/>
  <c r="AL262"/>
  <c r="AL261"/>
  <c r="AL260"/>
  <c r="AL259"/>
  <c r="AL254"/>
  <c r="AL253"/>
  <c r="AL252" s="1"/>
  <c r="AL251"/>
  <c r="AL250"/>
  <c r="AL249"/>
  <c r="AL248" s="1"/>
  <c r="AL247"/>
  <c r="AL245" s="1"/>
  <c r="AL235"/>
  <c r="AL232"/>
  <c r="AL229"/>
  <c r="AL228" s="1"/>
  <c r="AL220"/>
  <c r="AL215"/>
  <c r="AL214"/>
  <c r="AL216" s="1"/>
  <c r="AL210"/>
  <c r="AL204"/>
  <c r="AL201"/>
  <c r="AL200"/>
  <c r="AL199"/>
  <c r="AL196"/>
  <c r="AL195"/>
  <c r="AL194"/>
  <c r="AL193"/>
  <c r="AL192" s="1"/>
  <c r="AL191"/>
  <c r="AL190"/>
  <c r="AL189"/>
  <c r="AL188" s="1"/>
  <c r="AL187"/>
  <c r="AL186"/>
  <c r="AL185"/>
  <c r="AL184" s="1"/>
  <c r="AL183"/>
  <c r="AL182"/>
  <c r="AL181"/>
  <c r="AL180"/>
  <c r="AL179"/>
  <c r="AL175" s="1"/>
  <c r="AL178"/>
  <c r="AL177"/>
  <c r="AL173" s="1"/>
  <c r="AL172" s="1"/>
  <c r="AL171" s="1"/>
  <c r="AL176"/>
  <c r="AL174"/>
  <c r="AL152"/>
  <c r="AL138"/>
  <c r="AL110"/>
  <c r="AL109"/>
  <c r="AL108" s="1"/>
  <c r="AL106"/>
  <c r="AL105"/>
  <c r="AL104"/>
  <c r="AL103"/>
  <c r="AL102"/>
  <c r="AL101"/>
  <c r="AL100"/>
  <c r="AL99"/>
  <c r="AL98"/>
  <c r="AL97"/>
  <c r="AL96"/>
  <c r="AL95" s="1"/>
  <c r="AL94" s="1"/>
  <c r="AL93"/>
  <c r="AL92"/>
  <c r="AL91" s="1"/>
  <c r="AL90"/>
  <c r="AL89"/>
  <c r="AL88"/>
  <c r="AL87" s="1"/>
  <c r="AL86"/>
  <c r="AL85"/>
  <c r="AL84"/>
  <c r="AL76"/>
  <c r="AL75"/>
  <c r="AL74" s="1"/>
  <c r="AL73"/>
  <c r="AL72"/>
  <c r="AL71"/>
  <c r="AL69"/>
  <c r="AL67"/>
  <c r="AL62"/>
  <c r="AL60"/>
  <c r="AL58"/>
  <c r="AL57"/>
  <c r="AL54"/>
  <c r="AL52"/>
  <c r="AL51"/>
  <c r="AL50"/>
  <c r="AL48"/>
  <c r="AL137"/>
  <c r="AL47"/>
  <c r="AL136"/>
  <c r="AL46"/>
  <c r="AL135"/>
  <c r="AL45"/>
  <c r="AL134"/>
  <c r="AL44"/>
  <c r="AL133"/>
  <c r="AL43"/>
  <c r="AL132"/>
  <c r="AL42"/>
  <c r="AL131"/>
  <c r="AL41"/>
  <c r="AL130"/>
  <c r="AL40"/>
  <c r="AL129"/>
  <c r="AL39"/>
  <c r="AL128"/>
  <c r="AL38"/>
  <c r="AL127"/>
  <c r="AL35"/>
  <c r="AL124"/>
  <c r="AL34"/>
  <c r="AL123"/>
  <c r="AL32"/>
  <c r="AL121"/>
  <c r="AL31"/>
  <c r="AL120"/>
  <c r="AL30"/>
  <c r="AL119"/>
  <c r="AL28"/>
  <c r="AL117"/>
  <c r="AL27"/>
  <c r="AL116"/>
  <c r="AL26"/>
  <c r="AL115"/>
  <c r="AL20"/>
  <c r="AK293"/>
  <c r="AK287"/>
  <c r="AK286"/>
  <c r="AK285" s="1"/>
  <c r="AK282"/>
  <c r="AK281"/>
  <c r="AK280"/>
  <c r="AK279"/>
  <c r="AK278"/>
  <c r="AK277"/>
  <c r="AK276"/>
  <c r="AK275"/>
  <c r="AK274"/>
  <c r="AK273"/>
  <c r="AK272"/>
  <c r="AK271" s="1"/>
  <c r="AK269"/>
  <c r="AK268"/>
  <c r="AK267"/>
  <c r="AK266"/>
  <c r="AK265"/>
  <c r="AK264"/>
  <c r="AK263"/>
  <c r="AK262"/>
  <c r="AK261"/>
  <c r="AK260"/>
  <c r="AK259"/>
  <c r="AK254"/>
  <c r="AK253"/>
  <c r="AK252" s="1"/>
  <c r="AK251"/>
  <c r="AK250"/>
  <c r="AK249"/>
  <c r="AK248" s="1"/>
  <c r="AK247"/>
  <c r="AK245" s="1"/>
  <c r="AK235"/>
  <c r="AK232"/>
  <c r="AK229"/>
  <c r="AK228" s="1"/>
  <c r="AK220"/>
  <c r="AK215"/>
  <c r="AK214"/>
  <c r="AK216" s="1"/>
  <c r="AK210"/>
  <c r="AK204"/>
  <c r="AK201"/>
  <c r="AK200"/>
  <c r="AK199"/>
  <c r="AK196"/>
  <c r="AK195"/>
  <c r="AK194"/>
  <c r="AK193"/>
  <c r="AK192" s="1"/>
  <c r="AK191"/>
  <c r="AK190"/>
  <c r="AK189"/>
  <c r="AK188" s="1"/>
  <c r="AK187"/>
  <c r="AK186"/>
  <c r="AK185"/>
  <c r="AK184" s="1"/>
  <c r="AK183"/>
  <c r="AK182"/>
  <c r="AK181"/>
  <c r="AK180"/>
  <c r="AK179"/>
  <c r="AK175" s="1"/>
  <c r="AK178"/>
  <c r="AK177"/>
  <c r="AK173" s="1"/>
  <c r="AK172" s="1"/>
  <c r="AK171" s="1"/>
  <c r="AK176"/>
  <c r="AK174"/>
  <c r="AK152"/>
  <c r="AK138"/>
  <c r="AK110"/>
  <c r="AK109"/>
  <c r="AK108" s="1"/>
  <c r="AK106"/>
  <c r="AK105"/>
  <c r="AK104"/>
  <c r="AK103"/>
  <c r="AK102"/>
  <c r="AK101"/>
  <c r="AK100"/>
  <c r="AK99"/>
  <c r="AK98"/>
  <c r="AK97"/>
  <c r="AK96"/>
  <c r="AK95" s="1"/>
  <c r="AK94" s="1"/>
  <c r="AK93"/>
  <c r="AK92"/>
  <c r="AK91" s="1"/>
  <c r="AK90"/>
  <c r="AK89"/>
  <c r="AK88"/>
  <c r="AK87" s="1"/>
  <c r="AK86"/>
  <c r="AK85"/>
  <c r="AK84"/>
  <c r="AK76"/>
  <c r="AK75"/>
  <c r="AK74" s="1"/>
  <c r="AK73"/>
  <c r="AK72"/>
  <c r="AK71"/>
  <c r="AK69"/>
  <c r="AK67"/>
  <c r="AK62"/>
  <c r="AK60"/>
  <c r="AK58"/>
  <c r="AK57"/>
  <c r="AK54"/>
  <c r="AK52"/>
  <c r="AK51"/>
  <c r="AK50"/>
  <c r="AK48"/>
  <c r="AK137"/>
  <c r="AK47"/>
  <c r="AK136"/>
  <c r="AK46"/>
  <c r="AK135"/>
  <c r="AK45"/>
  <c r="AK134"/>
  <c r="AK44"/>
  <c r="AK133"/>
  <c r="AK43"/>
  <c r="AK132"/>
  <c r="AK42"/>
  <c r="AK131"/>
  <c r="AK41"/>
  <c r="AK130"/>
  <c r="AK40"/>
  <c r="AK129"/>
  <c r="AK39"/>
  <c r="AK128"/>
  <c r="AK38"/>
  <c r="AK127"/>
  <c r="AK35"/>
  <c r="AK124"/>
  <c r="AK34"/>
  <c r="AK123"/>
  <c r="AK32"/>
  <c r="AK121"/>
  <c r="AK31"/>
  <c r="AK120"/>
  <c r="AK30"/>
  <c r="AK119"/>
  <c r="AK28"/>
  <c r="AK117"/>
  <c r="AK27"/>
  <c r="AK116"/>
  <c r="AK26"/>
  <c r="AK115"/>
  <c r="AK20"/>
  <c r="AI293"/>
  <c r="AI287"/>
  <c r="AI286"/>
  <c r="AI285" s="1"/>
  <c r="AI282"/>
  <c r="AI281"/>
  <c r="AI280"/>
  <c r="AI279"/>
  <c r="AI278"/>
  <c r="AI277"/>
  <c r="AI276"/>
  <c r="AI275"/>
  <c r="AI274"/>
  <c r="AI273"/>
  <c r="AI272"/>
  <c r="AI271" s="1"/>
  <c r="AI269"/>
  <c r="AI268"/>
  <c r="AI267"/>
  <c r="AI266"/>
  <c r="AI265"/>
  <c r="AI264"/>
  <c r="AI263"/>
  <c r="AI262"/>
  <c r="AI261"/>
  <c r="AI260"/>
  <c r="AI259"/>
  <c r="AI254"/>
  <c r="AI253"/>
  <c r="AI252" s="1"/>
  <c r="AI251"/>
  <c r="AI250"/>
  <c r="AI249"/>
  <c r="AI248" s="1"/>
  <c r="AI247"/>
  <c r="AI245" s="1"/>
  <c r="AI235"/>
  <c r="AI232"/>
  <c r="AI229"/>
  <c r="AI228" s="1"/>
  <c r="AI220"/>
  <c r="AI215"/>
  <c r="AI214"/>
  <c r="AI216" s="1"/>
  <c r="AI210"/>
  <c r="AI204"/>
  <c r="AI201"/>
  <c r="AI200"/>
  <c r="AI199"/>
  <c r="AI196"/>
  <c r="AI195"/>
  <c r="AI194"/>
  <c r="AI193"/>
  <c r="AI192" s="1"/>
  <c r="AI191"/>
  <c r="AI190"/>
  <c r="AI189"/>
  <c r="AI188" s="1"/>
  <c r="AI187"/>
  <c r="AI186"/>
  <c r="AI185"/>
  <c r="AI184" s="1"/>
  <c r="AI183"/>
  <c r="AI182"/>
  <c r="AI181"/>
  <c r="AI180"/>
  <c r="AI179"/>
  <c r="AI175" s="1"/>
  <c r="AI178"/>
  <c r="AI177"/>
  <c r="AI173" s="1"/>
  <c r="AI172" s="1"/>
  <c r="AI171" s="1"/>
  <c r="AI176"/>
  <c r="AI174"/>
  <c r="AI152"/>
  <c r="AI138"/>
  <c r="AI110"/>
  <c r="AI109"/>
  <c r="AI108" s="1"/>
  <c r="AI106"/>
  <c r="AI105"/>
  <c r="AI104"/>
  <c r="AI103"/>
  <c r="AI102"/>
  <c r="AI101"/>
  <c r="AI100"/>
  <c r="AI99"/>
  <c r="AI98"/>
  <c r="AI97"/>
  <c r="AI96"/>
  <c r="AI95" s="1"/>
  <c r="AI94" s="1"/>
  <c r="AI93"/>
  <c r="AI92"/>
  <c r="AI91" s="1"/>
  <c r="AI90"/>
  <c r="AI89"/>
  <c r="AI88"/>
  <c r="AI87" s="1"/>
  <c r="AI86"/>
  <c r="AI85"/>
  <c r="AI84"/>
  <c r="AI76"/>
  <c r="AI75"/>
  <c r="AI74" s="1"/>
  <c r="AI73"/>
  <c r="AI72"/>
  <c r="AI71"/>
  <c r="AI69"/>
  <c r="AI67"/>
  <c r="AI62"/>
  <c r="AI60"/>
  <c r="AI58"/>
  <c r="AI57"/>
  <c r="AI54"/>
  <c r="AI52"/>
  <c r="AI51"/>
  <c r="AI50"/>
  <c r="AI48"/>
  <c r="AI137"/>
  <c r="AI47"/>
  <c r="AI136"/>
  <c r="AI46"/>
  <c r="AI135"/>
  <c r="AI45"/>
  <c r="AI134"/>
  <c r="AI44"/>
  <c r="AI133"/>
  <c r="AI43"/>
  <c r="AI132"/>
  <c r="AI42"/>
  <c r="AI131"/>
  <c r="AI41"/>
  <c r="AI130"/>
  <c r="AI40"/>
  <c r="AI129"/>
  <c r="AI39"/>
  <c r="AI128"/>
  <c r="AI38"/>
  <c r="AI127"/>
  <c r="AI35"/>
  <c r="AI124"/>
  <c r="AI34"/>
  <c r="AI123"/>
  <c r="AI32"/>
  <c r="AI121"/>
  <c r="AI31"/>
  <c r="AI120"/>
  <c r="AI30"/>
  <c r="AI119"/>
  <c r="AI28"/>
  <c r="AI117"/>
  <c r="AI27"/>
  <c r="AI116"/>
  <c r="AI26"/>
  <c r="AI115"/>
  <c r="AI20"/>
  <c r="AH293"/>
  <c r="AH287"/>
  <c r="AH286"/>
  <c r="AH285" s="1"/>
  <c r="AH282"/>
  <c r="AH281"/>
  <c r="AH280"/>
  <c r="AH279"/>
  <c r="AH278"/>
  <c r="AH277"/>
  <c r="AH276"/>
  <c r="AH275"/>
  <c r="AH274"/>
  <c r="AH273"/>
  <c r="AH272"/>
  <c r="AH271" s="1"/>
  <c r="AH269"/>
  <c r="AH268"/>
  <c r="AH267"/>
  <c r="AH266"/>
  <c r="AH265"/>
  <c r="AH264"/>
  <c r="AH263"/>
  <c r="AH262"/>
  <c r="AH261"/>
  <c r="AH260"/>
  <c r="AH259"/>
  <c r="AH254"/>
  <c r="AH253"/>
  <c r="AH252" s="1"/>
  <c r="AH251"/>
  <c r="AH250"/>
  <c r="AH249"/>
  <c r="AH248" s="1"/>
  <c r="AH247"/>
  <c r="AH245" s="1"/>
  <c r="AH235"/>
  <c r="AH232"/>
  <c r="AH229"/>
  <c r="AH228" s="1"/>
  <c r="AH220"/>
  <c r="AH215"/>
  <c r="AH214"/>
  <c r="AH216" s="1"/>
  <c r="AH210"/>
  <c r="AH204"/>
  <c r="AH201"/>
  <c r="AH200"/>
  <c r="AH199"/>
  <c r="AH196"/>
  <c r="AH195"/>
  <c r="AH194"/>
  <c r="AH193"/>
  <c r="AH192" s="1"/>
  <c r="AH191"/>
  <c r="AH190"/>
  <c r="AH189"/>
  <c r="AH188" s="1"/>
  <c r="AH187"/>
  <c r="AH186"/>
  <c r="AH185"/>
  <c r="AH184" s="1"/>
  <c r="AH183"/>
  <c r="AH182"/>
  <c r="AH181"/>
  <c r="AH180"/>
  <c r="AH179"/>
  <c r="AH175" s="1"/>
  <c r="AH178"/>
  <c r="AH177"/>
  <c r="AH173" s="1"/>
  <c r="AH172" s="1"/>
  <c r="AH171" s="1"/>
  <c r="AH176"/>
  <c r="AH174"/>
  <c r="AH152"/>
  <c r="AH138"/>
  <c r="AH110"/>
  <c r="AH109"/>
  <c r="AH108" s="1"/>
  <c r="AH106"/>
  <c r="AH105"/>
  <c r="AH104"/>
  <c r="AH103"/>
  <c r="AH102"/>
  <c r="AH101"/>
  <c r="AH100"/>
  <c r="AH99"/>
  <c r="AH98"/>
  <c r="AH97"/>
  <c r="AH96"/>
  <c r="AH95" s="1"/>
  <c r="AH94" s="1"/>
  <c r="AH93"/>
  <c r="AH92"/>
  <c r="AH91" s="1"/>
  <c r="AH90"/>
  <c r="AH89"/>
  <c r="AH88"/>
  <c r="AH87" s="1"/>
  <c r="AH86"/>
  <c r="AH85"/>
  <c r="AH84"/>
  <c r="AH76"/>
  <c r="AH75"/>
  <c r="AH74" s="1"/>
  <c r="AH73"/>
  <c r="AH72"/>
  <c r="AH71"/>
  <c r="AH69"/>
  <c r="AH67"/>
  <c r="AH62"/>
  <c r="AH60"/>
  <c r="AH58"/>
  <c r="AH57"/>
  <c r="AH54"/>
  <c r="AH52"/>
  <c r="AH51"/>
  <c r="AH50"/>
  <c r="AH48"/>
  <c r="AH137"/>
  <c r="AH47"/>
  <c r="AH136"/>
  <c r="AH46"/>
  <c r="AH135"/>
  <c r="AH45"/>
  <c r="AH134"/>
  <c r="AH44"/>
  <c r="AH133"/>
  <c r="AH43"/>
  <c r="AH132"/>
  <c r="AH42"/>
  <c r="AH131"/>
  <c r="AH41"/>
  <c r="AH130"/>
  <c r="AH40"/>
  <c r="AH129"/>
  <c r="AH39"/>
  <c r="AH128"/>
  <c r="AH38"/>
  <c r="AH127"/>
  <c r="AH35"/>
  <c r="AH124"/>
  <c r="AH34"/>
  <c r="AH123"/>
  <c r="AH32"/>
  <c r="AH121"/>
  <c r="AH31"/>
  <c r="AH120"/>
  <c r="AH30"/>
  <c r="AH119"/>
  <c r="AH28"/>
  <c r="AH117"/>
  <c r="AH27"/>
  <c r="AH116"/>
  <c r="AH26"/>
  <c r="AH115"/>
  <c r="AH20"/>
  <c r="AR44" i="329"/>
  <c r="AR37"/>
  <c r="AR31"/>
  <c r="AR27"/>
  <c r="AR24"/>
  <c r="AR26"/>
  <c r="AR21"/>
  <c r="AR20"/>
  <c r="AR19"/>
  <c r="AR18" s="1"/>
  <c r="AR25" s="1"/>
  <c r="AQ44"/>
  <c r="AQ37"/>
  <c r="AQ31"/>
  <c r="AQ27"/>
  <c r="AQ26"/>
  <c r="AQ24"/>
  <c r="AQ21"/>
  <c r="AQ20"/>
  <c r="AQ19"/>
  <c r="AQ18"/>
  <c r="AQ25" s="1"/>
  <c r="AO44"/>
  <c r="AO37"/>
  <c r="AO31"/>
  <c r="AO27"/>
  <c r="AO24"/>
  <c r="AO26"/>
  <c r="AO21"/>
  <c r="AO20"/>
  <c r="AO19"/>
  <c r="AO18" s="1"/>
  <c r="AO25" s="1"/>
  <c r="AN44"/>
  <c r="AN37"/>
  <c r="AN31"/>
  <c r="AN27"/>
  <c r="AN26"/>
  <c r="AN24"/>
  <c r="AN21"/>
  <c r="AN20"/>
  <c r="AN19"/>
  <c r="AN18"/>
  <c r="AN25" s="1"/>
  <c r="AR153" i="327"/>
  <c r="AR152"/>
  <c r="AR151" s="1"/>
  <c r="AR150"/>
  <c r="AR149"/>
  <c r="AR148"/>
  <c r="AR147"/>
  <c r="AR145"/>
  <c r="AR144"/>
  <c r="AR143"/>
  <c r="AR142" s="1"/>
  <c r="AR200" s="1"/>
  <c r="AR141"/>
  <c r="AR140"/>
  <c r="AR139" s="1"/>
  <c r="AR137"/>
  <c r="AR136"/>
  <c r="AR135"/>
  <c r="AR134"/>
  <c r="AR133"/>
  <c r="AR132"/>
  <c r="AR131"/>
  <c r="AR127" s="1"/>
  <c r="AR130"/>
  <c r="AR129"/>
  <c r="AR128"/>
  <c r="AR110"/>
  <c r="AR109"/>
  <c r="AR108"/>
  <c r="AR107"/>
  <c r="AR106"/>
  <c r="AR105" s="1"/>
  <c r="AR104" s="1"/>
  <c r="AR103"/>
  <c r="AR101"/>
  <c r="AR91"/>
  <c r="AR90"/>
  <c r="AR89"/>
  <c r="AR88"/>
  <c r="AR53"/>
  <c r="AR51"/>
  <c r="AR208" s="1"/>
  <c r="AR50"/>
  <c r="AR207" s="1"/>
  <c r="AR49"/>
  <c r="AR206" s="1"/>
  <c r="AR48"/>
  <c r="AR205" s="1"/>
  <c r="AR47"/>
  <c r="AR46"/>
  <c r="AR203"/>
  <c r="AR45"/>
  <c r="AR202"/>
  <c r="AR44"/>
  <c r="AR201"/>
  <c r="AR43"/>
  <c r="AR42"/>
  <c r="AR199" s="1"/>
  <c r="AR38"/>
  <c r="AR195" s="1"/>
  <c r="AR35"/>
  <c r="AR192" s="1"/>
  <c r="AR34"/>
  <c r="AR191" s="1"/>
  <c r="AR31"/>
  <c r="AR188" s="1"/>
  <c r="AR30"/>
  <c r="AR187" s="1"/>
  <c r="AQ153"/>
  <c r="AQ152"/>
  <c r="AQ151"/>
  <c r="AQ150"/>
  <c r="AQ149"/>
  <c r="AQ148"/>
  <c r="AQ147"/>
  <c r="AQ146" s="1"/>
  <c r="AQ145"/>
  <c r="AQ144"/>
  <c r="AQ143"/>
  <c r="AQ141"/>
  <c r="AQ140"/>
  <c r="AQ139"/>
  <c r="AQ137"/>
  <c r="AQ136"/>
  <c r="AQ135" s="1"/>
  <c r="AQ134"/>
  <c r="AQ133"/>
  <c r="AQ132"/>
  <c r="AQ131" s="1"/>
  <c r="AQ130"/>
  <c r="AQ129"/>
  <c r="AQ128"/>
  <c r="AQ110"/>
  <c r="AQ109"/>
  <c r="AQ108" s="1"/>
  <c r="AQ107"/>
  <c r="AQ106"/>
  <c r="AQ103"/>
  <c r="AQ101" s="1"/>
  <c r="AQ91"/>
  <c r="AQ90"/>
  <c r="AQ89"/>
  <c r="AQ88" s="1"/>
  <c r="AQ53"/>
  <c r="AQ51"/>
  <c r="AQ208" s="1"/>
  <c r="AQ50"/>
  <c r="AQ207" s="1"/>
  <c r="AQ49"/>
  <c r="AQ206" s="1"/>
  <c r="AQ48"/>
  <c r="AQ46"/>
  <c r="AQ203" s="1"/>
  <c r="AQ45"/>
  <c r="AQ44"/>
  <c r="AQ42"/>
  <c r="AQ41"/>
  <c r="AQ38"/>
  <c r="AQ195" s="1"/>
  <c r="AQ37"/>
  <c r="AQ36" s="1"/>
  <c r="AQ193" s="1"/>
  <c r="AQ35"/>
  <c r="AQ192" s="1"/>
  <c r="AQ21"/>
  <c r="AO153"/>
  <c r="AO152"/>
  <c r="AO150"/>
  <c r="AO149"/>
  <c r="AO148"/>
  <c r="AO147"/>
  <c r="AO146"/>
  <c r="AO145"/>
  <c r="AO144"/>
  <c r="AO143"/>
  <c r="AO142"/>
  <c r="AN143"/>
  <c r="AN144"/>
  <c r="AN145"/>
  <c r="AN142"/>
  <c r="AM142" s="1"/>
  <c r="AO141"/>
  <c r="AO140"/>
  <c r="AO139" s="1"/>
  <c r="AO137"/>
  <c r="AO136"/>
  <c r="AO134"/>
  <c r="AO130" s="1"/>
  <c r="AO133"/>
  <c r="AO132"/>
  <c r="AO131" s="1"/>
  <c r="AO129"/>
  <c r="AO110"/>
  <c r="AO109"/>
  <c r="AO108"/>
  <c r="AO107"/>
  <c r="AO106"/>
  <c r="AO105" s="1"/>
  <c r="AO104" s="1"/>
  <c r="AO103"/>
  <c r="AO101" s="1"/>
  <c r="AM101" s="1"/>
  <c r="AO91"/>
  <c r="AO90"/>
  <c r="AO89"/>
  <c r="AO88" s="1"/>
  <c r="AO53"/>
  <c r="AO51"/>
  <c r="AO208" s="1"/>
  <c r="AO50"/>
  <c r="AO207" s="1"/>
  <c r="AO49"/>
  <c r="AO206" s="1"/>
  <c r="AO48"/>
  <c r="AO205" s="1"/>
  <c r="AO47"/>
  <c r="AO204" s="1"/>
  <c r="AO46"/>
  <c r="AO203" s="1"/>
  <c r="AO45"/>
  <c r="AO202" s="1"/>
  <c r="AO44"/>
  <c r="AO201" s="1"/>
  <c r="AO42"/>
  <c r="AO199" s="1"/>
  <c r="AO41"/>
  <c r="AO198" s="1"/>
  <c r="AO38"/>
  <c r="AO195" s="1"/>
  <c r="AO37"/>
  <c r="AO194" s="1"/>
  <c r="AO35"/>
  <c r="AO192" s="1"/>
  <c r="AO34"/>
  <c r="AO191" s="1"/>
  <c r="AO33"/>
  <c r="AO190" s="1"/>
  <c r="AO30"/>
  <c r="AO187" s="1"/>
  <c r="AO21"/>
  <c r="AN153"/>
  <c r="AN152"/>
  <c r="AN151" s="1"/>
  <c r="AN150"/>
  <c r="AN149"/>
  <c r="AN148"/>
  <c r="AN147"/>
  <c r="AN146" s="1"/>
  <c r="AM146" s="1"/>
  <c r="AN141"/>
  <c r="AN140"/>
  <c r="AN137"/>
  <c r="AN136"/>
  <c r="AN135"/>
  <c r="AN134"/>
  <c r="AN133"/>
  <c r="AN129" s="1"/>
  <c r="AM129" s="1"/>
  <c r="AN132"/>
  <c r="AN130"/>
  <c r="AN128"/>
  <c r="AN110"/>
  <c r="AN109"/>
  <c r="AN108" s="1"/>
  <c r="AM108" s="1"/>
  <c r="AN107"/>
  <c r="AN106"/>
  <c r="AN105" s="1"/>
  <c r="AN103"/>
  <c r="AN101" s="1"/>
  <c r="AN91"/>
  <c r="AN90"/>
  <c r="AN89"/>
  <c r="AN88" s="1"/>
  <c r="AN53"/>
  <c r="AN51"/>
  <c r="AN208" s="1"/>
  <c r="AN50"/>
  <c r="AN207"/>
  <c r="AN49"/>
  <c r="AN206" s="1"/>
  <c r="AN48"/>
  <c r="AN205" s="1"/>
  <c r="AM205" s="1"/>
  <c r="AN47"/>
  <c r="AN46"/>
  <c r="AN203"/>
  <c r="AN45"/>
  <c r="AN202" s="1"/>
  <c r="AN44"/>
  <c r="AN201" s="1"/>
  <c r="AM201" s="1"/>
  <c r="AN43"/>
  <c r="AN200" s="1"/>
  <c r="AN42"/>
  <c r="AN199"/>
  <c r="AM199" s="1"/>
  <c r="AN41"/>
  <c r="AN198" s="1"/>
  <c r="AM198" s="1"/>
  <c r="AN38"/>
  <c r="AN195" s="1"/>
  <c r="AM195" s="1"/>
  <c r="AN37"/>
  <c r="AN194" s="1"/>
  <c r="AM194" s="1"/>
  <c r="AN35"/>
  <c r="AN192"/>
  <c r="AM192" s="1"/>
  <c r="AN34"/>
  <c r="AN191" s="1"/>
  <c r="AM191" s="1"/>
  <c r="AN31"/>
  <c r="AN188" s="1"/>
  <c r="AR80" i="290"/>
  <c r="AR79"/>
  <c r="AR81"/>
  <c r="AR75"/>
  <c r="AR59"/>
  <c r="AR55"/>
  <c r="AR54"/>
  <c r="AR52" s="1"/>
  <c r="AR46"/>
  <c r="AR43"/>
  <c r="AR40"/>
  <c r="AR39" s="1"/>
  <c r="AR33"/>
  <c r="AR29"/>
  <c r="AR26"/>
  <c r="AR28"/>
  <c r="AR23"/>
  <c r="AR21"/>
  <c r="AR19"/>
  <c r="AR18" s="1"/>
  <c r="AR27" s="1"/>
  <c r="AQ80"/>
  <c r="AQ79"/>
  <c r="AQ81" s="1"/>
  <c r="AQ75"/>
  <c r="AQ59"/>
  <c r="AQ55"/>
  <c r="AQ54"/>
  <c r="AQ52"/>
  <c r="AQ46"/>
  <c r="AQ43"/>
  <c r="AQ40"/>
  <c r="AQ39"/>
  <c r="AQ33"/>
  <c r="AQ29"/>
  <c r="AQ28"/>
  <c r="AQ26"/>
  <c r="AQ23"/>
  <c r="AQ21"/>
  <c r="AQ19"/>
  <c r="AQ18"/>
  <c r="AQ27" s="1"/>
  <c r="AO80"/>
  <c r="AO79"/>
  <c r="AO81"/>
  <c r="AO75"/>
  <c r="AO59"/>
  <c r="AO55"/>
  <c r="AO54"/>
  <c r="AO52" s="1"/>
  <c r="AO46"/>
  <c r="AO43"/>
  <c r="AO40"/>
  <c r="AO39" s="1"/>
  <c r="AO33"/>
  <c r="AO29"/>
  <c r="AO28"/>
  <c r="AO26" s="1"/>
  <c r="AO23"/>
  <c r="AO21"/>
  <c r="AO19"/>
  <c r="AO18"/>
  <c r="AN80"/>
  <c r="AN79"/>
  <c r="AN81" s="1"/>
  <c r="AM81" s="1"/>
  <c r="AN75"/>
  <c r="AN59"/>
  <c r="AN55"/>
  <c r="AN54"/>
  <c r="AN52" s="1"/>
  <c r="AM52" s="1"/>
  <c r="AN46"/>
  <c r="AN43"/>
  <c r="AN40"/>
  <c r="AN39"/>
  <c r="AM39" s="1"/>
  <c r="AN33"/>
  <c r="AN29"/>
  <c r="AN28"/>
  <c r="AN26" s="1"/>
  <c r="AM26" s="1"/>
  <c r="AN23"/>
  <c r="AN21"/>
  <c r="AN19"/>
  <c r="AN18" s="1"/>
  <c r="AN27" s="1"/>
  <c r="AR293" i="262"/>
  <c r="AR287"/>
  <c r="AR286"/>
  <c r="AR285"/>
  <c r="AR282"/>
  <c r="AR281"/>
  <c r="AR280"/>
  <c r="AR279"/>
  <c r="AR278" s="1"/>
  <c r="AR277"/>
  <c r="AR276"/>
  <c r="AR275"/>
  <c r="AR274" s="1"/>
  <c r="AR273"/>
  <c r="AR272"/>
  <c r="AR271"/>
  <c r="AR269"/>
  <c r="AR268"/>
  <c r="AR267" s="1"/>
  <c r="AR266"/>
  <c r="AR265"/>
  <c r="AR264"/>
  <c r="AR263" s="1"/>
  <c r="AR259" s="1"/>
  <c r="AR262"/>
  <c r="AR261"/>
  <c r="AR260"/>
  <c r="AR254"/>
  <c r="AR253"/>
  <c r="AR252"/>
  <c r="AR251"/>
  <c r="AR250"/>
  <c r="AR249" s="1"/>
  <c r="AR248" s="1"/>
  <c r="AR247"/>
  <c r="AR245"/>
  <c r="AR235"/>
  <c r="AR232"/>
  <c r="AR229"/>
  <c r="AR228"/>
  <c r="AR220"/>
  <c r="AR215"/>
  <c r="AR214"/>
  <c r="AR216"/>
  <c r="AR210"/>
  <c r="AR204"/>
  <c r="AR201"/>
  <c r="AR200"/>
  <c r="AR199" s="1"/>
  <c r="AR196"/>
  <c r="AR195"/>
  <c r="AR194"/>
  <c r="AR193"/>
  <c r="AR192"/>
  <c r="AR191"/>
  <c r="AR190"/>
  <c r="AR189"/>
  <c r="AR188"/>
  <c r="AR187"/>
  <c r="AR186"/>
  <c r="AR185" s="1"/>
  <c r="AR184" s="1"/>
  <c r="AR183"/>
  <c r="AR182"/>
  <c r="AR181" s="1"/>
  <c r="AR180"/>
  <c r="AR176" s="1"/>
  <c r="AR179"/>
  <c r="AR178"/>
  <c r="AR177" s="1"/>
  <c r="AR173" s="1"/>
  <c r="AR172" s="1"/>
  <c r="AR171" s="1"/>
  <c r="AR175"/>
  <c r="AR152"/>
  <c r="AR138"/>
  <c r="AR110"/>
  <c r="AR109"/>
  <c r="AR108"/>
  <c r="AR106"/>
  <c r="AR105"/>
  <c r="AR104"/>
  <c r="AR103"/>
  <c r="AR102"/>
  <c r="AR101"/>
  <c r="AR100"/>
  <c r="AR99"/>
  <c r="AR98" s="1"/>
  <c r="AR97"/>
  <c r="AR96"/>
  <c r="AR95"/>
  <c r="AR94" s="1"/>
  <c r="AR93"/>
  <c r="AR92"/>
  <c r="AR91"/>
  <c r="AR90"/>
  <c r="AR89"/>
  <c r="AR88"/>
  <c r="AR87" s="1"/>
  <c r="AR86"/>
  <c r="AR85"/>
  <c r="AR84"/>
  <c r="AR76"/>
  <c r="AR75"/>
  <c r="AR74" s="1"/>
  <c r="AR73"/>
  <c r="AR72"/>
  <c r="AR71"/>
  <c r="AR69"/>
  <c r="AR67" s="1"/>
  <c r="AR62"/>
  <c r="AR60"/>
  <c r="AR58"/>
  <c r="AR57" s="1"/>
  <c r="AR54"/>
  <c r="AR52"/>
  <c r="AR51"/>
  <c r="AR50" s="1"/>
  <c r="AR48"/>
  <c r="AR137" s="1"/>
  <c r="AR47"/>
  <c r="AR136" s="1"/>
  <c r="AR46"/>
  <c r="AR135" s="1"/>
  <c r="AR45"/>
  <c r="AR134" s="1"/>
  <c r="AR44"/>
  <c r="AR133" s="1"/>
  <c r="AR43"/>
  <c r="AR132" s="1"/>
  <c r="AR42"/>
  <c r="AR131" s="1"/>
  <c r="AR41"/>
  <c r="AR130" s="1"/>
  <c r="AR39"/>
  <c r="AR128" s="1"/>
  <c r="AR38"/>
  <c r="AR127" s="1"/>
  <c r="AR35"/>
  <c r="AR124" s="1"/>
  <c r="AR34"/>
  <c r="AR123" s="1"/>
  <c r="AR32"/>
  <c r="AR121" s="1"/>
  <c r="AR31"/>
  <c r="AR120" s="1"/>
  <c r="AR30"/>
  <c r="AR119" s="1"/>
  <c r="AR28"/>
  <c r="AR117" s="1"/>
  <c r="AR27"/>
  <c r="AR116" s="1"/>
  <c r="AR20"/>
  <c r="AQ293"/>
  <c r="AQ287"/>
  <c r="AQ286"/>
  <c r="AQ285"/>
  <c r="AQ282"/>
  <c r="AQ281"/>
  <c r="AQ280"/>
  <c r="AQ279"/>
  <c r="AQ278" s="1"/>
  <c r="AQ277"/>
  <c r="AQ276"/>
  <c r="AQ275"/>
  <c r="AQ274" s="1"/>
  <c r="AQ273"/>
  <c r="AQ272"/>
  <c r="AQ271"/>
  <c r="AQ269"/>
  <c r="AQ268"/>
  <c r="AQ267" s="1"/>
  <c r="AQ266"/>
  <c r="AQ265"/>
  <c r="AQ264"/>
  <c r="AQ263" s="1"/>
  <c r="AQ259" s="1"/>
  <c r="AQ258" s="1"/>
  <c r="AQ262"/>
  <c r="AQ261"/>
  <c r="AQ260"/>
  <c r="AQ254"/>
  <c r="AQ253"/>
  <c r="AQ252"/>
  <c r="AQ251"/>
  <c r="AQ250"/>
  <c r="AQ249" s="1"/>
  <c r="AQ248" s="1"/>
  <c r="AQ247"/>
  <c r="AQ245"/>
  <c r="AQ235"/>
  <c r="AQ232"/>
  <c r="AQ229"/>
  <c r="AQ228"/>
  <c r="AQ220"/>
  <c r="AQ215"/>
  <c r="AQ214"/>
  <c r="AQ216"/>
  <c r="AQ210"/>
  <c r="AQ204"/>
  <c r="AQ201"/>
  <c r="AQ200"/>
  <c r="AQ199" s="1"/>
  <c r="AQ196"/>
  <c r="AQ195"/>
  <c r="AQ194"/>
  <c r="AQ193"/>
  <c r="AQ192"/>
  <c r="AQ191"/>
  <c r="AQ190"/>
  <c r="AQ189"/>
  <c r="AQ188"/>
  <c r="AQ187"/>
  <c r="AQ186"/>
  <c r="AQ185" s="1"/>
  <c r="AQ184" s="1"/>
  <c r="AQ183"/>
  <c r="AQ182"/>
  <c r="AQ181" s="1"/>
  <c r="AQ180"/>
  <c r="AQ176" s="1"/>
  <c r="AQ179"/>
  <c r="AQ178"/>
  <c r="AQ177" s="1"/>
  <c r="AQ173" s="1"/>
  <c r="AQ172" s="1"/>
  <c r="AQ171" s="1"/>
  <c r="AQ175"/>
  <c r="AQ152"/>
  <c r="AQ138"/>
  <c r="AQ110"/>
  <c r="AQ109"/>
  <c r="AQ108"/>
  <c r="AQ106"/>
  <c r="AQ105"/>
  <c r="AQ104"/>
  <c r="AQ103"/>
  <c r="AQ102" s="1"/>
  <c r="AQ101"/>
  <c r="AQ100"/>
  <c r="AQ99"/>
  <c r="AQ98" s="1"/>
  <c r="AQ97"/>
  <c r="AQ96"/>
  <c r="AQ95"/>
  <c r="AQ94" s="1"/>
  <c r="AQ125" s="1"/>
  <c r="AQ93"/>
  <c r="AQ92"/>
  <c r="AQ91"/>
  <c r="AQ90"/>
  <c r="AQ89"/>
  <c r="AQ88"/>
  <c r="AQ87" s="1"/>
  <c r="AQ86"/>
  <c r="AQ85"/>
  <c r="AQ84"/>
  <c r="AQ76"/>
  <c r="AQ75"/>
  <c r="AQ74"/>
  <c r="AQ73"/>
  <c r="AQ72"/>
  <c r="AQ71"/>
  <c r="AQ69"/>
  <c r="AQ67" s="1"/>
  <c r="AQ62"/>
  <c r="AQ60"/>
  <c r="AQ58"/>
  <c r="AQ57" s="1"/>
  <c r="AQ54"/>
  <c r="AQ52"/>
  <c r="AQ51"/>
  <c r="AQ50" s="1"/>
  <c r="AQ48"/>
  <c r="AQ137" s="1"/>
  <c r="AQ47"/>
  <c r="AQ136" s="1"/>
  <c r="AQ46"/>
  <c r="AQ135" s="1"/>
  <c r="AQ45"/>
  <c r="AQ134" s="1"/>
  <c r="AQ44"/>
  <c r="AQ133" s="1"/>
  <c r="AQ43"/>
  <c r="AQ132" s="1"/>
  <c r="AQ42"/>
  <c r="AQ131" s="1"/>
  <c r="AQ41"/>
  <c r="AQ130" s="1"/>
  <c r="AQ40"/>
  <c r="AQ129" s="1"/>
  <c r="AQ39"/>
  <c r="AQ128" s="1"/>
  <c r="AQ38"/>
  <c r="AQ127" s="1"/>
  <c r="AQ35"/>
  <c r="AQ124" s="1"/>
  <c r="AQ34"/>
  <c r="AQ123" s="1"/>
  <c r="AQ32"/>
  <c r="AQ121" s="1"/>
  <c r="AQ31"/>
  <c r="AQ120" s="1"/>
  <c r="AQ30"/>
  <c r="AQ119" s="1"/>
  <c r="AQ28"/>
  <c r="AQ117" s="1"/>
  <c r="AQ27"/>
  <c r="AQ116" s="1"/>
  <c r="AQ26"/>
  <c r="AQ115" s="1"/>
  <c r="AQ20"/>
  <c r="AO293"/>
  <c r="AO287"/>
  <c r="AO286"/>
  <c r="AO285"/>
  <c r="AO282"/>
  <c r="AO281"/>
  <c r="AO280"/>
  <c r="AO279"/>
  <c r="AO278" s="1"/>
  <c r="AO277"/>
  <c r="AO276"/>
  <c r="AO275"/>
  <c r="AO274" s="1"/>
  <c r="AO270" s="1"/>
  <c r="AO273"/>
  <c r="AO272"/>
  <c r="AO271"/>
  <c r="AO269"/>
  <c r="AO268"/>
  <c r="AO267" s="1"/>
  <c r="AO266"/>
  <c r="AO265"/>
  <c r="AO264"/>
  <c r="AO263" s="1"/>
  <c r="AO259" s="1"/>
  <c r="AO258" s="1"/>
  <c r="AO262"/>
  <c r="AO261"/>
  <c r="AO260"/>
  <c r="AO254"/>
  <c r="AO253"/>
  <c r="AO252"/>
  <c r="AO251"/>
  <c r="AO250"/>
  <c r="AO249" s="1"/>
  <c r="AO248" s="1"/>
  <c r="AO247"/>
  <c r="AO245"/>
  <c r="AO235"/>
  <c r="AO232"/>
  <c r="AO229"/>
  <c r="AO228"/>
  <c r="AO220"/>
  <c r="AO215"/>
  <c r="AO214"/>
  <c r="AO216"/>
  <c r="AO210"/>
  <c r="AO204"/>
  <c r="AO201"/>
  <c r="AO200"/>
  <c r="AO199" s="1"/>
  <c r="AO196"/>
  <c r="AO195"/>
  <c r="AO194"/>
  <c r="AO193"/>
  <c r="AO192"/>
  <c r="AO191"/>
  <c r="AO190"/>
  <c r="AO189"/>
  <c r="AO188"/>
  <c r="AO187"/>
  <c r="AO186"/>
  <c r="AO185" s="1"/>
  <c r="AO183"/>
  <c r="AO182"/>
  <c r="AO181" s="1"/>
  <c r="AO180"/>
  <c r="AO176" s="1"/>
  <c r="AM176" s="1"/>
  <c r="AO179"/>
  <c r="AO178"/>
  <c r="AO177" s="1"/>
  <c r="AO175"/>
  <c r="AO152"/>
  <c r="AO138"/>
  <c r="AO110"/>
  <c r="AO109"/>
  <c r="AO108"/>
  <c r="AO106"/>
  <c r="AO105"/>
  <c r="AO104"/>
  <c r="AO103"/>
  <c r="AO102" s="1"/>
  <c r="AM102" s="1"/>
  <c r="AO101"/>
  <c r="AO100"/>
  <c r="AO99"/>
  <c r="AO98" s="1"/>
  <c r="AM98" s="1"/>
  <c r="AO97"/>
  <c r="AO96"/>
  <c r="AO95"/>
  <c r="AO94" s="1"/>
  <c r="AO93"/>
  <c r="AO92"/>
  <c r="AO91"/>
  <c r="AO90"/>
  <c r="AO89"/>
  <c r="AO88"/>
  <c r="AO87"/>
  <c r="AO86"/>
  <c r="AO85"/>
  <c r="AO84"/>
  <c r="AO76"/>
  <c r="AO75"/>
  <c r="AO74"/>
  <c r="AO73"/>
  <c r="AO72"/>
  <c r="AO71" s="1"/>
  <c r="AO70" s="1"/>
  <c r="AO69"/>
  <c r="AO67" s="1"/>
  <c r="AO62"/>
  <c r="AO60"/>
  <c r="AO58"/>
  <c r="AO57" s="1"/>
  <c r="AO54"/>
  <c r="AO52"/>
  <c r="AO51"/>
  <c r="AO50" s="1"/>
  <c r="AO48"/>
  <c r="AO137" s="1"/>
  <c r="AO47"/>
  <c r="AO136" s="1"/>
  <c r="AO46"/>
  <c r="AO135" s="1"/>
  <c r="AO45"/>
  <c r="AO134" s="1"/>
  <c r="AO44"/>
  <c r="AO43"/>
  <c r="AO132" s="1"/>
  <c r="AO42"/>
  <c r="AO131" s="1"/>
  <c r="AO41"/>
  <c r="AO130" s="1"/>
  <c r="AO40"/>
  <c r="AO129" s="1"/>
  <c r="AO39"/>
  <c r="AO128" s="1"/>
  <c r="AO38"/>
  <c r="AO127" s="1"/>
  <c r="AO35"/>
  <c r="AO124" s="1"/>
  <c r="AO34"/>
  <c r="AO123" s="1"/>
  <c r="AO32"/>
  <c r="AO121" s="1"/>
  <c r="AO31"/>
  <c r="AO120" s="1"/>
  <c r="AO30"/>
  <c r="AO119" s="1"/>
  <c r="AO28"/>
  <c r="AO117" s="1"/>
  <c r="AO27"/>
  <c r="AO116" s="1"/>
  <c r="AO26"/>
  <c r="AO115" s="1"/>
  <c r="AO20"/>
  <c r="AN293"/>
  <c r="AN287"/>
  <c r="AN286"/>
  <c r="AN285"/>
  <c r="AN282"/>
  <c r="AN281"/>
  <c r="AN280"/>
  <c r="AN279"/>
  <c r="AN278" s="1"/>
  <c r="AN277"/>
  <c r="AN276"/>
  <c r="AN275"/>
  <c r="AN274"/>
  <c r="AM274" s="1"/>
  <c r="AN273"/>
  <c r="AN272"/>
  <c r="AN271"/>
  <c r="AN269"/>
  <c r="AN268"/>
  <c r="AN267" s="1"/>
  <c r="AM267" s="1"/>
  <c r="AN266"/>
  <c r="AN265"/>
  <c r="AN264"/>
  <c r="AN263" s="1"/>
  <c r="AN262"/>
  <c r="AN261"/>
  <c r="AN260"/>
  <c r="AN254"/>
  <c r="AN253"/>
  <c r="AN252"/>
  <c r="AN251"/>
  <c r="AN250"/>
  <c r="AN249" s="1"/>
  <c r="AN247"/>
  <c r="AN245" s="1"/>
  <c r="AM245" s="1"/>
  <c r="AN235"/>
  <c r="AN232"/>
  <c r="AN229"/>
  <c r="AN228" s="1"/>
  <c r="AM228" s="1"/>
  <c r="AN220"/>
  <c r="AN215"/>
  <c r="AN214"/>
  <c r="AN216" s="1"/>
  <c r="AM216" s="1"/>
  <c r="AN210"/>
  <c r="AN204"/>
  <c r="AN201"/>
  <c r="AN200"/>
  <c r="AN199" s="1"/>
  <c r="AN196"/>
  <c r="AN195"/>
  <c r="AN194"/>
  <c r="AN193"/>
  <c r="AN192" s="1"/>
  <c r="AM192" s="1"/>
  <c r="AN191"/>
  <c r="AN190"/>
  <c r="AN189"/>
  <c r="AN188" s="1"/>
  <c r="AN187"/>
  <c r="AN186"/>
  <c r="AN185"/>
  <c r="AN183"/>
  <c r="AN182"/>
  <c r="AN181" s="1"/>
  <c r="AN180"/>
  <c r="AN179"/>
  <c r="AN178"/>
  <c r="AN177"/>
  <c r="AN176"/>
  <c r="AN175"/>
  <c r="AN152"/>
  <c r="AN138"/>
  <c r="AN110"/>
  <c r="AN109"/>
  <c r="AN108"/>
  <c r="AM108" s="1"/>
  <c r="AN106"/>
  <c r="AN105"/>
  <c r="AN104"/>
  <c r="AN103"/>
  <c r="AN102"/>
  <c r="AN101"/>
  <c r="AN100"/>
  <c r="AN99"/>
  <c r="AN98"/>
  <c r="AN97"/>
  <c r="AN96"/>
  <c r="AN95" s="1"/>
  <c r="AN93"/>
  <c r="AN85" s="1"/>
  <c r="AM85" s="1"/>
  <c r="AN92"/>
  <c r="AN91"/>
  <c r="AM91" s="1"/>
  <c r="AN90"/>
  <c r="AN89"/>
  <c r="AN88"/>
  <c r="AN87" s="1"/>
  <c r="AN86"/>
  <c r="AN84"/>
  <c r="AN76"/>
  <c r="AN75"/>
  <c r="AN74" s="1"/>
  <c r="AM74" s="1"/>
  <c r="AN73"/>
  <c r="AN72"/>
  <c r="AN71" s="1"/>
  <c r="AN69"/>
  <c r="AN67" s="1"/>
  <c r="AN62"/>
  <c r="AN60"/>
  <c r="AN58"/>
  <c r="AN57" s="1"/>
  <c r="AM57" s="1"/>
  <c r="AN54"/>
  <c r="AN52"/>
  <c r="AN51"/>
  <c r="AN50"/>
  <c r="AN48"/>
  <c r="AN137" s="1"/>
  <c r="AM137" s="1"/>
  <c r="AN47"/>
  <c r="AN136"/>
  <c r="AM136" s="1"/>
  <c r="AN46"/>
  <c r="AN135" s="1"/>
  <c r="AM135" s="1"/>
  <c r="AN45"/>
  <c r="AN134"/>
  <c r="AN44"/>
  <c r="AN133" s="1"/>
  <c r="AN43"/>
  <c r="AN132"/>
  <c r="AM132" s="1"/>
  <c r="AN42"/>
  <c r="AN131" s="1"/>
  <c r="AM131" s="1"/>
  <c r="AN41"/>
  <c r="AN130"/>
  <c r="AN40"/>
  <c r="AN129" s="1"/>
  <c r="AM129" s="1"/>
  <c r="AN39"/>
  <c r="AN128"/>
  <c r="AM128" s="1"/>
  <c r="AN38"/>
  <c r="AN127" s="1"/>
  <c r="AM127" s="1"/>
  <c r="AN35"/>
  <c r="AN124"/>
  <c r="AN34"/>
  <c r="AN123" s="1"/>
  <c r="AM123" s="1"/>
  <c r="AN32"/>
  <c r="AN121"/>
  <c r="AM121" s="1"/>
  <c r="AN31"/>
  <c r="AN120" s="1"/>
  <c r="AM120" s="1"/>
  <c r="AN30"/>
  <c r="AN119"/>
  <c r="AN28"/>
  <c r="AN117" s="1"/>
  <c r="AM117" s="1"/>
  <c r="AN26"/>
  <c r="AN115" s="1"/>
  <c r="AM115" s="1"/>
  <c r="AN20"/>
  <c r="AP247"/>
  <c r="AP245" s="1"/>
  <c r="AJ247"/>
  <c r="AJ245" s="1"/>
  <c r="AD247"/>
  <c r="AD245" s="1"/>
  <c r="X247"/>
  <c r="X245" s="1"/>
  <c r="R245"/>
  <c r="A15" i="233"/>
  <c r="A27" i="195"/>
  <c r="E24" i="332"/>
  <c r="Q2" i="238"/>
  <c r="P2"/>
  <c r="O2"/>
  <c r="N2"/>
  <c r="M2"/>
  <c r="L2"/>
  <c r="K2"/>
  <c r="J2"/>
  <c r="I2"/>
  <c r="AF15" i="331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I29" i="259"/>
  <c r="F29" s="1"/>
  <c r="O56" i="340"/>
  <c r="N56"/>
  <c r="M56"/>
  <c r="L56"/>
  <c r="O55"/>
  <c r="N55"/>
  <c r="M55"/>
  <c r="L55"/>
  <c r="O54"/>
  <c r="N54"/>
  <c r="M54"/>
  <c r="L54"/>
  <c r="O53"/>
  <c r="O52"/>
  <c r="O51"/>
  <c r="N53"/>
  <c r="M53"/>
  <c r="M52"/>
  <c r="M51"/>
  <c r="L53"/>
  <c r="N52"/>
  <c r="L52"/>
  <c r="L51"/>
  <c r="O50"/>
  <c r="N50"/>
  <c r="M50"/>
  <c r="L50"/>
  <c r="O49"/>
  <c r="N49"/>
  <c r="M49"/>
  <c r="L49"/>
  <c r="O48"/>
  <c r="N48"/>
  <c r="M48"/>
  <c r="L48"/>
  <c r="O47"/>
  <c r="N47"/>
  <c r="M47"/>
  <c r="L47"/>
  <c r="O45"/>
  <c r="N45"/>
  <c r="M45"/>
  <c r="L45"/>
  <c r="O44"/>
  <c r="N44"/>
  <c r="M44"/>
  <c r="L44"/>
  <c r="O41"/>
  <c r="O40"/>
  <c r="O39" s="1"/>
  <c r="N41"/>
  <c r="N40"/>
  <c r="N39"/>
  <c r="M41"/>
  <c r="M40"/>
  <c r="M39" s="1"/>
  <c r="L41"/>
  <c r="L40"/>
  <c r="L39"/>
  <c r="O38"/>
  <c r="N38"/>
  <c r="M38"/>
  <c r="L38"/>
  <c r="O37"/>
  <c r="N37"/>
  <c r="M37"/>
  <c r="L37"/>
  <c r="O35"/>
  <c r="N35"/>
  <c r="M35"/>
  <c r="L35"/>
  <c r="O34"/>
  <c r="N34"/>
  <c r="M34"/>
  <c r="M32"/>
  <c r="L34"/>
  <c r="L32"/>
  <c r="L31" s="1"/>
  <c r="O32"/>
  <c r="O31" s="1"/>
  <c r="N32"/>
  <c r="N31" s="1"/>
  <c r="O30"/>
  <c r="O29"/>
  <c r="O28" s="1"/>
  <c r="N30"/>
  <c r="N29"/>
  <c r="N28"/>
  <c r="M30"/>
  <c r="L30"/>
  <c r="L29"/>
  <c r="M29"/>
  <c r="M28" s="1"/>
  <c r="O27"/>
  <c r="N27"/>
  <c r="M27"/>
  <c r="L27"/>
  <c r="O26"/>
  <c r="N26"/>
  <c r="M26"/>
  <c r="L26"/>
  <c r="O25"/>
  <c r="N25"/>
  <c r="M25"/>
  <c r="L25"/>
  <c r="O24"/>
  <c r="N24"/>
  <c r="M24"/>
  <c r="L24"/>
  <c r="O22"/>
  <c r="N22"/>
  <c r="M22"/>
  <c r="L22"/>
  <c r="O21"/>
  <c r="O20"/>
  <c r="O23"/>
  <c r="N21"/>
  <c r="M21"/>
  <c r="M20"/>
  <c r="M23"/>
  <c r="L21"/>
  <c r="N20"/>
  <c r="N23" s="1"/>
  <c r="L20"/>
  <c r="L23" s="1"/>
  <c r="O19"/>
  <c r="N19"/>
  <c r="M19"/>
  <c r="L19"/>
  <c r="O18"/>
  <c r="N18"/>
  <c r="M18"/>
  <c r="L18"/>
  <c r="O15"/>
  <c r="N15"/>
  <c r="M15"/>
  <c r="L15"/>
  <c r="K15"/>
  <c r="J15"/>
  <c r="I15"/>
  <c r="H15"/>
  <c r="G15"/>
  <c r="K51"/>
  <c r="J51"/>
  <c r="K31"/>
  <c r="K39"/>
  <c r="K28"/>
  <c r="J31"/>
  <c r="J39"/>
  <c r="J28"/>
  <c r="K23"/>
  <c r="J23"/>
  <c r="I51"/>
  <c r="H51"/>
  <c r="G51"/>
  <c r="I31"/>
  <c r="I39"/>
  <c r="I28"/>
  <c r="H31"/>
  <c r="H39"/>
  <c r="H28"/>
  <c r="G31"/>
  <c r="G39"/>
  <c r="G28"/>
  <c r="I23"/>
  <c r="H23"/>
  <c r="G23"/>
  <c r="V5" i="15"/>
  <c r="V4"/>
  <c r="V3"/>
  <c r="V2"/>
  <c r="E14" i="259"/>
  <c r="Z49" i="238"/>
  <c r="Q49"/>
  <c r="Y49"/>
  <c r="P49"/>
  <c r="X49"/>
  <c r="O49"/>
  <c r="W49"/>
  <c r="V49"/>
  <c r="M49" s="1"/>
  <c r="T49"/>
  <c r="K49" s="1"/>
  <c r="S49"/>
  <c r="J49"/>
  <c r="R49"/>
  <c r="I49"/>
  <c r="N49"/>
  <c r="L49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Z40"/>
  <c r="Z45"/>
  <c r="Y40"/>
  <c r="Y45"/>
  <c r="X40"/>
  <c r="X45"/>
  <c r="W40"/>
  <c r="W45"/>
  <c r="V40"/>
  <c r="V45"/>
  <c r="U40"/>
  <c r="U45"/>
  <c r="T40"/>
  <c r="T45"/>
  <c r="S40"/>
  <c r="S45"/>
  <c r="R40"/>
  <c r="R45"/>
  <c r="Q40"/>
  <c r="Q45"/>
  <c r="P40"/>
  <c r="P45"/>
  <c r="O40"/>
  <c r="O45"/>
  <c r="N40"/>
  <c r="N45"/>
  <c r="M40"/>
  <c r="M45"/>
  <c r="L40"/>
  <c r="L45"/>
  <c r="K40"/>
  <c r="K45"/>
  <c r="J40"/>
  <c r="J45"/>
  <c r="I40"/>
  <c r="I45"/>
  <c r="Z37"/>
  <c r="Z44"/>
  <c r="Z43" s="1"/>
  <c r="Y37"/>
  <c r="Y44" s="1"/>
  <c r="Y43" s="1"/>
  <c r="X37"/>
  <c r="X44"/>
  <c r="X43" s="1"/>
  <c r="W37"/>
  <c r="W44" s="1"/>
  <c r="W43" s="1"/>
  <c r="V37"/>
  <c r="V44"/>
  <c r="U37"/>
  <c r="U44"/>
  <c r="T37"/>
  <c r="T44"/>
  <c r="S37"/>
  <c r="S44"/>
  <c r="S43" s="1"/>
  <c r="R37"/>
  <c r="R44" s="1"/>
  <c r="R43" s="1"/>
  <c r="Q37"/>
  <c r="Q44"/>
  <c r="P37"/>
  <c r="P44"/>
  <c r="O37"/>
  <c r="O44"/>
  <c r="N37"/>
  <c r="N44"/>
  <c r="N43" s="1"/>
  <c r="M37"/>
  <c r="M44" s="1"/>
  <c r="L37"/>
  <c r="L44"/>
  <c r="L43" s="1"/>
  <c r="K37"/>
  <c r="K44" s="1"/>
  <c r="K43" s="1"/>
  <c r="J37"/>
  <c r="J44" s="1"/>
  <c r="J43" s="1"/>
  <c r="I37"/>
  <c r="I44" s="1"/>
  <c r="I43" s="1"/>
  <c r="Z36"/>
  <c r="Q36"/>
  <c r="Y36"/>
  <c r="P36"/>
  <c r="X36"/>
  <c r="W36"/>
  <c r="N36" s="1"/>
  <c r="V36"/>
  <c r="T36"/>
  <c r="K36"/>
  <c r="S36"/>
  <c r="J36"/>
  <c r="R36"/>
  <c r="O36"/>
  <c r="L36"/>
  <c r="I36"/>
  <c r="Z35"/>
  <c r="Q35"/>
  <c r="Y35"/>
  <c r="P35"/>
  <c r="X35"/>
  <c r="O35"/>
  <c r="W35"/>
  <c r="N35"/>
  <c r="V35"/>
  <c r="M35"/>
  <c r="T35"/>
  <c r="K35"/>
  <c r="S35"/>
  <c r="R35"/>
  <c r="I35" s="1"/>
  <c r="L35"/>
  <c r="J35"/>
  <c r="Z34"/>
  <c r="Q34" s="1"/>
  <c r="Y34"/>
  <c r="P34" s="1"/>
  <c r="X34"/>
  <c r="O34" s="1"/>
  <c r="W34"/>
  <c r="V34"/>
  <c r="M34"/>
  <c r="T34"/>
  <c r="K34"/>
  <c r="S34"/>
  <c r="R34"/>
  <c r="I34" s="1"/>
  <c r="L34"/>
  <c r="J34"/>
  <c r="Z33"/>
  <c r="Q33" s="1"/>
  <c r="Y33"/>
  <c r="P33" s="1"/>
  <c r="X33"/>
  <c r="O33" s="1"/>
  <c r="W33"/>
  <c r="N33" s="1"/>
  <c r="V33"/>
  <c r="M33" s="1"/>
  <c r="T33"/>
  <c r="K33" s="1"/>
  <c r="S33"/>
  <c r="J33" s="1"/>
  <c r="R33"/>
  <c r="I33" s="1"/>
  <c r="L33"/>
  <c r="Z32"/>
  <c r="Q32"/>
  <c r="Y32"/>
  <c r="P32"/>
  <c r="X32"/>
  <c r="W32"/>
  <c r="W31" s="1"/>
  <c r="V32"/>
  <c r="T32"/>
  <c r="S32"/>
  <c r="J32"/>
  <c r="R32"/>
  <c r="N32"/>
  <c r="L32"/>
  <c r="U31"/>
  <c r="Z30"/>
  <c r="Q30"/>
  <c r="Y30"/>
  <c r="P30"/>
  <c r="X30"/>
  <c r="W30"/>
  <c r="N30" s="1"/>
  <c r="V30"/>
  <c r="M30" s="1"/>
  <c r="T30"/>
  <c r="K30" s="1"/>
  <c r="S30"/>
  <c r="J30" s="1"/>
  <c r="R30"/>
  <c r="I30" s="1"/>
  <c r="O30"/>
  <c r="L30"/>
  <c r="Z29"/>
  <c r="Q29" s="1"/>
  <c r="Y29"/>
  <c r="P29" s="1"/>
  <c r="X29"/>
  <c r="O29" s="1"/>
  <c r="W29"/>
  <c r="N29" s="1"/>
  <c r="V29"/>
  <c r="M29" s="1"/>
  <c r="T29"/>
  <c r="K29" s="1"/>
  <c r="S29"/>
  <c r="J29" s="1"/>
  <c r="R29"/>
  <c r="I29" s="1"/>
  <c r="L29"/>
  <c r="Z28"/>
  <c r="Y28"/>
  <c r="P28" s="1"/>
  <c r="X28"/>
  <c r="O28" s="1"/>
  <c r="W28"/>
  <c r="N28" s="1"/>
  <c r="V28"/>
  <c r="M28" s="1"/>
  <c r="T28"/>
  <c r="K28" s="1"/>
  <c r="S28"/>
  <c r="J28" s="1"/>
  <c r="R28"/>
  <c r="I28" s="1"/>
  <c r="L28"/>
  <c r="Z27"/>
  <c r="Y27"/>
  <c r="P27" s="1"/>
  <c r="X27"/>
  <c r="O27" s="1"/>
  <c r="W27"/>
  <c r="N27" s="1"/>
  <c r="V27"/>
  <c r="T27"/>
  <c r="K27"/>
  <c r="S27"/>
  <c r="J27"/>
  <c r="R27"/>
  <c r="I27"/>
  <c r="Q27"/>
  <c r="M27"/>
  <c r="L27"/>
  <c r="Z26"/>
  <c r="Y26"/>
  <c r="X26"/>
  <c r="O26" s="1"/>
  <c r="W26"/>
  <c r="V26"/>
  <c r="V25"/>
  <c r="T26"/>
  <c r="K26"/>
  <c r="S26"/>
  <c r="J26"/>
  <c r="R26"/>
  <c r="I26"/>
  <c r="M26"/>
  <c r="L26"/>
  <c r="U25"/>
  <c r="L25"/>
  <c r="Z23"/>
  <c r="Q23"/>
  <c r="Y23"/>
  <c r="P23"/>
  <c r="X23"/>
  <c r="O23"/>
  <c r="W23"/>
  <c r="N23"/>
  <c r="V23"/>
  <c r="M23"/>
  <c r="T23"/>
  <c r="K23"/>
  <c r="S23"/>
  <c r="J23"/>
  <c r="R23"/>
  <c r="I23"/>
  <c r="L23"/>
  <c r="Z22"/>
  <c r="Q22" s="1"/>
  <c r="Y22"/>
  <c r="P22"/>
  <c r="X22"/>
  <c r="O22"/>
  <c r="W22"/>
  <c r="N22"/>
  <c r="V22"/>
  <c r="M22"/>
  <c r="T22"/>
  <c r="K22"/>
  <c r="S22"/>
  <c r="J22"/>
  <c r="R22"/>
  <c r="I22"/>
  <c r="L22"/>
  <c r="Z21"/>
  <c r="Q21"/>
  <c r="Y21"/>
  <c r="P21"/>
  <c r="X21"/>
  <c r="O21"/>
  <c r="W21"/>
  <c r="V21"/>
  <c r="M21" s="1"/>
  <c r="T21"/>
  <c r="K21" s="1"/>
  <c r="S21"/>
  <c r="J21" s="1"/>
  <c r="R21"/>
  <c r="I21" s="1"/>
  <c r="N21"/>
  <c r="L21"/>
  <c r="Z20"/>
  <c r="Q20" s="1"/>
  <c r="Y20"/>
  <c r="P20" s="1"/>
  <c r="X20"/>
  <c r="O20" s="1"/>
  <c r="W20"/>
  <c r="N20" s="1"/>
  <c r="V20"/>
  <c r="T20"/>
  <c r="K20"/>
  <c r="S20"/>
  <c r="J20"/>
  <c r="R20"/>
  <c r="I20"/>
  <c r="L20"/>
  <c r="Z19"/>
  <c r="Y19"/>
  <c r="X19"/>
  <c r="O19" s="1"/>
  <c r="W19"/>
  <c r="W18" s="1"/>
  <c r="V19"/>
  <c r="M19"/>
  <c r="T19"/>
  <c r="T18"/>
  <c r="K19"/>
  <c r="S19"/>
  <c r="J19" s="1"/>
  <c r="R19"/>
  <c r="L19"/>
  <c r="U18"/>
  <c r="L18" s="1"/>
  <c r="Z16"/>
  <c r="Y16"/>
  <c r="X16"/>
  <c r="W16"/>
  <c r="V16"/>
  <c r="U16"/>
  <c r="T16"/>
  <c r="S16"/>
  <c r="R16"/>
  <c r="Q15"/>
  <c r="P15"/>
  <c r="O15"/>
  <c r="N15"/>
  <c r="M15"/>
  <c r="L15"/>
  <c r="K15"/>
  <c r="J15"/>
  <c r="I15"/>
  <c r="G37" i="239"/>
  <c r="G44" s="1"/>
  <c r="H37"/>
  <c r="H44" s="1"/>
  <c r="I37"/>
  <c r="I44" s="1"/>
  <c r="J37"/>
  <c r="J44" s="1"/>
  <c r="K37"/>
  <c r="K44" s="1"/>
  <c r="K43" s="1"/>
  <c r="J16" i="331" s="1"/>
  <c r="L37" i="239"/>
  <c r="L44" s="1"/>
  <c r="M37"/>
  <c r="M44" s="1"/>
  <c r="M43" s="1"/>
  <c r="L16" i="331" s="1"/>
  <c r="N37" i="239"/>
  <c r="N44" s="1"/>
  <c r="O37"/>
  <c r="O44" s="1"/>
  <c r="O43" s="1"/>
  <c r="N16" i="331" s="1"/>
  <c r="G40" i="239"/>
  <c r="G45" s="1"/>
  <c r="H40"/>
  <c r="H45" s="1"/>
  <c r="I40"/>
  <c r="I45" s="1"/>
  <c r="J40"/>
  <c r="J45" s="1"/>
  <c r="K40"/>
  <c r="K45" s="1"/>
  <c r="L40"/>
  <c r="L45" s="1"/>
  <c r="M40"/>
  <c r="M45" s="1"/>
  <c r="N40"/>
  <c r="N45" s="1"/>
  <c r="O40"/>
  <c r="O45" s="1"/>
  <c r="G50"/>
  <c r="H46"/>
  <c r="H50"/>
  <c r="I50"/>
  <c r="J46"/>
  <c r="J50"/>
  <c r="K46"/>
  <c r="K50"/>
  <c r="L46"/>
  <c r="L50"/>
  <c r="M46"/>
  <c r="M50"/>
  <c r="N46"/>
  <c r="N50"/>
  <c r="O46"/>
  <c r="O50"/>
  <c r="O2"/>
  <c r="N2"/>
  <c r="M2"/>
  <c r="L2"/>
  <c r="K2"/>
  <c r="J2"/>
  <c r="I2"/>
  <c r="H2"/>
  <c r="G2"/>
  <c r="O36"/>
  <c r="N36"/>
  <c r="M36"/>
  <c r="L36"/>
  <c r="K36"/>
  <c r="J36"/>
  <c r="I36"/>
  <c r="H36"/>
  <c r="G36"/>
  <c r="O35"/>
  <c r="N35"/>
  <c r="M35"/>
  <c r="L35"/>
  <c r="K35"/>
  <c r="J35"/>
  <c r="I35"/>
  <c r="H35"/>
  <c r="G35"/>
  <c r="O34"/>
  <c r="N34"/>
  <c r="M34"/>
  <c r="L34"/>
  <c r="K34"/>
  <c r="J34"/>
  <c r="I34"/>
  <c r="H34"/>
  <c r="G34"/>
  <c r="O33"/>
  <c r="N33"/>
  <c r="M33"/>
  <c r="L33"/>
  <c r="K33"/>
  <c r="J33"/>
  <c r="I33"/>
  <c r="H33"/>
  <c r="G33"/>
  <c r="O32"/>
  <c r="N32"/>
  <c r="M32"/>
  <c r="L32"/>
  <c r="K32"/>
  <c r="J32"/>
  <c r="I32"/>
  <c r="H32"/>
  <c r="G32"/>
  <c r="N31"/>
  <c r="L31"/>
  <c r="J31"/>
  <c r="H31"/>
  <c r="O30"/>
  <c r="N30"/>
  <c r="M30"/>
  <c r="L30"/>
  <c r="K30"/>
  <c r="J30"/>
  <c r="I30"/>
  <c r="H30"/>
  <c r="G30"/>
  <c r="O29"/>
  <c r="N29"/>
  <c r="M29"/>
  <c r="L29"/>
  <c r="K29"/>
  <c r="J29"/>
  <c r="I29"/>
  <c r="H29"/>
  <c r="G29"/>
  <c r="O28"/>
  <c r="N28"/>
  <c r="M28"/>
  <c r="L28"/>
  <c r="K28"/>
  <c r="J28"/>
  <c r="I28"/>
  <c r="H28"/>
  <c r="G28"/>
  <c r="O27"/>
  <c r="N27"/>
  <c r="M27"/>
  <c r="L27"/>
  <c r="K27"/>
  <c r="J27"/>
  <c r="I27"/>
  <c r="H27"/>
  <c r="G27"/>
  <c r="O26"/>
  <c r="N26"/>
  <c r="M26"/>
  <c r="L26"/>
  <c r="K26"/>
  <c r="J26"/>
  <c r="I26"/>
  <c r="H26"/>
  <c r="G26"/>
  <c r="O25"/>
  <c r="M25"/>
  <c r="K25"/>
  <c r="J25"/>
  <c r="I25"/>
  <c r="G25"/>
  <c r="O23"/>
  <c r="N23"/>
  <c r="M23"/>
  <c r="L23"/>
  <c r="K23"/>
  <c r="J23"/>
  <c r="I23"/>
  <c r="H23"/>
  <c r="G23"/>
  <c r="O22"/>
  <c r="N22"/>
  <c r="M22"/>
  <c r="L22"/>
  <c r="K22"/>
  <c r="J22"/>
  <c r="I22"/>
  <c r="H22"/>
  <c r="G22"/>
  <c r="O21"/>
  <c r="N21"/>
  <c r="M21"/>
  <c r="L21"/>
  <c r="K21"/>
  <c r="J21"/>
  <c r="I21"/>
  <c r="H21"/>
  <c r="G21"/>
  <c r="O20"/>
  <c r="N20"/>
  <c r="M20"/>
  <c r="L20"/>
  <c r="K20"/>
  <c r="J20"/>
  <c r="I20"/>
  <c r="H20"/>
  <c r="G20"/>
  <c r="O19"/>
  <c r="N19"/>
  <c r="M19"/>
  <c r="L19"/>
  <c r="K19"/>
  <c r="J19"/>
  <c r="I19"/>
  <c r="H19"/>
  <c r="G19"/>
  <c r="N18"/>
  <c r="L18"/>
  <c r="J18"/>
  <c r="H18"/>
  <c r="O15"/>
  <c r="N15"/>
  <c r="M15"/>
  <c r="L15"/>
  <c r="K15"/>
  <c r="J15"/>
  <c r="I15"/>
  <c r="H15"/>
  <c r="G15"/>
  <c r="D37" i="258"/>
  <c r="D35"/>
  <c r="D40"/>
  <c r="D39"/>
  <c r="D36"/>
  <c r="AP106" i="327"/>
  <c r="AP107"/>
  <c r="AP105"/>
  <c r="AP109"/>
  <c r="AP110"/>
  <c r="AP108" s="1"/>
  <c r="AP104" s="1"/>
  <c r="AJ106"/>
  <c r="AJ107"/>
  <c r="AJ105" s="1"/>
  <c r="AJ109"/>
  <c r="AJ110"/>
  <c r="AD106"/>
  <c r="AD107"/>
  <c r="AD105" s="1"/>
  <c r="AD109"/>
  <c r="AD110"/>
  <c r="X106"/>
  <c r="X107"/>
  <c r="X109"/>
  <c r="X110"/>
  <c r="X108"/>
  <c r="R106"/>
  <c r="R107"/>
  <c r="R105"/>
  <c r="R109"/>
  <c r="R110"/>
  <c r="R108" s="1"/>
  <c r="R104" s="1"/>
  <c r="AP103"/>
  <c r="AP101" s="1"/>
  <c r="AJ103"/>
  <c r="AJ101" s="1"/>
  <c r="AD103"/>
  <c r="AD101" s="1"/>
  <c r="X103"/>
  <c r="X101" s="1"/>
  <c r="R103"/>
  <c r="R101" s="1"/>
  <c r="AP250" i="262"/>
  <c r="AP251"/>
  <c r="AP253"/>
  <c r="AP254"/>
  <c r="AJ250"/>
  <c r="AJ251"/>
  <c r="AJ249"/>
  <c r="AJ253"/>
  <c r="AJ254"/>
  <c r="AD250"/>
  <c r="AD251"/>
  <c r="AD249" s="1"/>
  <c r="AD253"/>
  <c r="AD254"/>
  <c r="AD252" s="1"/>
  <c r="X250"/>
  <c r="X251"/>
  <c r="X253"/>
  <c r="X254"/>
  <c r="R249"/>
  <c r="R252"/>
  <c r="AP72"/>
  <c r="AP71" s="1"/>
  <c r="AP70" s="1"/>
  <c r="AP73"/>
  <c r="AP75"/>
  <c r="AP76"/>
  <c r="AP74" s="1"/>
  <c r="AJ72"/>
  <c r="AJ71"/>
  <c r="AJ73"/>
  <c r="AJ75"/>
  <c r="AJ76"/>
  <c r="AJ74"/>
  <c r="AD72"/>
  <c r="AD71"/>
  <c r="AD73"/>
  <c r="AD75"/>
  <c r="AD76"/>
  <c r="AD74"/>
  <c r="X72"/>
  <c r="X71"/>
  <c r="X73"/>
  <c r="X75"/>
  <c r="X76"/>
  <c r="X74"/>
  <c r="R72"/>
  <c r="R71"/>
  <c r="R73"/>
  <c r="R75"/>
  <c r="R76"/>
  <c r="R74"/>
  <c r="AP69"/>
  <c r="AP67"/>
  <c r="AJ69"/>
  <c r="AJ67"/>
  <c r="AD69"/>
  <c r="AD67"/>
  <c r="X69"/>
  <c r="X67"/>
  <c r="X65" s="1"/>
  <c r="X68" s="1"/>
  <c r="R69"/>
  <c r="R67"/>
  <c r="AP33" i="327"/>
  <c r="AP32" s="1"/>
  <c r="AP34"/>
  <c r="AP35"/>
  <c r="AP37"/>
  <c r="AP38"/>
  <c r="AP132"/>
  <c r="AP133"/>
  <c r="AP134"/>
  <c r="AP131" s="1"/>
  <c r="AP136"/>
  <c r="AP137"/>
  <c r="AP135" s="1"/>
  <c r="AP41"/>
  <c r="AP42"/>
  <c r="AP44"/>
  <c r="AP45"/>
  <c r="AP46"/>
  <c r="AP48"/>
  <c r="AP49"/>
  <c r="AP50"/>
  <c r="AP140"/>
  <c r="AP141"/>
  <c r="AP139"/>
  <c r="AP143"/>
  <c r="AP144"/>
  <c r="AP145"/>
  <c r="AP147"/>
  <c r="AP148"/>
  <c r="AP149"/>
  <c r="AP51"/>
  <c r="AP150"/>
  <c r="AJ33"/>
  <c r="AJ35"/>
  <c r="AJ37"/>
  <c r="AJ38"/>
  <c r="AJ36" s="1"/>
  <c r="AJ132"/>
  <c r="AJ133"/>
  <c r="AJ134"/>
  <c r="AJ131" s="1"/>
  <c r="AJ136"/>
  <c r="AJ137"/>
  <c r="AJ135" s="1"/>
  <c r="AJ41"/>
  <c r="AJ42"/>
  <c r="AJ44"/>
  <c r="AJ45"/>
  <c r="AJ46"/>
  <c r="AJ143"/>
  <c r="AJ144"/>
  <c r="AJ145"/>
  <c r="AJ48"/>
  <c r="AJ47" s="1"/>
  <c r="AJ49"/>
  <c r="AJ50"/>
  <c r="AJ147"/>
  <c r="AJ146" s="1"/>
  <c r="AJ204" s="1"/>
  <c r="AJ148"/>
  <c r="AJ149"/>
  <c r="AJ140"/>
  <c r="AJ141"/>
  <c r="AJ139"/>
  <c r="AJ51"/>
  <c r="AJ150"/>
  <c r="AJ208" s="1"/>
  <c r="AD33"/>
  <c r="AD34"/>
  <c r="AD35"/>
  <c r="AD37"/>
  <c r="AD38"/>
  <c r="AD36" s="1"/>
  <c r="AD132"/>
  <c r="AD133"/>
  <c r="AD134"/>
  <c r="AD136"/>
  <c r="AD137"/>
  <c r="AD135"/>
  <c r="AD41"/>
  <c r="AD42"/>
  <c r="AD40" s="1"/>
  <c r="AD44"/>
  <c r="AD43" s="1"/>
  <c r="AD45"/>
  <c r="AD46"/>
  <c r="AD143"/>
  <c r="AD144"/>
  <c r="AD145"/>
  <c r="AD142" s="1"/>
  <c r="AD48"/>
  <c r="AD49"/>
  <c r="AD50"/>
  <c r="AD147"/>
  <c r="AD148"/>
  <c r="AD149"/>
  <c r="AD140"/>
  <c r="AD141"/>
  <c r="AD139" s="1"/>
  <c r="AD51"/>
  <c r="AD150"/>
  <c r="AD208" s="1"/>
  <c r="X33"/>
  <c r="X35"/>
  <c r="X37"/>
  <c r="X38"/>
  <c r="X36" s="1"/>
  <c r="X132"/>
  <c r="X133"/>
  <c r="X134"/>
  <c r="X136"/>
  <c r="X137"/>
  <c r="X135"/>
  <c r="X41"/>
  <c r="X42"/>
  <c r="X40" s="1"/>
  <c r="X44"/>
  <c r="X45"/>
  <c r="X46"/>
  <c r="X48"/>
  <c r="X49"/>
  <c r="X50"/>
  <c r="X147"/>
  <c r="X148"/>
  <c r="X149"/>
  <c r="X140"/>
  <c r="X141"/>
  <c r="X143"/>
  <c r="X144"/>
  <c r="X145"/>
  <c r="X51"/>
  <c r="X150"/>
  <c r="X208" s="1"/>
  <c r="R33"/>
  <c r="R34"/>
  <c r="R37"/>
  <c r="R38"/>
  <c r="R36" s="1"/>
  <c r="R132"/>
  <c r="R133"/>
  <c r="R134"/>
  <c r="R136"/>
  <c r="R137"/>
  <c r="R135" s="1"/>
  <c r="R127" s="1"/>
  <c r="R41"/>
  <c r="R42"/>
  <c r="R44"/>
  <c r="R45"/>
  <c r="R46"/>
  <c r="R48"/>
  <c r="R49"/>
  <c r="R50"/>
  <c r="R140"/>
  <c r="R141"/>
  <c r="R143"/>
  <c r="R144"/>
  <c r="R145"/>
  <c r="R147"/>
  <c r="R148"/>
  <c r="R149"/>
  <c r="R51"/>
  <c r="R150"/>
  <c r="AP30" i="262"/>
  <c r="AP31"/>
  <c r="AP32"/>
  <c r="AP34"/>
  <c r="AP33"/>
  <c r="AP35"/>
  <c r="AP88"/>
  <c r="AP87" s="1"/>
  <c r="AP89"/>
  <c r="AP90"/>
  <c r="AP92"/>
  <c r="AP93"/>
  <c r="AP38"/>
  <c r="AP39"/>
  <c r="AP37"/>
  <c r="AP41"/>
  <c r="AP42"/>
  <c r="AP43"/>
  <c r="AP45"/>
  <c r="AP44" s="1"/>
  <c r="AP46"/>
  <c r="AP47"/>
  <c r="AP96"/>
  <c r="AP97"/>
  <c r="AP95"/>
  <c r="AP99"/>
  <c r="AP100"/>
  <c r="AP101"/>
  <c r="AP103"/>
  <c r="AP104"/>
  <c r="AP105"/>
  <c r="AP102" s="1"/>
  <c r="AP94" s="1"/>
  <c r="AP48"/>
  <c r="AP106"/>
  <c r="AP137" s="1"/>
  <c r="AJ30"/>
  <c r="AJ31"/>
  <c r="AJ32"/>
  <c r="AJ34"/>
  <c r="AJ33"/>
  <c r="AJ35"/>
  <c r="AJ88"/>
  <c r="AJ87" s="1"/>
  <c r="AJ89"/>
  <c r="AJ90"/>
  <c r="AJ92"/>
  <c r="AJ93"/>
  <c r="AJ91"/>
  <c r="AJ38"/>
  <c r="AJ37"/>
  <c r="AJ39"/>
  <c r="AJ41"/>
  <c r="AJ42"/>
  <c r="AJ40"/>
  <c r="AJ43"/>
  <c r="AJ45"/>
  <c r="AJ46"/>
  <c r="AJ47"/>
  <c r="AJ96"/>
  <c r="AJ97"/>
  <c r="AJ99"/>
  <c r="AJ100"/>
  <c r="AJ101"/>
  <c r="AJ103"/>
  <c r="AJ102" s="1"/>
  <c r="AJ94" s="1"/>
  <c r="AJ104"/>
  <c r="AJ105"/>
  <c r="AJ48"/>
  <c r="AJ137" s="1"/>
  <c r="AJ106"/>
  <c r="AD30"/>
  <c r="AD31"/>
  <c r="AD32"/>
  <c r="AD34"/>
  <c r="AD33" s="1"/>
  <c r="AD35"/>
  <c r="AD88"/>
  <c r="AD89"/>
  <c r="AD90"/>
  <c r="AD92"/>
  <c r="AD93"/>
  <c r="AD91"/>
  <c r="AD38"/>
  <c r="AD37"/>
  <c r="AD39"/>
  <c r="AD41"/>
  <c r="AD40" s="1"/>
  <c r="AD42"/>
  <c r="AD43"/>
  <c r="AD45"/>
  <c r="AD44" s="1"/>
  <c r="AD46"/>
  <c r="AD47"/>
  <c r="AD96"/>
  <c r="AD95" s="1"/>
  <c r="AD97"/>
  <c r="AD99"/>
  <c r="AD100"/>
  <c r="AD98" s="1"/>
  <c r="AD101"/>
  <c r="AD103"/>
  <c r="AD104"/>
  <c r="AD102" s="1"/>
  <c r="AD105"/>
  <c r="AD48"/>
  <c r="AD106"/>
  <c r="X30"/>
  <c r="X31"/>
  <c r="X32"/>
  <c r="X34"/>
  <c r="X33" s="1"/>
  <c r="X35"/>
  <c r="X88"/>
  <c r="X89"/>
  <c r="X90"/>
  <c r="X92"/>
  <c r="X93"/>
  <c r="X38"/>
  <c r="X37" s="1"/>
  <c r="X39"/>
  <c r="X41"/>
  <c r="X42"/>
  <c r="X43"/>
  <c r="X45"/>
  <c r="X46"/>
  <c r="X47"/>
  <c r="X96"/>
  <c r="X95"/>
  <c r="X97"/>
  <c r="X99"/>
  <c r="X100"/>
  <c r="X101"/>
  <c r="X103"/>
  <c r="X104"/>
  <c r="X105"/>
  <c r="X48"/>
  <c r="X106"/>
  <c r="X137"/>
  <c r="R30"/>
  <c r="R31"/>
  <c r="R32"/>
  <c r="R29"/>
  <c r="R34"/>
  <c r="R33"/>
  <c r="R35"/>
  <c r="R88"/>
  <c r="R87" s="1"/>
  <c r="R89"/>
  <c r="R90"/>
  <c r="R92"/>
  <c r="R91" s="1"/>
  <c r="R122" s="1"/>
  <c r="R93"/>
  <c r="R38"/>
  <c r="R39"/>
  <c r="R37"/>
  <c r="R41"/>
  <c r="R42"/>
  <c r="R43"/>
  <c r="R45"/>
  <c r="R44" s="1"/>
  <c r="R46"/>
  <c r="R47"/>
  <c r="R96"/>
  <c r="R97"/>
  <c r="R99"/>
  <c r="R100"/>
  <c r="R101"/>
  <c r="R103"/>
  <c r="R104"/>
  <c r="R105"/>
  <c r="R102" s="1"/>
  <c r="R48"/>
  <c r="R137"/>
  <c r="R106"/>
  <c r="R35" i="195"/>
  <c r="R33"/>
  <c r="R31"/>
  <c r="AJ21" i="327"/>
  <c r="X21"/>
  <c r="R55"/>
  <c r="AP20" i="262"/>
  <c r="AP54"/>
  <c r="AJ20"/>
  <c r="AJ54"/>
  <c r="AD20"/>
  <c r="AD54"/>
  <c r="X20"/>
  <c r="X54"/>
  <c r="R20"/>
  <c r="R54"/>
  <c r="AP19" i="329"/>
  <c r="AP20"/>
  <c r="AP21"/>
  <c r="AJ19"/>
  <c r="AJ20"/>
  <c r="AJ21"/>
  <c r="AD19"/>
  <c r="AD20"/>
  <c r="AD21"/>
  <c r="X19"/>
  <c r="X20"/>
  <c r="X21"/>
  <c r="X18" s="1"/>
  <c r="X25" s="1"/>
  <c r="R19"/>
  <c r="R20"/>
  <c r="R21"/>
  <c r="AP19" i="290"/>
  <c r="AP21"/>
  <c r="AP23"/>
  <c r="AJ19"/>
  <c r="AJ21"/>
  <c r="AJ23"/>
  <c r="AD19"/>
  <c r="AD18" s="1"/>
  <c r="AD27" s="1"/>
  <c r="AD21"/>
  <c r="AD23"/>
  <c r="X19"/>
  <c r="X21"/>
  <c r="X23"/>
  <c r="R19"/>
  <c r="R21"/>
  <c r="R23"/>
  <c r="AM65"/>
  <c r="AG65"/>
  <c r="AA65"/>
  <c r="U65"/>
  <c r="O65"/>
  <c r="D65"/>
  <c r="AP79"/>
  <c r="AP80"/>
  <c r="AJ79"/>
  <c r="AJ80"/>
  <c r="AJ81"/>
  <c r="AD79"/>
  <c r="AD80"/>
  <c r="X79"/>
  <c r="X80"/>
  <c r="X81" s="1"/>
  <c r="R81"/>
  <c r="E79"/>
  <c r="E81"/>
  <c r="AP75"/>
  <c r="AJ75"/>
  <c r="AD75"/>
  <c r="X75"/>
  <c r="E75"/>
  <c r="AM71"/>
  <c r="AG71"/>
  <c r="AA71"/>
  <c r="D69"/>
  <c r="D71"/>
  <c r="AM70"/>
  <c r="AA70"/>
  <c r="U70"/>
  <c r="O70"/>
  <c r="AM69"/>
  <c r="AA69"/>
  <c r="O14" i="262"/>
  <c r="AP55" i="290"/>
  <c r="AJ55"/>
  <c r="AD55"/>
  <c r="X55"/>
  <c r="AP54"/>
  <c r="AJ54"/>
  <c r="AD54"/>
  <c r="X54"/>
  <c r="AP293" i="262"/>
  <c r="AJ293"/>
  <c r="AD293"/>
  <c r="X293"/>
  <c r="AP281"/>
  <c r="AJ281"/>
  <c r="AD281"/>
  <c r="X281"/>
  <c r="AP280"/>
  <c r="AJ280"/>
  <c r="AD280"/>
  <c r="X280"/>
  <c r="AP279"/>
  <c r="AJ279"/>
  <c r="AD279"/>
  <c r="X279"/>
  <c r="X278"/>
  <c r="AP277"/>
  <c r="AJ277"/>
  <c r="AD277"/>
  <c r="X277"/>
  <c r="AP276"/>
  <c r="AJ276"/>
  <c r="AD276"/>
  <c r="X276"/>
  <c r="AP275"/>
  <c r="AJ275"/>
  <c r="AD275"/>
  <c r="X275"/>
  <c r="AP273"/>
  <c r="AJ273"/>
  <c r="AD273"/>
  <c r="X273"/>
  <c r="AP272"/>
  <c r="AJ272"/>
  <c r="AD272"/>
  <c r="X272"/>
  <c r="AP269"/>
  <c r="AJ269"/>
  <c r="AD269"/>
  <c r="X269"/>
  <c r="AP268"/>
  <c r="AJ268"/>
  <c r="AD268"/>
  <c r="X268"/>
  <c r="AP266"/>
  <c r="AJ266"/>
  <c r="AD266"/>
  <c r="X266"/>
  <c r="AP265"/>
  <c r="AJ265"/>
  <c r="AD265"/>
  <c r="X265"/>
  <c r="AP264"/>
  <c r="AJ264"/>
  <c r="AD264"/>
  <c r="X264"/>
  <c r="AP220"/>
  <c r="AJ220"/>
  <c r="AD220"/>
  <c r="X220"/>
  <c r="AP215"/>
  <c r="AJ215"/>
  <c r="AD215"/>
  <c r="X215"/>
  <c r="AP214"/>
  <c r="AJ214"/>
  <c r="AD214"/>
  <c r="X214"/>
  <c r="AP210"/>
  <c r="AJ210"/>
  <c r="AD210"/>
  <c r="X210"/>
  <c r="AP195"/>
  <c r="AJ195"/>
  <c r="AD195"/>
  <c r="X195"/>
  <c r="AP194"/>
  <c r="AJ194"/>
  <c r="AD194"/>
  <c r="X194"/>
  <c r="AP193"/>
  <c r="AJ193"/>
  <c r="AD193"/>
  <c r="X193"/>
  <c r="AP191"/>
  <c r="AJ191"/>
  <c r="AD191"/>
  <c r="X191"/>
  <c r="AP190"/>
  <c r="AJ190"/>
  <c r="AD190"/>
  <c r="X190"/>
  <c r="AP189"/>
  <c r="AJ189"/>
  <c r="AD189"/>
  <c r="X189"/>
  <c r="AP187"/>
  <c r="AJ187"/>
  <c r="AD187"/>
  <c r="X187"/>
  <c r="AP186"/>
  <c r="AJ186"/>
  <c r="AD186"/>
  <c r="X186"/>
  <c r="AP183"/>
  <c r="AJ183"/>
  <c r="AD183"/>
  <c r="X183"/>
  <c r="AP182"/>
  <c r="AJ182"/>
  <c r="AD182"/>
  <c r="X182"/>
  <c r="AP180"/>
  <c r="AJ180"/>
  <c r="AD180"/>
  <c r="X180"/>
  <c r="AP179"/>
  <c r="AJ179"/>
  <c r="AD179"/>
  <c r="X179"/>
  <c r="AP178"/>
  <c r="AJ178"/>
  <c r="AD178"/>
  <c r="X178"/>
  <c r="AP152"/>
  <c r="AJ152"/>
  <c r="AD152"/>
  <c r="X152"/>
  <c r="E30" i="332"/>
  <c r="E22"/>
  <c r="E21"/>
  <c r="E20"/>
  <c r="E18"/>
  <c r="E14"/>
  <c r="F12"/>
  <c r="E15"/>
  <c r="E16"/>
  <c r="E17"/>
  <c r="E26"/>
  <c r="E27"/>
  <c r="AM51" i="329"/>
  <c r="AM46"/>
  <c r="AP44"/>
  <c r="AM40"/>
  <c r="AM39"/>
  <c r="AM38"/>
  <c r="AP37"/>
  <c r="AP31"/>
  <c r="AP27"/>
  <c r="AP26"/>
  <c r="AG51"/>
  <c r="AG47"/>
  <c r="AG46"/>
  <c r="AJ44"/>
  <c r="AG40"/>
  <c r="AG38"/>
  <c r="AJ37"/>
  <c r="AJ31"/>
  <c r="AJ27"/>
  <c r="AJ26"/>
  <c r="AJ24" s="1"/>
  <c r="AA51"/>
  <c r="AA47"/>
  <c r="AA46"/>
  <c r="AD44"/>
  <c r="AA40"/>
  <c r="AA39"/>
  <c r="AD37"/>
  <c r="AD31"/>
  <c r="AD27"/>
  <c r="AD26"/>
  <c r="AD24"/>
  <c r="U51"/>
  <c r="U47"/>
  <c r="U46"/>
  <c r="X44"/>
  <c r="U39"/>
  <c r="U38"/>
  <c r="X37"/>
  <c r="X31"/>
  <c r="X27"/>
  <c r="X24"/>
  <c r="X26"/>
  <c r="U21"/>
  <c r="O14"/>
  <c r="U14"/>
  <c r="AA14"/>
  <c r="AG14"/>
  <c r="AM14"/>
  <c r="F17"/>
  <c r="R26"/>
  <c r="R24"/>
  <c r="R27"/>
  <c r="R31"/>
  <c r="D37"/>
  <c r="R37"/>
  <c r="O38"/>
  <c r="O39"/>
  <c r="O40"/>
  <c r="D44"/>
  <c r="R44"/>
  <c r="O46"/>
  <c r="O47"/>
  <c r="D51"/>
  <c r="O51"/>
  <c r="D293" i="262"/>
  <c r="AP207" i="327"/>
  <c r="AP206"/>
  <c r="AP205"/>
  <c r="AP203"/>
  <c r="AP202"/>
  <c r="AP201"/>
  <c r="AP199"/>
  <c r="AP198"/>
  <c r="AP195"/>
  <c r="AP194"/>
  <c r="AP192"/>
  <c r="AP191"/>
  <c r="AP190"/>
  <c r="AP31"/>
  <c r="AP130"/>
  <c r="AP188" s="1"/>
  <c r="AP30"/>
  <c r="AP129"/>
  <c r="AP187" s="1"/>
  <c r="AP29"/>
  <c r="AP128"/>
  <c r="AP153"/>
  <c r="AP152"/>
  <c r="AP151"/>
  <c r="AM150"/>
  <c r="AM148"/>
  <c r="AM145"/>
  <c r="AM144"/>
  <c r="AM143"/>
  <c r="AM141"/>
  <c r="AM140"/>
  <c r="AM137"/>
  <c r="AM136"/>
  <c r="AM134"/>
  <c r="AM133"/>
  <c r="AM132"/>
  <c r="AM110"/>
  <c r="AM109"/>
  <c r="AM107"/>
  <c r="AM106"/>
  <c r="AP91"/>
  <c r="AP90"/>
  <c r="AP89"/>
  <c r="AP88"/>
  <c r="AP53"/>
  <c r="AM51"/>
  <c r="AM50"/>
  <c r="AM49"/>
  <c r="AM48"/>
  <c r="AM46"/>
  <c r="AM44"/>
  <c r="AM42"/>
  <c r="AM41"/>
  <c r="AM38"/>
  <c r="AM37"/>
  <c r="AM35"/>
  <c r="AM34"/>
  <c r="AJ207"/>
  <c r="AJ206"/>
  <c r="AJ205"/>
  <c r="AJ203"/>
  <c r="AJ202"/>
  <c r="AJ201"/>
  <c r="AJ199"/>
  <c r="AJ198"/>
  <c r="AJ195"/>
  <c r="AJ194"/>
  <c r="AJ192"/>
  <c r="AJ190"/>
  <c r="AJ31"/>
  <c r="AJ130"/>
  <c r="AJ129"/>
  <c r="AJ29"/>
  <c r="AJ128"/>
  <c r="AJ186" s="1"/>
  <c r="AJ153"/>
  <c r="AJ152"/>
  <c r="AJ151" s="1"/>
  <c r="AG150"/>
  <c r="AG149"/>
  <c r="AG148"/>
  <c r="AG147"/>
  <c r="AG145"/>
  <c r="AG144"/>
  <c r="AG143"/>
  <c r="AG141"/>
  <c r="AG140"/>
  <c r="AG137"/>
  <c r="AG136"/>
  <c r="AG134"/>
  <c r="AG133"/>
  <c r="AG132"/>
  <c r="AG110"/>
  <c r="AG109"/>
  <c r="AG106"/>
  <c r="AG105"/>
  <c r="AJ91"/>
  <c r="AJ90"/>
  <c r="AJ89"/>
  <c r="AJ53"/>
  <c r="AG51"/>
  <c r="AG48"/>
  <c r="AG46"/>
  <c r="AG45"/>
  <c r="AG42"/>
  <c r="AG41"/>
  <c r="AG38"/>
  <c r="AG37"/>
  <c r="AG35"/>
  <c r="AD207"/>
  <c r="AD206"/>
  <c r="AD205"/>
  <c r="AD203"/>
  <c r="AD202"/>
  <c r="AD201"/>
  <c r="AD199"/>
  <c r="AD198"/>
  <c r="AD195"/>
  <c r="AD194"/>
  <c r="AD192"/>
  <c r="AD191"/>
  <c r="AD190"/>
  <c r="AD31"/>
  <c r="AD130"/>
  <c r="AD30"/>
  <c r="AD129"/>
  <c r="AD187" s="1"/>
  <c r="AD29"/>
  <c r="AD128"/>
  <c r="AD153"/>
  <c r="AD152"/>
  <c r="AD151"/>
  <c r="AA150"/>
  <c r="AA149"/>
  <c r="AA148"/>
  <c r="AA145"/>
  <c r="AA144"/>
  <c r="AA143"/>
  <c r="AA141"/>
  <c r="AA139"/>
  <c r="AA137"/>
  <c r="AA136"/>
  <c r="AA135"/>
  <c r="AA134"/>
  <c r="AA133"/>
  <c r="AA132"/>
  <c r="AA110"/>
  <c r="AA109"/>
  <c r="AA108"/>
  <c r="AA106"/>
  <c r="AD91"/>
  <c r="AD90"/>
  <c r="AD89"/>
  <c r="AD88"/>
  <c r="AD53"/>
  <c r="AA51"/>
  <c r="AA50"/>
  <c r="AA49"/>
  <c r="AA48"/>
  <c r="AA46"/>
  <c r="AA45"/>
  <c r="AA44"/>
  <c r="AA42"/>
  <c r="AA41"/>
  <c r="AA38"/>
  <c r="AA37"/>
  <c r="AA35"/>
  <c r="AA34"/>
  <c r="R207"/>
  <c r="R206"/>
  <c r="R205"/>
  <c r="R203"/>
  <c r="R202"/>
  <c r="R201"/>
  <c r="R199"/>
  <c r="R198"/>
  <c r="R195"/>
  <c r="R194"/>
  <c r="R191"/>
  <c r="R190"/>
  <c r="R130"/>
  <c r="R30"/>
  <c r="R129"/>
  <c r="R29"/>
  <c r="R128"/>
  <c r="R153"/>
  <c r="R152"/>
  <c r="R151" s="1"/>
  <c r="O150"/>
  <c r="O149"/>
  <c r="O148"/>
  <c r="O147"/>
  <c r="O145"/>
  <c r="O144"/>
  <c r="O143"/>
  <c r="O141"/>
  <c r="O140"/>
  <c r="O137"/>
  <c r="O136"/>
  <c r="O134"/>
  <c r="O133"/>
  <c r="O110"/>
  <c r="O109"/>
  <c r="O107"/>
  <c r="O106"/>
  <c r="R91"/>
  <c r="R90"/>
  <c r="R89"/>
  <c r="R88" s="1"/>
  <c r="R54"/>
  <c r="R53"/>
  <c r="O51"/>
  <c r="O50"/>
  <c r="O49"/>
  <c r="O48"/>
  <c r="O46"/>
  <c r="O45"/>
  <c r="O44"/>
  <c r="O42"/>
  <c r="O41"/>
  <c r="O38"/>
  <c r="O37"/>
  <c r="O34"/>
  <c r="O14"/>
  <c r="U14"/>
  <c r="AA14"/>
  <c r="AG14"/>
  <c r="AM14"/>
  <c r="F17"/>
  <c r="X29"/>
  <c r="X31"/>
  <c r="U37"/>
  <c r="U38"/>
  <c r="U41"/>
  <c r="U42"/>
  <c r="U44"/>
  <c r="U46"/>
  <c r="U48"/>
  <c r="U49"/>
  <c r="U51"/>
  <c r="X53"/>
  <c r="X89"/>
  <c r="X90"/>
  <c r="X88" s="1"/>
  <c r="X91"/>
  <c r="U105"/>
  <c r="U107"/>
  <c r="U109"/>
  <c r="X128"/>
  <c r="X186" s="1"/>
  <c r="X129"/>
  <c r="X130"/>
  <c r="U134"/>
  <c r="U137"/>
  <c r="U139"/>
  <c r="U141"/>
  <c r="U143"/>
  <c r="U144"/>
  <c r="U148"/>
  <c r="U149"/>
  <c r="X152"/>
  <c r="X153"/>
  <c r="X151"/>
  <c r="X190"/>
  <c r="X192"/>
  <c r="X194"/>
  <c r="X195"/>
  <c r="X198"/>
  <c r="X199"/>
  <c r="X201"/>
  <c r="X202"/>
  <c r="X203"/>
  <c r="X205"/>
  <c r="X206"/>
  <c r="X207"/>
  <c r="U208"/>
  <c r="AP59" i="290"/>
  <c r="AJ59"/>
  <c r="AD59"/>
  <c r="X59"/>
  <c r="R59"/>
  <c r="D59"/>
  <c r="AP52"/>
  <c r="AJ52"/>
  <c r="AD52"/>
  <c r="X52"/>
  <c r="R52"/>
  <c r="D52"/>
  <c r="AP40"/>
  <c r="AJ40"/>
  <c r="AD40"/>
  <c r="X40"/>
  <c r="R40"/>
  <c r="D39"/>
  <c r="AM14"/>
  <c r="AG14"/>
  <c r="AA14"/>
  <c r="U14"/>
  <c r="AP33"/>
  <c r="AP29"/>
  <c r="AP28"/>
  <c r="AP26"/>
  <c r="AJ33"/>
  <c r="AJ29"/>
  <c r="AJ28"/>
  <c r="AJ26"/>
  <c r="AD33"/>
  <c r="AD29"/>
  <c r="AD28"/>
  <c r="AD26"/>
  <c r="X33"/>
  <c r="X29"/>
  <c r="X28"/>
  <c r="O14"/>
  <c r="F17"/>
  <c r="R28"/>
  <c r="R26"/>
  <c r="R29"/>
  <c r="R33"/>
  <c r="AM167" i="262"/>
  <c r="AG167"/>
  <c r="AA167"/>
  <c r="U167"/>
  <c r="O167"/>
  <c r="D167"/>
  <c r="D148"/>
  <c r="AA148"/>
  <c r="AM148"/>
  <c r="D152"/>
  <c r="D157"/>
  <c r="O157"/>
  <c r="AA157"/>
  <c r="AM157"/>
  <c r="D161"/>
  <c r="O161"/>
  <c r="AA161"/>
  <c r="AG161"/>
  <c r="AM161"/>
  <c r="O162"/>
  <c r="AA162"/>
  <c r="AG162"/>
  <c r="AM162"/>
  <c r="O163"/>
  <c r="AG163"/>
  <c r="AM163"/>
  <c r="D171"/>
  <c r="R177"/>
  <c r="R181"/>
  <c r="R185"/>
  <c r="R188"/>
  <c r="R192"/>
  <c r="R196"/>
  <c r="R204"/>
  <c r="X177"/>
  <c r="X181"/>
  <c r="X185"/>
  <c r="X188"/>
  <c r="X192"/>
  <c r="X196"/>
  <c r="X204"/>
  <c r="AD177"/>
  <c r="AD181"/>
  <c r="AD185"/>
  <c r="AD188"/>
  <c r="AD192"/>
  <c r="AD196"/>
  <c r="AD204"/>
  <c r="AJ177"/>
  <c r="AJ181"/>
  <c r="AJ185"/>
  <c r="AJ188"/>
  <c r="AJ192"/>
  <c r="AJ196"/>
  <c r="AJ204"/>
  <c r="AP177"/>
  <c r="AP181"/>
  <c r="AP185"/>
  <c r="AP188"/>
  <c r="AP192"/>
  <c r="AP196"/>
  <c r="AP204"/>
  <c r="R174"/>
  <c r="X174"/>
  <c r="AD174"/>
  <c r="AJ174"/>
  <c r="AP174"/>
  <c r="R175"/>
  <c r="X175"/>
  <c r="AD175"/>
  <c r="AJ175"/>
  <c r="AP175"/>
  <c r="R176"/>
  <c r="X176"/>
  <c r="AD176"/>
  <c r="AJ176"/>
  <c r="AP176"/>
  <c r="U194"/>
  <c r="O195"/>
  <c r="AA195"/>
  <c r="R200"/>
  <c r="R199"/>
  <c r="R201"/>
  <c r="X200"/>
  <c r="X201"/>
  <c r="X199"/>
  <c r="AD200"/>
  <c r="AD201"/>
  <c r="AJ200"/>
  <c r="AJ201"/>
  <c r="AP200"/>
  <c r="AP201"/>
  <c r="E210"/>
  <c r="E214"/>
  <c r="E215" s="1"/>
  <c r="E216"/>
  <c r="R216"/>
  <c r="X216"/>
  <c r="AD216"/>
  <c r="AJ216"/>
  <c r="AP216"/>
  <c r="E220"/>
  <c r="D224"/>
  <c r="O224"/>
  <c r="AA224"/>
  <c r="AG224"/>
  <c r="AM224"/>
  <c r="D228"/>
  <c r="R229"/>
  <c r="X229"/>
  <c r="AD229"/>
  <c r="AJ229"/>
  <c r="AP229"/>
  <c r="D241"/>
  <c r="O241"/>
  <c r="U241"/>
  <c r="AA241"/>
  <c r="AG241"/>
  <c r="AM241"/>
  <c r="D245"/>
  <c r="O245"/>
  <c r="D258"/>
  <c r="R263"/>
  <c r="R267"/>
  <c r="R271"/>
  <c r="R274"/>
  <c r="R278"/>
  <c r="R282"/>
  <c r="X263"/>
  <c r="X267"/>
  <c r="X271"/>
  <c r="X270" s="1"/>
  <c r="X274"/>
  <c r="X282"/>
  <c r="AD263"/>
  <c r="AD267"/>
  <c r="AD271"/>
  <c r="AD274"/>
  <c r="AD278"/>
  <c r="AD282"/>
  <c r="AJ263"/>
  <c r="AJ267"/>
  <c r="AJ271"/>
  <c r="AJ274"/>
  <c r="AJ278"/>
  <c r="AJ282"/>
  <c r="AP263"/>
  <c r="AP267"/>
  <c r="AP271"/>
  <c r="AP274"/>
  <c r="AP278"/>
  <c r="AP282"/>
  <c r="R260"/>
  <c r="X260"/>
  <c r="AD260"/>
  <c r="AJ260"/>
  <c r="AP260"/>
  <c r="R261"/>
  <c r="X261"/>
  <c r="AD261"/>
  <c r="AJ261"/>
  <c r="AP261"/>
  <c r="R262"/>
  <c r="X262"/>
  <c r="AA262"/>
  <c r="AD262"/>
  <c r="AJ262"/>
  <c r="AP262"/>
  <c r="O266"/>
  <c r="O269"/>
  <c r="AA269"/>
  <c r="O276"/>
  <c r="R286"/>
  <c r="R285" s="1"/>
  <c r="R287"/>
  <c r="X286"/>
  <c r="X285"/>
  <c r="X287"/>
  <c r="AD286"/>
  <c r="AD285" s="1"/>
  <c r="AD287"/>
  <c r="AJ286"/>
  <c r="AJ285"/>
  <c r="AJ287"/>
  <c r="AP286"/>
  <c r="AP285" s="1"/>
  <c r="AP287"/>
  <c r="AP138"/>
  <c r="AM138"/>
  <c r="AJ138"/>
  <c r="AD138"/>
  <c r="X138"/>
  <c r="U138"/>
  <c r="R138"/>
  <c r="AM14"/>
  <c r="AG14"/>
  <c r="AA14"/>
  <c r="U14"/>
  <c r="AP136"/>
  <c r="AJ136"/>
  <c r="AP135"/>
  <c r="AJ135"/>
  <c r="AP134"/>
  <c r="AJ134"/>
  <c r="AP132"/>
  <c r="AJ132"/>
  <c r="AP131"/>
  <c r="AJ131"/>
  <c r="AP130"/>
  <c r="AJ130"/>
  <c r="AP128"/>
  <c r="AJ128"/>
  <c r="AP127"/>
  <c r="AJ127"/>
  <c r="AP124"/>
  <c r="AJ124"/>
  <c r="AP123"/>
  <c r="AJ123"/>
  <c r="AP121"/>
  <c r="AJ121"/>
  <c r="AG121"/>
  <c r="AP120"/>
  <c r="AJ120"/>
  <c r="AP119"/>
  <c r="AJ119"/>
  <c r="AP28"/>
  <c r="AP117"/>
  <c r="AP86"/>
  <c r="AJ28"/>
  <c r="AJ117" s="1"/>
  <c r="AJ86"/>
  <c r="AP27"/>
  <c r="AP85"/>
  <c r="AP116" s="1"/>
  <c r="AJ27"/>
  <c r="AJ116" s="1"/>
  <c r="AJ85"/>
  <c r="AP26"/>
  <c r="AP84"/>
  <c r="AP115" s="1"/>
  <c r="AJ26"/>
  <c r="AJ115" s="1"/>
  <c r="AJ84"/>
  <c r="AP110"/>
  <c r="AJ110"/>
  <c r="AP109"/>
  <c r="AP108"/>
  <c r="AJ109"/>
  <c r="AJ108"/>
  <c r="AM106"/>
  <c r="AG106"/>
  <c r="AM105"/>
  <c r="AG105"/>
  <c r="AM104"/>
  <c r="AG104"/>
  <c r="AM103"/>
  <c r="AG103"/>
  <c r="AM101"/>
  <c r="AG101"/>
  <c r="AM100"/>
  <c r="AG100"/>
  <c r="AM99"/>
  <c r="AG99"/>
  <c r="AM97"/>
  <c r="AG97"/>
  <c r="AM96"/>
  <c r="AG96"/>
  <c r="AM93"/>
  <c r="AG93"/>
  <c r="AM92"/>
  <c r="AG92"/>
  <c r="AM90"/>
  <c r="AG90"/>
  <c r="AM89"/>
  <c r="AG89"/>
  <c r="AM88"/>
  <c r="AG88"/>
  <c r="AM76"/>
  <c r="AG76"/>
  <c r="AM75"/>
  <c r="AM73"/>
  <c r="AG73"/>
  <c r="AG72"/>
  <c r="AP62"/>
  <c r="AJ62"/>
  <c r="AP60"/>
  <c r="AJ60"/>
  <c r="AP58"/>
  <c r="AJ58"/>
  <c r="AJ57"/>
  <c r="AM54"/>
  <c r="AG54"/>
  <c r="AP52"/>
  <c r="AJ52"/>
  <c r="AP51"/>
  <c r="AP50"/>
  <c r="AJ51"/>
  <c r="AJ50"/>
  <c r="AM48"/>
  <c r="AG48"/>
  <c r="AG47"/>
  <c r="AM46"/>
  <c r="AG46"/>
  <c r="AG45"/>
  <c r="AM43"/>
  <c r="AG43"/>
  <c r="AG42"/>
  <c r="AM41"/>
  <c r="AG41"/>
  <c r="AG39"/>
  <c r="AM38"/>
  <c r="AG38"/>
  <c r="AM35"/>
  <c r="AG35"/>
  <c r="AG34"/>
  <c r="AM32"/>
  <c r="AG32"/>
  <c r="AM30"/>
  <c r="AG30"/>
  <c r="AD136"/>
  <c r="AD135"/>
  <c r="AD134"/>
  <c r="AD132"/>
  <c r="AD131"/>
  <c r="AD130"/>
  <c r="AD128"/>
  <c r="AA128"/>
  <c r="AD127"/>
  <c r="AD124"/>
  <c r="AD123"/>
  <c r="AD121"/>
  <c r="AA121"/>
  <c r="AD120"/>
  <c r="AA120"/>
  <c r="AD119"/>
  <c r="AD28"/>
  <c r="AD86"/>
  <c r="AD117"/>
  <c r="AD27"/>
  <c r="AD116"/>
  <c r="AD85"/>
  <c r="AD26"/>
  <c r="AD115" s="1"/>
  <c r="AD84"/>
  <c r="AD110"/>
  <c r="AD109"/>
  <c r="AD108" s="1"/>
  <c r="AA105"/>
  <c r="AA104"/>
  <c r="AA101"/>
  <c r="AA100"/>
  <c r="AA99"/>
  <c r="AA92"/>
  <c r="AA90"/>
  <c r="AA89"/>
  <c r="AA88"/>
  <c r="AA76"/>
  <c r="AA72"/>
  <c r="AD62"/>
  <c r="AD60"/>
  <c r="AD58"/>
  <c r="AD57"/>
  <c r="AA54"/>
  <c r="AD52"/>
  <c r="AA52"/>
  <c r="AD51"/>
  <c r="AD50" s="1"/>
  <c r="AA47"/>
  <c r="AA46"/>
  <c r="AA45"/>
  <c r="AA43"/>
  <c r="AA39"/>
  <c r="AA38"/>
  <c r="AA35"/>
  <c r="AA34"/>
  <c r="AA32"/>
  <c r="AA31"/>
  <c r="X136"/>
  <c r="X135"/>
  <c r="X134"/>
  <c r="X132"/>
  <c r="X131"/>
  <c r="X130"/>
  <c r="X128"/>
  <c r="X127"/>
  <c r="X124"/>
  <c r="U124"/>
  <c r="X123"/>
  <c r="X121"/>
  <c r="X120"/>
  <c r="X119"/>
  <c r="X28"/>
  <c r="X117" s="1"/>
  <c r="X86"/>
  <c r="X27"/>
  <c r="X116"/>
  <c r="X85"/>
  <c r="X26"/>
  <c r="X115" s="1"/>
  <c r="X84"/>
  <c r="X110"/>
  <c r="X109"/>
  <c r="X108" s="1"/>
  <c r="U106"/>
  <c r="U105"/>
  <c r="U104"/>
  <c r="U103"/>
  <c r="U101"/>
  <c r="U99"/>
  <c r="U97"/>
  <c r="U93"/>
  <c r="U92"/>
  <c r="U90"/>
  <c r="U89"/>
  <c r="U88"/>
  <c r="U76"/>
  <c r="U75"/>
  <c r="U74"/>
  <c r="U73"/>
  <c r="U72"/>
  <c r="U71"/>
  <c r="U67"/>
  <c r="X62"/>
  <c r="U62"/>
  <c r="X60"/>
  <c r="U60"/>
  <c r="X58"/>
  <c r="X52"/>
  <c r="X51"/>
  <c r="X50"/>
  <c r="U48"/>
  <c r="U47"/>
  <c r="U46"/>
  <c r="U43"/>
  <c r="U42"/>
  <c r="U41"/>
  <c r="U39"/>
  <c r="U38"/>
  <c r="U35"/>
  <c r="U34"/>
  <c r="U32"/>
  <c r="U31"/>
  <c r="U30"/>
  <c r="F17"/>
  <c r="R26"/>
  <c r="R27"/>
  <c r="R116" s="1"/>
  <c r="R28"/>
  <c r="R117" s="1"/>
  <c r="O30"/>
  <c r="O31"/>
  <c r="O32"/>
  <c r="O34"/>
  <c r="O35"/>
  <c r="O38"/>
  <c r="O39"/>
  <c r="O41"/>
  <c r="O42"/>
  <c r="O43"/>
  <c r="O45"/>
  <c r="O46"/>
  <c r="O47"/>
  <c r="O48"/>
  <c r="R51"/>
  <c r="R50"/>
  <c r="R52"/>
  <c r="O54"/>
  <c r="R58"/>
  <c r="R57"/>
  <c r="R60"/>
  <c r="R62"/>
  <c r="O71"/>
  <c r="O72"/>
  <c r="O73"/>
  <c r="O75"/>
  <c r="O76"/>
  <c r="R84"/>
  <c r="R85"/>
  <c r="R86"/>
  <c r="O88"/>
  <c r="O89"/>
  <c r="O92"/>
  <c r="O93"/>
  <c r="O96"/>
  <c r="O97"/>
  <c r="O99"/>
  <c r="O100"/>
  <c r="O101"/>
  <c r="O104"/>
  <c r="O110"/>
  <c r="R109"/>
  <c r="R108"/>
  <c r="R110"/>
  <c r="R119"/>
  <c r="R120"/>
  <c r="R121"/>
  <c r="R123"/>
  <c r="R124"/>
  <c r="R127"/>
  <c r="R128"/>
  <c r="R130"/>
  <c r="R131"/>
  <c r="R132"/>
  <c r="R134"/>
  <c r="R135"/>
  <c r="R136"/>
  <c r="P17" i="239"/>
  <c r="D47" i="258"/>
  <c r="D46"/>
  <c r="AA27" i="195"/>
  <c r="Z27"/>
  <c r="R29"/>
  <c r="AP27"/>
  <c r="AO27"/>
  <c r="AN27"/>
  <c r="AM27"/>
  <c r="AL27"/>
  <c r="AK27"/>
  <c r="AJ27"/>
  <c r="AI27"/>
  <c r="AH27"/>
  <c r="AG27"/>
  <c r="AF27"/>
  <c r="AE27"/>
  <c r="AD27"/>
  <c r="AC27"/>
  <c r="AB27"/>
  <c r="R27"/>
  <c r="D45" i="258"/>
  <c r="D44"/>
  <c r="D43"/>
  <c r="D42"/>
  <c r="D41"/>
  <c r="D38"/>
  <c r="I32" i="259"/>
  <c r="F32" s="1"/>
  <c r="I31"/>
  <c r="F31" s="1"/>
  <c r="A23"/>
  <c r="A25"/>
  <c r="A24"/>
  <c r="B5" i="163"/>
  <c r="AA30" i="262"/>
  <c r="AA42"/>
  <c r="AA103"/>
  <c r="AA95"/>
  <c r="U287"/>
  <c r="O278"/>
  <c r="AA235"/>
  <c r="AM229"/>
  <c r="AP199"/>
  <c r="U182"/>
  <c r="AA189"/>
  <c r="AM187"/>
  <c r="U186"/>
  <c r="U59" i="290"/>
  <c r="O199" i="327"/>
  <c r="AA200" i="262"/>
  <c r="AA129" i="327"/>
  <c r="AD188"/>
  <c r="AA199"/>
  <c r="AM37" i="329"/>
  <c r="AA89" i="327"/>
  <c r="AA152"/>
  <c r="AA153"/>
  <c r="AG37" i="329"/>
  <c r="AA29" i="290"/>
  <c r="U152" i="327"/>
  <c r="U37" i="329"/>
  <c r="AA44"/>
  <c r="AG31"/>
  <c r="O19" i="290"/>
  <c r="AA205" i="327"/>
  <c r="U31" i="329"/>
  <c r="AM44"/>
  <c r="O24"/>
  <c r="O71" i="290"/>
  <c r="R18"/>
  <c r="R27" s="1"/>
  <c r="AP18"/>
  <c r="AP27" s="1"/>
  <c r="AG70"/>
  <c r="X18"/>
  <c r="X27" s="1"/>
  <c r="AG69"/>
  <c r="O75"/>
  <c r="AG31" i="327"/>
  <c r="AM79" i="290"/>
  <c r="AJ18"/>
  <c r="AJ27"/>
  <c r="AJ122" i="262"/>
  <c r="AP98"/>
  <c r="AP129" s="1"/>
  <c r="AP40"/>
  <c r="AP91"/>
  <c r="AP29"/>
  <c r="R248"/>
  <c r="AM29" i="290"/>
  <c r="AG53" i="327"/>
  <c r="AM80" i="290"/>
  <c r="AA79"/>
  <c r="AA101" i="327"/>
  <c r="AG84" i="262"/>
  <c r="AP81" i="290"/>
  <c r="O80"/>
  <c r="AA80"/>
  <c r="O79"/>
  <c r="O81"/>
  <c r="AG75"/>
  <c r="U75"/>
  <c r="O55"/>
  <c r="AM55"/>
  <c r="U55"/>
  <c r="AG55"/>
  <c r="AG52"/>
  <c r="AA55"/>
  <c r="AA52"/>
  <c r="O52"/>
  <c r="O54"/>
  <c r="AA54"/>
  <c r="AM54"/>
  <c r="U54"/>
  <c r="AG54"/>
  <c r="AG293" i="262"/>
  <c r="O293"/>
  <c r="AM293"/>
  <c r="U293"/>
  <c r="AM281"/>
  <c r="AA281"/>
  <c r="O281"/>
  <c r="AG281"/>
  <c r="U281"/>
  <c r="O280"/>
  <c r="AA280"/>
  <c r="AG280"/>
  <c r="AG278"/>
  <c r="U280"/>
  <c r="AD270"/>
  <c r="AM279"/>
  <c r="AA279"/>
  <c r="O279"/>
  <c r="AG279"/>
  <c r="U279"/>
  <c r="AA278"/>
  <c r="AM277"/>
  <c r="AA277"/>
  <c r="O277"/>
  <c r="AG277"/>
  <c r="U277"/>
  <c r="AM276"/>
  <c r="AA276"/>
  <c r="AG276"/>
  <c r="U276"/>
  <c r="AJ270"/>
  <c r="AJ259"/>
  <c r="AJ258" s="1"/>
  <c r="R270"/>
  <c r="AA274"/>
  <c r="AG275"/>
  <c r="U275"/>
  <c r="AA275"/>
  <c r="O275"/>
  <c r="AM273"/>
  <c r="AA273"/>
  <c r="O273"/>
  <c r="U273"/>
  <c r="AG273"/>
  <c r="AP270"/>
  <c r="X259"/>
  <c r="X258" s="1"/>
  <c r="AA271"/>
  <c r="AM271"/>
  <c r="AG272"/>
  <c r="U272"/>
  <c r="AM272"/>
  <c r="AA272"/>
  <c r="O272"/>
  <c r="AP259"/>
  <c r="AP258" s="1"/>
  <c r="AG269"/>
  <c r="U269"/>
  <c r="AM269"/>
  <c r="R259"/>
  <c r="R258" s="1"/>
  <c r="AD259"/>
  <c r="AD258" s="1"/>
  <c r="AA267"/>
  <c r="U268"/>
  <c r="AM268"/>
  <c r="AA268"/>
  <c r="O268"/>
  <c r="AG268"/>
  <c r="AG267"/>
  <c r="U267"/>
  <c r="AG266"/>
  <c r="AG262"/>
  <c r="AM262"/>
  <c r="U266"/>
  <c r="AM266"/>
  <c r="AA266"/>
  <c r="O261"/>
  <c r="AA261"/>
  <c r="AM265"/>
  <c r="AA265"/>
  <c r="O265"/>
  <c r="U265"/>
  <c r="AG265"/>
  <c r="U261"/>
  <c r="AG261"/>
  <c r="AG260"/>
  <c r="AG263"/>
  <c r="O260"/>
  <c r="U264"/>
  <c r="AA260"/>
  <c r="AA264"/>
  <c r="O264"/>
  <c r="AM264"/>
  <c r="AA263"/>
  <c r="AM260"/>
  <c r="U260"/>
  <c r="AG264"/>
  <c r="AJ252"/>
  <c r="AJ248" s="1"/>
  <c r="X252"/>
  <c r="AP252"/>
  <c r="AM254"/>
  <c r="O254"/>
  <c r="AG254"/>
  <c r="U254"/>
  <c r="U252"/>
  <c r="AA254"/>
  <c r="AA253"/>
  <c r="U253"/>
  <c r="AM253"/>
  <c r="O253"/>
  <c r="AG253"/>
  <c r="O252"/>
  <c r="X249"/>
  <c r="AP249"/>
  <c r="O248"/>
  <c r="O251"/>
  <c r="AM251"/>
  <c r="AA251"/>
  <c r="AG251"/>
  <c r="U251"/>
  <c r="AG250"/>
  <c r="U250"/>
  <c r="AM250"/>
  <c r="O250"/>
  <c r="O249"/>
  <c r="AA250"/>
  <c r="AG247"/>
  <c r="U247"/>
  <c r="O247"/>
  <c r="AM247"/>
  <c r="AA247"/>
  <c r="AM220"/>
  <c r="O220"/>
  <c r="U220"/>
  <c r="AG220"/>
  <c r="AA215"/>
  <c r="O215"/>
  <c r="AM215"/>
  <c r="AG215"/>
  <c r="U215"/>
  <c r="U216"/>
  <c r="AM214"/>
  <c r="AA214"/>
  <c r="O214"/>
  <c r="O216"/>
  <c r="U214"/>
  <c r="AM210"/>
  <c r="AA210"/>
  <c r="O210"/>
  <c r="AG210"/>
  <c r="U210"/>
  <c r="U195"/>
  <c r="AM195"/>
  <c r="AG195"/>
  <c r="AG194"/>
  <c r="AM194"/>
  <c r="O194"/>
  <c r="AG193"/>
  <c r="AM193"/>
  <c r="O193"/>
  <c r="U192"/>
  <c r="AG192"/>
  <c r="U193"/>
  <c r="AA191"/>
  <c r="O191"/>
  <c r="AG191"/>
  <c r="AM191"/>
  <c r="U191"/>
  <c r="AG190"/>
  <c r="AM190"/>
  <c r="U190"/>
  <c r="O190"/>
  <c r="AA188"/>
  <c r="AG188"/>
  <c r="AA190"/>
  <c r="AJ184"/>
  <c r="X184"/>
  <c r="X173"/>
  <c r="X172" s="1"/>
  <c r="X171" s="1"/>
  <c r="R184"/>
  <c r="U189"/>
  <c r="AM189"/>
  <c r="O189"/>
  <c r="AG189"/>
  <c r="AD184"/>
  <c r="AA187"/>
  <c r="O187"/>
  <c r="AG187"/>
  <c r="U187"/>
  <c r="AG186"/>
  <c r="AM186"/>
  <c r="O186"/>
  <c r="O185"/>
  <c r="AG185"/>
  <c r="AA186"/>
  <c r="AJ173"/>
  <c r="AJ172" s="1"/>
  <c r="AJ171" s="1"/>
  <c r="AP173"/>
  <c r="AG183"/>
  <c r="AM183"/>
  <c r="U183"/>
  <c r="O183"/>
  <c r="U181"/>
  <c r="O175"/>
  <c r="AA183"/>
  <c r="R173"/>
  <c r="R172"/>
  <c r="R171" s="1"/>
  <c r="AM182"/>
  <c r="AA182"/>
  <c r="AG182"/>
  <c r="O182"/>
  <c r="AA176"/>
  <c r="AM180"/>
  <c r="O180"/>
  <c r="AG180"/>
  <c r="U180"/>
  <c r="AA180"/>
  <c r="AM179"/>
  <c r="AG179"/>
  <c r="U179"/>
  <c r="AA179"/>
  <c r="U175"/>
  <c r="O177"/>
  <c r="O179"/>
  <c r="AG175"/>
  <c r="AD173"/>
  <c r="AD172"/>
  <c r="AD171" s="1"/>
  <c r="AM178"/>
  <c r="AA178"/>
  <c r="AG178"/>
  <c r="O178"/>
  <c r="AA174"/>
  <c r="U174"/>
  <c r="AG177"/>
  <c r="U178"/>
  <c r="AA152"/>
  <c r="AG152"/>
  <c r="U152"/>
  <c r="AM152"/>
  <c r="O152"/>
  <c r="K43" i="340"/>
  <c r="K46"/>
  <c r="I43"/>
  <c r="I46"/>
  <c r="G43"/>
  <c r="G46"/>
  <c r="H43"/>
  <c r="H46"/>
  <c r="K36"/>
  <c r="J36"/>
  <c r="I36"/>
  <c r="H36"/>
  <c r="G36"/>
  <c r="O74" i="262"/>
  <c r="O271"/>
  <c r="O105"/>
  <c r="O51"/>
  <c r="U58"/>
  <c r="U85"/>
  <c r="AG110"/>
  <c r="AM286"/>
  <c r="U274"/>
  <c r="AG200"/>
  <c r="AG174"/>
  <c r="AP184"/>
  <c r="AP172" s="1"/>
  <c r="AP171" s="1"/>
  <c r="U196"/>
  <c r="O26" i="290"/>
  <c r="U23"/>
  <c r="AM19"/>
  <c r="AG43"/>
  <c r="AA46"/>
  <c r="U52"/>
  <c r="U202" i="327"/>
  <c r="AM110" i="262"/>
  <c r="AG274"/>
  <c r="AG271"/>
  <c r="AG232"/>
  <c r="O200"/>
  <c r="AA21" i="290"/>
  <c r="AG21"/>
  <c r="U40"/>
  <c r="X43"/>
  <c r="U286" i="262"/>
  <c r="U176"/>
  <c r="AM175"/>
  <c r="U163"/>
  <c r="U162"/>
  <c r="U161"/>
  <c r="U157"/>
  <c r="U148"/>
  <c r="U28" i="290"/>
  <c r="X26"/>
  <c r="AG19"/>
  <c r="AM28"/>
  <c r="X46"/>
  <c r="AD46"/>
  <c r="O191" i="327"/>
  <c r="AG176" i="262"/>
  <c r="AA177"/>
  <c r="AA181"/>
  <c r="O181"/>
  <c r="AA90" i="327"/>
  <c r="AG206"/>
  <c r="U44" i="329"/>
  <c r="AA31"/>
  <c r="AA140" i="327"/>
  <c r="AA147"/>
  <c r="AA91"/>
  <c r="AG44" i="329"/>
  <c r="D70" i="290"/>
  <c r="AA75"/>
  <c r="E80"/>
  <c r="U80"/>
  <c r="U79"/>
  <c r="R25" i="262"/>
  <c r="X248"/>
  <c r="U278"/>
  <c r="U262"/>
  <c r="AA216"/>
  <c r="O174"/>
  <c r="O101" i="327"/>
  <c r="U19" i="290"/>
  <c r="O173" i="262"/>
  <c r="U52"/>
  <c r="AA110"/>
  <c r="AG26"/>
  <c r="U28"/>
  <c r="O20"/>
  <c r="AG20"/>
  <c r="AG52"/>
  <c r="U153" i="327"/>
  <c r="U200" i="262"/>
  <c r="O86"/>
  <c r="U100"/>
  <c r="U84"/>
  <c r="U136"/>
  <c r="AA41"/>
  <c r="AA48"/>
  <c r="AA93"/>
  <c r="AA84"/>
  <c r="AA86"/>
  <c r="AM34"/>
  <c r="AM42"/>
  <c r="AM45"/>
  <c r="AP57"/>
  <c r="AG60"/>
  <c r="AG109"/>
  <c r="AG85"/>
  <c r="AJ232"/>
  <c r="O28"/>
  <c r="U26"/>
  <c r="U86"/>
  <c r="U120"/>
  <c r="U134"/>
  <c r="AA58"/>
  <c r="AA28"/>
  <c r="AA135"/>
  <c r="AM31"/>
  <c r="AM47"/>
  <c r="AG115"/>
  <c r="AG116"/>
  <c r="AG27"/>
  <c r="AG119"/>
  <c r="AG287"/>
  <c r="AP235"/>
  <c r="O121"/>
  <c r="O103"/>
  <c r="R115"/>
  <c r="U109"/>
  <c r="U121"/>
  <c r="U123"/>
  <c r="AA60"/>
  <c r="AA62"/>
  <c r="AA75"/>
  <c r="AA97"/>
  <c r="AA27"/>
  <c r="AA127"/>
  <c r="AA132"/>
  <c r="AM39"/>
  <c r="AG62"/>
  <c r="AM84"/>
  <c r="AG123"/>
  <c r="AG135"/>
  <c r="O138"/>
  <c r="AG201"/>
  <c r="AA201"/>
  <c r="O176"/>
  <c r="AG157"/>
  <c r="AG148"/>
  <c r="O33" i="290"/>
  <c r="O23"/>
  <c r="U33"/>
  <c r="AG29"/>
  <c r="AG40"/>
  <c r="AG46"/>
  <c r="U130" i="327"/>
  <c r="U91"/>
  <c r="AA286" i="262"/>
  <c r="AD199"/>
  <c r="AM204"/>
  <c r="AG196"/>
  <c r="O196"/>
  <c r="O29" i="290"/>
  <c r="AA40"/>
  <c r="O43"/>
  <c r="O39"/>
  <c r="AP43"/>
  <c r="R46"/>
  <c r="U46"/>
  <c r="U203" i="327"/>
  <c r="U147"/>
  <c r="U132"/>
  <c r="U110"/>
  <c r="O202"/>
  <c r="U229" i="262"/>
  <c r="AA28" i="290"/>
  <c r="AG23"/>
  <c r="AG39"/>
  <c r="AJ46"/>
  <c r="AM46"/>
  <c r="O59"/>
  <c r="AG59"/>
  <c r="U207" i="327"/>
  <c r="U206"/>
  <c r="U205"/>
  <c r="U198"/>
  <c r="U150"/>
  <c r="U140"/>
  <c r="U106"/>
  <c r="U101"/>
  <c r="AM201" i="262"/>
  <c r="AM196"/>
  <c r="AA192"/>
  <c r="AM21" i="290"/>
  <c r="AM43"/>
  <c r="U145" i="327"/>
  <c r="U133"/>
  <c r="O89"/>
  <c r="AM53"/>
  <c r="AA37" i="329"/>
  <c r="O26"/>
  <c r="AJ18"/>
  <c r="AJ25"/>
  <c r="O27"/>
  <c r="R18"/>
  <c r="R25" s="1"/>
  <c r="AP18"/>
  <c r="AP25" s="1"/>
  <c r="AD18"/>
  <c r="AD25" s="1"/>
  <c r="AJ98" i="262"/>
  <c r="AJ29"/>
  <c r="AJ70"/>
  <c r="Q43" i="238"/>
  <c r="T43"/>
  <c r="S18"/>
  <c r="J18" s="1"/>
  <c r="I19"/>
  <c r="R25"/>
  <c r="I25"/>
  <c r="S31"/>
  <c r="J31"/>
  <c r="I32"/>
  <c r="AJ129" i="262"/>
  <c r="O286"/>
  <c r="O109"/>
  <c r="AD43" i="290"/>
  <c r="AD39"/>
  <c r="U27" i="262"/>
  <c r="O136"/>
  <c r="AA51"/>
  <c r="AJ25"/>
  <c r="AA31" i="327"/>
  <c r="AA109" i="262"/>
  <c r="AA108"/>
  <c r="AG91"/>
  <c r="AA24" i="329"/>
  <c r="U199" i="327"/>
  <c r="AA23" i="290"/>
  <c r="AA117" i="262"/>
  <c r="AA26"/>
  <c r="U146" i="327"/>
  <c r="AG127" i="262"/>
  <c r="AG131"/>
  <c r="AM282"/>
  <c r="O282"/>
  <c r="O60"/>
  <c r="AA119"/>
  <c r="AA123"/>
  <c r="AG134"/>
  <c r="AP232"/>
  <c r="AP228" s="1"/>
  <c r="O132"/>
  <c r="AG51"/>
  <c r="AG124"/>
  <c r="AG235"/>
  <c r="O131"/>
  <c r="AA282"/>
  <c r="U232"/>
  <c r="U90" i="327"/>
  <c r="O85" i="262"/>
  <c r="O152" i="327"/>
  <c r="O90"/>
  <c r="AG90"/>
  <c r="AM89"/>
  <c r="O21" i="290"/>
  <c r="AA19"/>
  <c r="O46"/>
  <c r="AA128" i="327"/>
  <c r="O201" i="262"/>
  <c r="AA130" i="327"/>
  <c r="AG21" i="329"/>
  <c r="AA194" i="262"/>
  <c r="AG216"/>
  <c r="AG214"/>
  <c r="AM280"/>
  <c r="AM75" i="290"/>
  <c r="AD81"/>
  <c r="AM26" i="329"/>
  <c r="AP24"/>
  <c r="U20"/>
  <c r="AA21"/>
  <c r="AA38"/>
  <c r="AM27"/>
  <c r="AP208" i="327"/>
  <c r="AP142"/>
  <c r="AP146"/>
  <c r="AG103"/>
  <c r="P26" i="238"/>
  <c r="R43" i="290"/>
  <c r="R39"/>
  <c r="AA20" i="262"/>
  <c r="AG120"/>
  <c r="AG128"/>
  <c r="AG138"/>
  <c r="O285"/>
  <c r="AA228"/>
  <c r="O50"/>
  <c r="U127"/>
  <c r="U128"/>
  <c r="U130"/>
  <c r="AA50"/>
  <c r="AA134"/>
  <c r="O58"/>
  <c r="U51"/>
  <c r="X235"/>
  <c r="AJ199"/>
  <c r="AG199"/>
  <c r="O40" i="290"/>
  <c r="O19" i="329"/>
  <c r="AA26"/>
  <c r="AM20"/>
  <c r="AM31"/>
  <c r="AA220" i="262"/>
  <c r="U40" i="329"/>
  <c r="AG20"/>
  <c r="AM21"/>
  <c r="AM24"/>
  <c r="AG26"/>
  <c r="AG27"/>
  <c r="AG39"/>
  <c r="AM47"/>
  <c r="X44" i="262"/>
  <c r="X91"/>
  <c r="AG79" i="290"/>
  <c r="O208" i="327"/>
  <c r="N19" i="238"/>
  <c r="X25"/>
  <c r="O25"/>
  <c r="Y31"/>
  <c r="M32"/>
  <c r="T25"/>
  <c r="K25"/>
  <c r="Q28"/>
  <c r="N34"/>
  <c r="X18"/>
  <c r="S25"/>
  <c r="J25" s="1"/>
  <c r="U188" i="262"/>
  <c r="O18" i="238"/>
  <c r="U95" i="262"/>
  <c r="AP138" i="327"/>
  <c r="O128" i="262"/>
  <c r="AA136"/>
  <c r="AM60"/>
  <c r="AG75"/>
  <c r="AG132"/>
  <c r="U282"/>
  <c r="O135"/>
  <c r="O120"/>
  <c r="AA130"/>
  <c r="AM58"/>
  <c r="AM62"/>
  <c r="AA285"/>
  <c r="U263"/>
  <c r="O263"/>
  <c r="O124"/>
  <c r="O84"/>
  <c r="O52"/>
  <c r="U45"/>
  <c r="U54"/>
  <c r="U57"/>
  <c r="X57"/>
  <c r="U96"/>
  <c r="U119"/>
  <c r="U131"/>
  <c r="AA73"/>
  <c r="AA96"/>
  <c r="AA106"/>
  <c r="AA124"/>
  <c r="AA131"/>
  <c r="AM20"/>
  <c r="AG31"/>
  <c r="AM72"/>
  <c r="AM86"/>
  <c r="O67"/>
  <c r="O62"/>
  <c r="U20"/>
  <c r="U110"/>
  <c r="AA85"/>
  <c r="AM109"/>
  <c r="AG229"/>
  <c r="O188"/>
  <c r="O28" i="290"/>
  <c r="U89" i="327"/>
  <c r="AM26" i="262"/>
  <c r="AG286"/>
  <c r="AM232"/>
  <c r="O232"/>
  <c r="U201"/>
  <c r="AG204"/>
  <c r="AA185"/>
  <c r="U204"/>
  <c r="AM23" i="290"/>
  <c r="AM40"/>
  <c r="U43"/>
  <c r="U201" i="327"/>
  <c r="U136"/>
  <c r="U108"/>
  <c r="U50"/>
  <c r="O91"/>
  <c r="R186"/>
  <c r="AA107"/>
  <c r="AG44"/>
  <c r="AG152"/>
  <c r="AG28" i="262"/>
  <c r="U224"/>
  <c r="O199"/>
  <c r="AA175"/>
  <c r="O192"/>
  <c r="D163"/>
  <c r="D162"/>
  <c r="U21" i="290"/>
  <c r="AA33"/>
  <c r="AG26"/>
  <c r="AA39"/>
  <c r="AP46"/>
  <c r="AA59"/>
  <c r="AM59"/>
  <c r="U195" i="327"/>
  <c r="U45"/>
  <c r="O53"/>
  <c r="O151"/>
  <c r="R187"/>
  <c r="O201"/>
  <c r="O206"/>
  <c r="AG91"/>
  <c r="AG107"/>
  <c r="AG153"/>
  <c r="AM28" i="262"/>
  <c r="U177"/>
  <c r="U29" i="290"/>
  <c r="AG28"/>
  <c r="AG33"/>
  <c r="AM33"/>
  <c r="AA43"/>
  <c r="O132" i="327"/>
  <c r="O153"/>
  <c r="O195"/>
  <c r="AA53"/>
  <c r="AA192"/>
  <c r="AA207"/>
  <c r="AG49"/>
  <c r="O44" i="329"/>
  <c r="AM152" i="327"/>
  <c r="U53"/>
  <c r="U26" i="329"/>
  <c r="AD137" i="262"/>
  <c r="AD87"/>
  <c r="AD83"/>
  <c r="AA133"/>
  <c r="AD29"/>
  <c r="AA137"/>
  <c r="X98"/>
  <c r="X29"/>
  <c r="AJ95"/>
  <c r="AJ126" s="1"/>
  <c r="R131" i="327"/>
  <c r="Z25" i="238"/>
  <c r="Q26"/>
  <c r="R18"/>
  <c r="I18" s="1"/>
  <c r="V18"/>
  <c r="M20"/>
  <c r="N26"/>
  <c r="W25"/>
  <c r="U24"/>
  <c r="L24"/>
  <c r="L31"/>
  <c r="P43"/>
  <c r="U43"/>
  <c r="Y25"/>
  <c r="P25" s="1"/>
  <c r="O43"/>
  <c r="V43"/>
  <c r="J43" i="340"/>
  <c r="J46" s="1"/>
  <c r="K32" i="238"/>
  <c r="U142" i="327"/>
  <c r="AD118" i="262"/>
  <c r="AA40"/>
  <c r="AA44"/>
  <c r="U199"/>
  <c r="R235"/>
  <c r="Q25" i="238"/>
  <c r="AG95" i="262"/>
  <c r="AA91"/>
  <c r="U17" i="238"/>
  <c r="L17" s="1"/>
  <c r="M18"/>
  <c r="AJ235" i="262"/>
  <c r="AJ228" s="1"/>
  <c r="AA188" i="327"/>
  <c r="O129"/>
  <c r="U116" i="262"/>
  <c r="AP39" i="290"/>
  <c r="AG57" i="262"/>
  <c r="U151" i="327"/>
  <c r="AA26" i="290"/>
  <c r="U39"/>
  <c r="AM261" i="262"/>
  <c r="AA81" i="290"/>
  <c r="AA57" i="262"/>
  <c r="AG50"/>
  <c r="AM52"/>
  <c r="AA138"/>
  <c r="AG86"/>
  <c r="AM287"/>
  <c r="AM285"/>
  <c r="O274"/>
  <c r="O267"/>
  <c r="O130" i="327"/>
  <c r="AG129"/>
  <c r="AG151"/>
  <c r="AM45"/>
  <c r="O37" i="329"/>
  <c r="U129" i="327"/>
  <c r="AG89"/>
  <c r="AM90"/>
  <c r="AA19" i="329"/>
  <c r="AA20"/>
  <c r="AG19"/>
  <c r="AM275" i="262"/>
  <c r="AA293"/>
  <c r="O69" i="290"/>
  <c r="U69"/>
  <c r="AG81"/>
  <c r="U71"/>
  <c r="AG80"/>
  <c r="U70" i="262"/>
  <c r="AJ108" i="327"/>
  <c r="T31" i="238"/>
  <c r="K31" s="1"/>
  <c r="Z31"/>
  <c r="Z24"/>
  <c r="U271" i="262"/>
  <c r="Q31" i="238"/>
  <c r="T24"/>
  <c r="K24" s="1"/>
  <c r="AA252" i="262"/>
  <c r="AA245"/>
  <c r="AA249"/>
  <c r="AM40"/>
  <c r="AG252"/>
  <c r="U270"/>
  <c r="AG101" i="327"/>
  <c r="AM47"/>
  <c r="AA248" i="262"/>
  <c r="AG44"/>
  <c r="U83"/>
  <c r="AA27" i="329"/>
  <c r="AA287" i="262"/>
  <c r="O131" i="327"/>
  <c r="U91" i="262"/>
  <c r="S24" i="238"/>
  <c r="P31"/>
  <c r="O88" i="327"/>
  <c r="AM18" i="329"/>
  <c r="AM25" s="1"/>
  <c r="AG71" i="262"/>
  <c r="U185"/>
  <c r="U245"/>
  <c r="O259"/>
  <c r="U138" i="327"/>
  <c r="AA184" i="262"/>
  <c r="O184"/>
  <c r="AP248"/>
  <c r="U248"/>
  <c r="U249"/>
  <c r="AG259"/>
  <c r="O270"/>
  <c r="AG181"/>
  <c r="AG184"/>
  <c r="AM252"/>
  <c r="AG108"/>
  <c r="AJ43" i="290"/>
  <c r="AJ39" s="1"/>
  <c r="U115" i="262"/>
  <c r="U285"/>
  <c r="U235"/>
  <c r="O262"/>
  <c r="U135"/>
  <c r="AG136"/>
  <c r="AG58"/>
  <c r="AG130"/>
  <c r="O235"/>
  <c r="AD235"/>
  <c r="AA232"/>
  <c r="O229"/>
  <c r="O204"/>
  <c r="O148"/>
  <c r="U194" i="327"/>
  <c r="O228" i="262"/>
  <c r="AA193"/>
  <c r="AA204"/>
  <c r="AG285"/>
  <c r="AM235"/>
  <c r="AM200"/>
  <c r="AA163"/>
  <c r="AA196"/>
  <c r="U27" i="329"/>
  <c r="AG50" i="327"/>
  <c r="AJ88"/>
  <c r="AG194"/>
  <c r="AM91"/>
  <c r="AM147"/>
  <c r="AM149"/>
  <c r="AM153"/>
  <c r="AG88"/>
  <c r="AG198"/>
  <c r="AG202"/>
  <c r="O21" i="329"/>
  <c r="AG130" i="327"/>
  <c r="AM130"/>
  <c r="O31" i="329"/>
  <c r="U19"/>
  <c r="AM19"/>
  <c r="O137" i="262"/>
  <c r="R95"/>
  <c r="R94" s="1"/>
  <c r="X87"/>
  <c r="U137"/>
  <c r="X40"/>
  <c r="AG137"/>
  <c r="R98"/>
  <c r="R40"/>
  <c r="X102"/>
  <c r="X142" i="327"/>
  <c r="AD32"/>
  <c r="AG208"/>
  <c r="Z18" i="238"/>
  <c r="Q18" s="1"/>
  <c r="Q19"/>
  <c r="R31"/>
  <c r="I31" s="1"/>
  <c r="X31"/>
  <c r="O32"/>
  <c r="M36"/>
  <c r="V31"/>
  <c r="V24" s="1"/>
  <c r="M31" i="340"/>
  <c r="M43" s="1"/>
  <c r="M46" s="1"/>
  <c r="N51"/>
  <c r="Y18" i="238"/>
  <c r="L28" i="340"/>
  <c r="P19" i="238"/>
  <c r="AG47" i="327"/>
  <c r="O146"/>
  <c r="AA87" i="262"/>
  <c r="R129"/>
  <c r="O29"/>
  <c r="AG18" i="290"/>
  <c r="AG27"/>
  <c r="AD232" i="262"/>
  <c r="AD228"/>
  <c r="AG245"/>
  <c r="S17" i="238"/>
  <c r="J17" s="1"/>
  <c r="J24"/>
  <c r="O31"/>
  <c r="X24"/>
  <c r="AG98" i="262"/>
  <c r="X129"/>
  <c r="U87"/>
  <c r="AG133"/>
  <c r="AG102"/>
  <c r="X118"/>
  <c r="X83"/>
  <c r="U102"/>
  <c r="O20" i="329"/>
  <c r="R232" i="262"/>
  <c r="R228" s="1"/>
  <c r="AG173"/>
  <c r="AG248"/>
  <c r="AG18" i="329"/>
  <c r="AG25"/>
  <c r="P18" i="238"/>
  <c r="M31"/>
  <c r="R24"/>
  <c r="R17" s="1"/>
  <c r="I17" s="1"/>
  <c r="AG74" i="262"/>
  <c r="AG146" i="327"/>
  <c r="O98" i="262"/>
  <c r="AG129"/>
  <c r="AG40"/>
  <c r="O95"/>
  <c r="U129"/>
  <c r="U40"/>
  <c r="O33"/>
  <c r="O102"/>
  <c r="U24" i="329"/>
  <c r="X232" i="262"/>
  <c r="X228"/>
  <c r="AA173"/>
  <c r="AG249"/>
  <c r="U18" i="290"/>
  <c r="U27"/>
  <c r="AA74" i="262"/>
  <c r="AA71"/>
  <c r="AG131" i="327"/>
  <c r="U135"/>
  <c r="AA102" i="262"/>
  <c r="X94"/>
  <c r="X133"/>
  <c r="AM44"/>
  <c r="AA129"/>
  <c r="AA98"/>
  <c r="U44"/>
  <c r="O40"/>
  <c r="U98"/>
  <c r="O44"/>
  <c r="O91"/>
  <c r="O122"/>
  <c r="AA18" i="290"/>
  <c r="AA27"/>
  <c r="AA259" i="262"/>
  <c r="AA142" i="327"/>
  <c r="AG172" i="262"/>
  <c r="X82"/>
  <c r="O87"/>
  <c r="U18" i="329"/>
  <c r="U25" s="1"/>
  <c r="U133" i="262"/>
  <c r="O129"/>
  <c r="AG67"/>
  <c r="O37"/>
  <c r="AG171"/>
  <c r="X17" i="238"/>
  <c r="O17"/>
  <c r="O24"/>
  <c r="AA18" i="329"/>
  <c r="AA25"/>
  <c r="O18" i="290"/>
  <c r="O27"/>
  <c r="AG142" i="327"/>
  <c r="AG228" i="262"/>
  <c r="I24" i="238"/>
  <c r="O18" i="329"/>
  <c r="O25"/>
  <c r="AG87" i="262"/>
  <c r="AA67"/>
  <c r="U94"/>
  <c r="AA94"/>
  <c r="O133"/>
  <c r="AM105" i="327"/>
  <c r="AA199" i="262"/>
  <c r="U50"/>
  <c r="X39" i="290"/>
  <c r="O258" i="262"/>
  <c r="U81" i="290"/>
  <c r="U26"/>
  <c r="O117" i="262"/>
  <c r="O57"/>
  <c r="U184"/>
  <c r="AG24" i="329"/>
  <c r="AM51" i="262"/>
  <c r="U132"/>
  <c r="AA115"/>
  <c r="U108"/>
  <c r="O108"/>
  <c r="O106"/>
  <c r="O90"/>
  <c r="U117"/>
  <c r="AA116"/>
  <c r="AG117"/>
  <c r="O287"/>
  <c r="AG282"/>
  <c r="AA229"/>
  <c r="U228"/>
  <c r="AJ44"/>
  <c r="AJ36" s="1"/>
  <c r="O69"/>
  <c r="U69"/>
  <c r="AA69"/>
  <c r="AG69"/>
  <c r="AM69"/>
  <c r="O103" i="327"/>
  <c r="U103"/>
  <c r="AA103"/>
  <c r="AM103"/>
  <c r="AA105"/>
  <c r="AG43"/>
  <c r="U82" i="262"/>
  <c r="AG94"/>
  <c r="U65"/>
  <c r="U68"/>
  <c r="Q24" i="238"/>
  <c r="AP126" i="262"/>
  <c r="M25" i="238"/>
  <c r="AO27" i="290"/>
  <c r="AM18"/>
  <c r="AM27"/>
  <c r="R126" i="262"/>
  <c r="AP122"/>
  <c r="AP25"/>
  <c r="R70"/>
  <c r="X70"/>
  <c r="AD70"/>
  <c r="K18" i="238"/>
  <c r="T17"/>
  <c r="K17"/>
  <c r="AO83" i="262"/>
  <c r="AQ70"/>
  <c r="AQ270"/>
  <c r="AR70"/>
  <c r="AR83"/>
  <c r="AR82" s="1"/>
  <c r="AR65" s="1"/>
  <c r="AR68" s="1"/>
  <c r="AR270"/>
  <c r="AR258" s="1"/>
  <c r="AN104" i="327"/>
  <c r="AM104" s="1"/>
  <c r="N25" i="238"/>
  <c r="AN29" i="262"/>
  <c r="AN33"/>
  <c r="AN37"/>
  <c r="AO29"/>
  <c r="AM29" s="1"/>
  <c r="AO33"/>
  <c r="AO122"/>
  <c r="AO37"/>
  <c r="AQ29"/>
  <c r="AQ25" s="1"/>
  <c r="AQ33"/>
  <c r="AQ122"/>
  <c r="AQ37"/>
  <c r="AR29"/>
  <c r="AR33"/>
  <c r="AR122"/>
  <c r="AR37"/>
  <c r="AN36" i="327"/>
  <c r="AN40"/>
  <c r="AN39" s="1"/>
  <c r="AO32"/>
  <c r="AO36"/>
  <c r="AO40"/>
  <c r="AQ31"/>
  <c r="AQ188" s="1"/>
  <c r="AQ127"/>
  <c r="AQ194"/>
  <c r="AQ198"/>
  <c r="AH70" i="262"/>
  <c r="AH83"/>
  <c r="AH270"/>
  <c r="AH258" s="1"/>
  <c r="AG258" s="1"/>
  <c r="AI70"/>
  <c r="AI83"/>
  <c r="AI82" s="1"/>
  <c r="AI270"/>
  <c r="AI258" s="1"/>
  <c r="AK70"/>
  <c r="AK83"/>
  <c r="AK82"/>
  <c r="AK65" s="1"/>
  <c r="AK68" s="1"/>
  <c r="AK270"/>
  <c r="AK258"/>
  <c r="AL70"/>
  <c r="AL83"/>
  <c r="AL82" s="1"/>
  <c r="AL65" s="1"/>
  <c r="AL68" s="1"/>
  <c r="AL270"/>
  <c r="AL258" s="1"/>
  <c r="AK104" i="327"/>
  <c r="AK127"/>
  <c r="AB70" i="262"/>
  <c r="AA70" s="1"/>
  <c r="AB83"/>
  <c r="AB270"/>
  <c r="AA270" s="1"/>
  <c r="AC70"/>
  <c r="AC83"/>
  <c r="AC82"/>
  <c r="AC65" s="1"/>
  <c r="AC172"/>
  <c r="AE36"/>
  <c r="AE125" s="1"/>
  <c r="AE113" s="1"/>
  <c r="AE94"/>
  <c r="AE82" s="1"/>
  <c r="AE65" s="1"/>
  <c r="AE68" s="1"/>
  <c r="AE184"/>
  <c r="AE172" s="1"/>
  <c r="AE171" s="1"/>
  <c r="AE248"/>
  <c r="AE259"/>
  <c r="AE258" s="1"/>
  <c r="AH29"/>
  <c r="AH25" s="1"/>
  <c r="AH33"/>
  <c r="AH37"/>
  <c r="AH36" s="1"/>
  <c r="AI29"/>
  <c r="AI33"/>
  <c r="AI122" s="1"/>
  <c r="AI37"/>
  <c r="AI36" s="1"/>
  <c r="AI125" s="1"/>
  <c r="AK29"/>
  <c r="AK33"/>
  <c r="AK122" s="1"/>
  <c r="AK37"/>
  <c r="AL29"/>
  <c r="AL33"/>
  <c r="AL122" s="1"/>
  <c r="AL37"/>
  <c r="AH36" i="327"/>
  <c r="AH40"/>
  <c r="AI36"/>
  <c r="AI40"/>
  <c r="AK36"/>
  <c r="AK193"/>
  <c r="AK40"/>
  <c r="AL36"/>
  <c r="AL193" s="1"/>
  <c r="AL40"/>
  <c r="AB29" i="262"/>
  <c r="AB25" s="1"/>
  <c r="AB33"/>
  <c r="AB37"/>
  <c r="AB36" s="1"/>
  <c r="AC29"/>
  <c r="AC33"/>
  <c r="AC122" s="1"/>
  <c r="AC37"/>
  <c r="AC36" s="1"/>
  <c r="AC125" s="1"/>
  <c r="AE114"/>
  <c r="AE126"/>
  <c r="AE130"/>
  <c r="AE134"/>
  <c r="AF40"/>
  <c r="AF129"/>
  <c r="AF44"/>
  <c r="AF133"/>
  <c r="AF70"/>
  <c r="AF84"/>
  <c r="AF115" s="1"/>
  <c r="AF174"/>
  <c r="AF258"/>
  <c r="AC104" i="327"/>
  <c r="AA104" s="1"/>
  <c r="AC127"/>
  <c r="AF104"/>
  <c r="V173" i="262"/>
  <c r="U173" s="1"/>
  <c r="W173"/>
  <c r="W172" s="1"/>
  <c r="W171" s="1"/>
  <c r="W258"/>
  <c r="Y173"/>
  <c r="Y172" s="1"/>
  <c r="Y171" s="1"/>
  <c r="Y258"/>
  <c r="Z184"/>
  <c r="Z172" s="1"/>
  <c r="Z171" s="1"/>
  <c r="Z248"/>
  <c r="Z259"/>
  <c r="Z258" s="1"/>
  <c r="AB36" i="327"/>
  <c r="AB40"/>
  <c r="AC32"/>
  <c r="AC28" s="1"/>
  <c r="AC36"/>
  <c r="AC193"/>
  <c r="AC40"/>
  <c r="AE36"/>
  <c r="AE193" s="1"/>
  <c r="AE40"/>
  <c r="AF32"/>
  <c r="AF36"/>
  <c r="AF193"/>
  <c r="AF40"/>
  <c r="V29" i="262"/>
  <c r="V118" s="1"/>
  <c r="U118" s="1"/>
  <c r="V33"/>
  <c r="V37"/>
  <c r="V126" s="1"/>
  <c r="W29"/>
  <c r="W33"/>
  <c r="W122" s="1"/>
  <c r="W37"/>
  <c r="W36" s="1"/>
  <c r="W125" s="1"/>
  <c r="Y29"/>
  <c r="Y33"/>
  <c r="Y122" s="1"/>
  <c r="Y37"/>
  <c r="Y36" s="1"/>
  <c r="Y125" s="1"/>
  <c r="Z29"/>
  <c r="Z33"/>
  <c r="Z122" s="1"/>
  <c r="Z37"/>
  <c r="Z36" s="1"/>
  <c r="Z125" s="1"/>
  <c r="Q126"/>
  <c r="Q36"/>
  <c r="Q125"/>
  <c r="T118"/>
  <c r="T25"/>
  <c r="T114" s="1"/>
  <c r="T113" s="1"/>
  <c r="T83"/>
  <c r="T82"/>
  <c r="T65" s="1"/>
  <c r="T68" s="1"/>
  <c r="V128" i="327"/>
  <c r="V188"/>
  <c r="V43"/>
  <c r="V200" s="1"/>
  <c r="U200" s="1"/>
  <c r="V47"/>
  <c r="U128"/>
  <c r="P36" i="262"/>
  <c r="P24" s="1"/>
  <c r="P94"/>
  <c r="O94" s="1"/>
  <c r="P172"/>
  <c r="P171" s="1"/>
  <c r="O171" s="1"/>
  <c r="Q118"/>
  <c r="O118"/>
  <c r="Q25"/>
  <c r="Q70"/>
  <c r="O70" s="1"/>
  <c r="Q83"/>
  <c r="O83" s="1"/>
  <c r="S82"/>
  <c r="S65"/>
  <c r="S68" s="1"/>
  <c r="T126"/>
  <c r="T36"/>
  <c r="T125"/>
  <c r="W36" i="327"/>
  <c r="W193" s="1"/>
  <c r="U193" s="1"/>
  <c r="W40"/>
  <c r="Y36"/>
  <c r="Y40"/>
  <c r="Z197"/>
  <c r="Z201"/>
  <c r="Z205"/>
  <c r="P114" i="262"/>
  <c r="O114" s="1"/>
  <c r="P126"/>
  <c r="O126"/>
  <c r="P130"/>
  <c r="O130"/>
  <c r="P134"/>
  <c r="O134"/>
  <c r="Q119"/>
  <c r="O119"/>
  <c r="Q123"/>
  <c r="O123"/>
  <c r="Q127"/>
  <c r="O127"/>
  <c r="S114"/>
  <c r="S126"/>
  <c r="S130"/>
  <c r="S134"/>
  <c r="T119"/>
  <c r="T123"/>
  <c r="T127"/>
  <c r="Q39" i="327"/>
  <c r="Q189"/>
  <c r="Q28"/>
  <c r="S197"/>
  <c r="S39"/>
  <c r="T127"/>
  <c r="P194"/>
  <c r="Q194"/>
  <c r="O194"/>
  <c r="P198"/>
  <c r="Q190"/>
  <c r="Q198"/>
  <c r="S190"/>
  <c r="S194"/>
  <c r="S198"/>
  <c r="T190"/>
  <c r="T194"/>
  <c r="T198"/>
  <c r="Z118" i="262"/>
  <c r="W118"/>
  <c r="AF39" i="327"/>
  <c r="AF196" s="1"/>
  <c r="AF197"/>
  <c r="O198"/>
  <c r="W39"/>
  <c r="W196" s="1"/>
  <c r="W197"/>
  <c r="Q114" i="262"/>
  <c r="Q113" s="1"/>
  <c r="Q24"/>
  <c r="Q23" s="1"/>
  <c r="Q18" s="1"/>
  <c r="Q21" s="1"/>
  <c r="O25"/>
  <c r="P125"/>
  <c r="P113" s="1"/>
  <c r="O113" s="1"/>
  <c r="O36"/>
  <c r="P82"/>
  <c r="P65" s="1"/>
  <c r="Y118"/>
  <c r="V36"/>
  <c r="V125" s="1"/>
  <c r="U125" s="1"/>
  <c r="U37"/>
  <c r="U29"/>
  <c r="AE39" i="327"/>
  <c r="AE196" s="1"/>
  <c r="AE197"/>
  <c r="AB197"/>
  <c r="AA40"/>
  <c r="V172" i="262"/>
  <c r="V171" s="1"/>
  <c r="U171" s="1"/>
  <c r="AB126"/>
  <c r="AB118"/>
  <c r="AA118" s="1"/>
  <c r="AA29"/>
  <c r="AK39" i="327"/>
  <c r="AK197"/>
  <c r="AH39"/>
  <c r="AG40"/>
  <c r="AK36" i="262"/>
  <c r="AK125" s="1"/>
  <c r="AK126"/>
  <c r="AK118"/>
  <c r="AK25"/>
  <c r="AK24" s="1"/>
  <c r="AK23" s="1"/>
  <c r="AK18" s="1"/>
  <c r="AK21" s="1"/>
  <c r="AH126"/>
  <c r="AH118"/>
  <c r="AG118" s="1"/>
  <c r="AG29"/>
  <c r="AB82"/>
  <c r="AA83"/>
  <c r="AH82"/>
  <c r="AG83"/>
  <c r="AQ36"/>
  <c r="AQ126"/>
  <c r="AN36"/>
  <c r="AM37"/>
  <c r="AN25"/>
  <c r="AN24" s="1"/>
  <c r="Y39" i="327"/>
  <c r="Y197"/>
  <c r="Q82" i="262"/>
  <c r="Q65" s="1"/>
  <c r="Q68" s="1"/>
  <c r="V204" i="327"/>
  <c r="U204" s="1"/>
  <c r="U47"/>
  <c r="V122" i="262"/>
  <c r="U122" s="1"/>
  <c r="U33"/>
  <c r="AF28" i="327"/>
  <c r="AF27" s="1"/>
  <c r="AC39"/>
  <c r="AC197"/>
  <c r="AC189"/>
  <c r="AB193"/>
  <c r="AA193" s="1"/>
  <c r="AA36"/>
  <c r="AF36" i="262"/>
  <c r="AF125" s="1"/>
  <c r="AF113" s="1"/>
  <c r="AC118"/>
  <c r="AB122"/>
  <c r="AA122" s="1"/>
  <c r="AA33"/>
  <c r="AL39" i="327"/>
  <c r="AL197"/>
  <c r="AI39"/>
  <c r="AL36" i="262"/>
  <c r="AL125" s="1"/>
  <c r="AL126"/>
  <c r="AL118"/>
  <c r="AL25"/>
  <c r="AL24" s="1"/>
  <c r="AL23" s="1"/>
  <c r="AL18" s="1"/>
  <c r="AL21" s="1"/>
  <c r="AI118"/>
  <c r="AH122"/>
  <c r="AG122" s="1"/>
  <c r="AG33"/>
  <c r="AC171"/>
  <c r="AA171" s="1"/>
  <c r="AA172"/>
  <c r="AG270"/>
  <c r="AG70"/>
  <c r="AE24"/>
  <c r="AE23" s="1"/>
  <c r="AE18" s="1"/>
  <c r="AE21" s="1"/>
  <c r="AO189" i="327"/>
  <c r="AO28"/>
  <c r="AN193"/>
  <c r="AM36"/>
  <c r="AR126" i="262"/>
  <c r="AR118"/>
  <c r="AR25"/>
  <c r="AO36"/>
  <c r="AO126"/>
  <c r="AO118"/>
  <c r="AO25"/>
  <c r="AM33"/>
  <c r="AN122"/>
  <c r="AM122"/>
  <c r="AO24"/>
  <c r="AO23"/>
  <c r="AO18" s="1"/>
  <c r="AO21" s="1"/>
  <c r="AO114"/>
  <c r="AH65"/>
  <c r="AA82"/>
  <c r="AB65"/>
  <c r="AA197" i="327"/>
  <c r="O82" i="262"/>
  <c r="AM36"/>
  <c r="AB68"/>
  <c r="AH68"/>
  <c r="B2" i="163"/>
  <c r="G33" i="259"/>
  <c r="B3" i="163"/>
  <c r="G42" i="340"/>
  <c r="L33"/>
  <c r="K33"/>
  <c r="H33"/>
  <c r="G33"/>
  <c r="N33"/>
  <c r="I42"/>
  <c r="I33"/>
  <c r="J33"/>
  <c r="K42"/>
  <c r="J42"/>
  <c r="H42"/>
  <c r="H33" i="259"/>
  <c r="AO197" i="327" l="1"/>
  <c r="AO138"/>
  <c r="R193"/>
  <c r="AJ193"/>
  <c r="AQ205"/>
  <c r="AQ47"/>
  <c r="AQ204" s="1"/>
  <c r="R142"/>
  <c r="R43"/>
  <c r="X47"/>
  <c r="X193"/>
  <c r="AD146"/>
  <c r="AD200"/>
  <c r="AJ43"/>
  <c r="AJ127"/>
  <c r="AP43"/>
  <c r="AP200" s="1"/>
  <c r="AJ104"/>
  <c r="AM203"/>
  <c r="AN204"/>
  <c r="AM204" s="1"/>
  <c r="AM207"/>
  <c r="AM208"/>
  <c r="AM88"/>
  <c r="AQ199"/>
  <c r="AQ201"/>
  <c r="AQ43"/>
  <c r="X188"/>
  <c r="R52"/>
  <c r="AD186"/>
  <c r="AJ188"/>
  <c r="AP186"/>
  <c r="R208"/>
  <c r="R146"/>
  <c r="R139"/>
  <c r="R47"/>
  <c r="R40"/>
  <c r="X139"/>
  <c r="X138" s="1"/>
  <c r="X146"/>
  <c r="X43"/>
  <c r="X200" s="1"/>
  <c r="X131"/>
  <c r="X127" s="1"/>
  <c r="AD47"/>
  <c r="AD131"/>
  <c r="AJ142"/>
  <c r="AJ138" s="1"/>
  <c r="AJ40"/>
  <c r="AP47"/>
  <c r="AP204" s="1"/>
  <c r="AP40"/>
  <c r="AP36"/>
  <c r="X105"/>
  <c r="X104" s="1"/>
  <c r="AD108"/>
  <c r="AD104" s="1"/>
  <c r="AM202"/>
  <c r="AM206"/>
  <c r="AN131"/>
  <c r="AN139"/>
  <c r="AO29"/>
  <c r="AO31"/>
  <c r="AO43"/>
  <c r="AO135"/>
  <c r="AO193" s="1"/>
  <c r="AM193" s="1"/>
  <c r="AI200"/>
  <c r="AG200" s="1"/>
  <c r="AI204"/>
  <c r="AG204" s="1"/>
  <c r="AE105"/>
  <c r="AE104" s="1"/>
  <c r="AE200"/>
  <c r="V88"/>
  <c r="W187"/>
  <c r="W88"/>
  <c r="W131"/>
  <c r="Z47"/>
  <c r="Z204" s="1"/>
  <c r="Z108"/>
  <c r="Z142"/>
  <c r="Z200" s="1"/>
  <c r="P36"/>
  <c r="P40"/>
  <c r="P43"/>
  <c r="P47"/>
  <c r="P105"/>
  <c r="P142"/>
  <c r="O142" s="1"/>
  <c r="Q203"/>
  <c r="O203" s="1"/>
  <c r="Q205"/>
  <c r="O205" s="1"/>
  <c r="Q207"/>
  <c r="O207" s="1"/>
  <c r="Q108"/>
  <c r="Q128"/>
  <c r="O128" s="1"/>
  <c r="Q135"/>
  <c r="Q139"/>
  <c r="S29"/>
  <c r="S186" s="1"/>
  <c r="S146"/>
  <c r="S204" s="1"/>
  <c r="T36"/>
  <c r="T193" s="1"/>
  <c r="T40"/>
  <c r="T43"/>
  <c r="T47"/>
  <c r="T204" s="1"/>
  <c r="T88"/>
  <c r="T105"/>
  <c r="T104" s="1"/>
  <c r="T142"/>
  <c r="H184"/>
  <c r="I184"/>
  <c r="L27"/>
  <c r="M184"/>
  <c r="H156"/>
  <c r="H155" s="1"/>
  <c r="L155"/>
  <c r="S155"/>
  <c r="Y155"/>
  <c r="AE155"/>
  <c r="AO151"/>
  <c r="AM151" s="1"/>
  <c r="AQ40"/>
  <c r="AQ202"/>
  <c r="AQ105"/>
  <c r="AQ104" s="1"/>
  <c r="AQ142"/>
  <c r="AQ138" s="1"/>
  <c r="AQ126" s="1"/>
  <c r="AQ98" s="1"/>
  <c r="AQ102" s="1"/>
  <c r="AR146"/>
  <c r="AR204" s="1"/>
  <c r="AH108"/>
  <c r="AH128"/>
  <c r="AH135"/>
  <c r="AH139"/>
  <c r="AI188"/>
  <c r="AG188" s="1"/>
  <c r="AI192"/>
  <c r="AG192" s="1"/>
  <c r="AI195"/>
  <c r="AG195" s="1"/>
  <c r="AI199"/>
  <c r="AG199" s="1"/>
  <c r="AI201"/>
  <c r="AG201" s="1"/>
  <c r="AI203"/>
  <c r="AG203" s="1"/>
  <c r="AI205"/>
  <c r="AG205" s="1"/>
  <c r="AI207"/>
  <c r="AG207" s="1"/>
  <c r="AI108"/>
  <c r="AI104" s="1"/>
  <c r="AI128"/>
  <c r="AI135"/>
  <c r="AI193" s="1"/>
  <c r="AI139"/>
  <c r="AK195"/>
  <c r="AK201"/>
  <c r="AK203"/>
  <c r="AK146"/>
  <c r="AK138" s="1"/>
  <c r="AL146"/>
  <c r="AL204" s="1"/>
  <c r="AB30"/>
  <c r="AB191"/>
  <c r="AA191" s="1"/>
  <c r="AB194"/>
  <c r="AA194" s="1"/>
  <c r="AB198"/>
  <c r="AA198" s="1"/>
  <c r="AB43"/>
  <c r="AB202"/>
  <c r="AA202" s="1"/>
  <c r="AB47"/>
  <c r="AB206"/>
  <c r="AA206" s="1"/>
  <c r="AB208"/>
  <c r="AA208" s="1"/>
  <c r="AB88"/>
  <c r="AA88" s="1"/>
  <c r="AB131"/>
  <c r="AA131" s="1"/>
  <c r="AB151"/>
  <c r="AA151" s="1"/>
  <c r="AC30"/>
  <c r="AC187" s="1"/>
  <c r="AC195"/>
  <c r="AA195" s="1"/>
  <c r="AC201"/>
  <c r="AA201" s="1"/>
  <c r="AC203"/>
  <c r="AA203" s="1"/>
  <c r="AC146"/>
  <c r="AA146" s="1"/>
  <c r="AE204"/>
  <c r="AF131"/>
  <c r="AF127" s="1"/>
  <c r="AF126" s="1"/>
  <c r="AF98" s="1"/>
  <c r="AF102" s="1"/>
  <c r="V40"/>
  <c r="V127"/>
  <c r="Y128"/>
  <c r="Y135"/>
  <c r="Y193" s="1"/>
  <c r="Y146"/>
  <c r="Y138" s="1"/>
  <c r="Y196" s="1"/>
  <c r="Z39"/>
  <c r="Z88"/>
  <c r="Z104"/>
  <c r="Z138"/>
  <c r="Z126" s="1"/>
  <c r="Z98" s="1"/>
  <c r="Z102" s="1"/>
  <c r="P138"/>
  <c r="Q193"/>
  <c r="Q200"/>
  <c r="Q204"/>
  <c r="T138"/>
  <c r="T126" s="1"/>
  <c r="T98" s="1"/>
  <c r="T102" s="1"/>
  <c r="I18"/>
  <c r="I22" s="1"/>
  <c r="J27"/>
  <c r="K184"/>
  <c r="M18"/>
  <c r="M22" s="1"/>
  <c r="N27"/>
  <c r="N70"/>
  <c r="N58" s="1"/>
  <c r="T70"/>
  <c r="Z70"/>
  <c r="AF70"/>
  <c r="AF58" s="1"/>
  <c r="AL70"/>
  <c r="O119"/>
  <c r="AA119"/>
  <c r="AM119"/>
  <c r="U122"/>
  <c r="AG122"/>
  <c r="AK155"/>
  <c r="AQ155"/>
  <c r="J167"/>
  <c r="N167"/>
  <c r="R167"/>
  <c r="R155" s="1"/>
  <c r="T167"/>
  <c r="T155" s="1"/>
  <c r="AJ167"/>
  <c r="AL167"/>
  <c r="AP167"/>
  <c r="AP155" s="1"/>
  <c r="AR167"/>
  <c r="AR155" s="1"/>
  <c r="AD59"/>
  <c r="AD58" s="1"/>
  <c r="AP59"/>
  <c r="AP58" s="1"/>
  <c r="J59"/>
  <c r="J58" s="1"/>
  <c r="U67"/>
  <c r="AG67"/>
  <c r="O67"/>
  <c r="AA67"/>
  <c r="AM67"/>
  <c r="H70"/>
  <c r="H58" s="1"/>
  <c r="L70"/>
  <c r="L58" s="1"/>
  <c r="S70"/>
  <c r="AE70"/>
  <c r="AQ70"/>
  <c r="Y70"/>
  <c r="AK70"/>
  <c r="O78"/>
  <c r="AA78"/>
  <c r="AM78"/>
  <c r="V78"/>
  <c r="U78" s="1"/>
  <c r="AH78"/>
  <c r="AG78" s="1"/>
  <c r="I18" i="328"/>
  <c r="I22" s="1"/>
  <c r="P52"/>
  <c r="O52" s="1"/>
  <c r="AN52"/>
  <c r="AM52" s="1"/>
  <c r="G52"/>
  <c r="AG53"/>
  <c r="AA54"/>
  <c r="AO58"/>
  <c r="AM58" s="1"/>
  <c r="U90"/>
  <c r="O91"/>
  <c r="AA103"/>
  <c r="AG104"/>
  <c r="AG105"/>
  <c r="U106"/>
  <c r="AG107"/>
  <c r="AA108"/>
  <c r="U109"/>
  <c r="O110"/>
  <c r="AM110"/>
  <c r="AB118"/>
  <c r="AA118" s="1"/>
  <c r="AH118"/>
  <c r="AG118" s="1"/>
  <c r="AA119"/>
  <c r="U122"/>
  <c r="AM126"/>
  <c r="U151"/>
  <c r="O152"/>
  <c r="AM152"/>
  <c r="AG153"/>
  <c r="V156"/>
  <c r="AB156"/>
  <c r="AA156" s="1"/>
  <c r="U157"/>
  <c r="O158"/>
  <c r="AM158"/>
  <c r="AA160"/>
  <c r="O164"/>
  <c r="AM164"/>
  <c r="AA168"/>
  <c r="U171"/>
  <c r="U175"/>
  <c r="O180"/>
  <c r="AM180"/>
  <c r="V127"/>
  <c r="I186"/>
  <c r="G187"/>
  <c r="I188"/>
  <c r="K131"/>
  <c r="I190"/>
  <c r="G191"/>
  <c r="I192"/>
  <c r="K135"/>
  <c r="I194"/>
  <c r="K193"/>
  <c r="G195"/>
  <c r="Q139"/>
  <c r="W197"/>
  <c r="AB197"/>
  <c r="Q197"/>
  <c r="AO197"/>
  <c r="K199"/>
  <c r="V200"/>
  <c r="I202"/>
  <c r="K203"/>
  <c r="W146"/>
  <c r="U146" s="1"/>
  <c r="AI146"/>
  <c r="I206"/>
  <c r="K207"/>
  <c r="I208"/>
  <c r="AA209"/>
  <c r="X167" i="327"/>
  <c r="X155" s="1"/>
  <c r="Z167"/>
  <c r="Z155" s="1"/>
  <c r="AD167"/>
  <c r="AD155" s="1"/>
  <c r="AF167"/>
  <c r="AF155" s="1"/>
  <c r="G59"/>
  <c r="K59"/>
  <c r="V156"/>
  <c r="U156" s="1"/>
  <c r="AH156"/>
  <c r="AG156" s="1"/>
  <c r="AA52" i="328"/>
  <c r="U63"/>
  <c r="U67"/>
  <c r="O70"/>
  <c r="U71"/>
  <c r="AM74"/>
  <c r="AA78"/>
  <c r="U118"/>
  <c r="AG155"/>
  <c r="O156"/>
  <c r="AM156"/>
  <c r="AC184"/>
  <c r="AO184"/>
  <c r="G197"/>
  <c r="AB200"/>
  <c r="AA200" s="1"/>
  <c r="P204"/>
  <c r="O204" s="1"/>
  <c r="G47"/>
  <c r="F4" i="227"/>
  <c r="J16" i="235"/>
  <c r="I33" i="259"/>
  <c r="AM24" i="262"/>
  <c r="AN23"/>
  <c r="P68"/>
  <c r="O65"/>
  <c r="O68" s="1"/>
  <c r="AC27" i="327"/>
  <c r="AC185"/>
  <c r="AH125" i="262"/>
  <c r="AG125" s="1"/>
  <c r="AG36"/>
  <c r="AH24"/>
  <c r="AH114"/>
  <c r="AI65"/>
  <c r="AG82"/>
  <c r="AJ24"/>
  <c r="AJ23" s="1"/>
  <c r="AJ18" s="1"/>
  <c r="AJ21" s="1"/>
  <c r="AJ125"/>
  <c r="V17" i="238"/>
  <c r="M17" s="1"/>
  <c r="M24"/>
  <c r="R118" i="262"/>
  <c r="R83"/>
  <c r="X122"/>
  <c r="X25"/>
  <c r="AD122"/>
  <c r="AD25"/>
  <c r="AP83"/>
  <c r="AP118"/>
  <c r="X197" i="327"/>
  <c r="X39"/>
  <c r="X196" s="1"/>
  <c r="AD138"/>
  <c r="AD197"/>
  <c r="AD28"/>
  <c r="AD193"/>
  <c r="AP189"/>
  <c r="AP127"/>
  <c r="AP126" s="1"/>
  <c r="AP98" s="1"/>
  <c r="AP102" s="1"/>
  <c r="N18" i="238"/>
  <c r="W24"/>
  <c r="N24" s="1"/>
  <c r="N31"/>
  <c r="O36" i="340"/>
  <c r="N36"/>
  <c r="N43"/>
  <c r="N46" s="1"/>
  <c r="L36"/>
  <c r="L43"/>
  <c r="L46" s="1"/>
  <c r="AM67" i="262"/>
  <c r="AM188"/>
  <c r="AN184"/>
  <c r="AN248"/>
  <c r="AM248" s="1"/>
  <c r="AM249"/>
  <c r="AN259"/>
  <c r="AM263"/>
  <c r="AM278"/>
  <c r="AN270"/>
  <c r="AM270" s="1"/>
  <c r="AO82"/>
  <c r="AO125"/>
  <c r="AO113" s="1"/>
  <c r="AO173"/>
  <c r="AM177"/>
  <c r="AD133"/>
  <c r="R200" i="327"/>
  <c r="AO65" i="262"/>
  <c r="AO68" s="1"/>
  <c r="O24"/>
  <c r="P23"/>
  <c r="AB125"/>
  <c r="AA125" s="1"/>
  <c r="AA36"/>
  <c r="AB114"/>
  <c r="AB24"/>
  <c r="AC68"/>
  <c r="AA65"/>
  <c r="AA68" s="1"/>
  <c r="AQ24"/>
  <c r="AQ23" s="1"/>
  <c r="AQ18" s="1"/>
  <c r="AQ21" s="1"/>
  <c r="R133"/>
  <c r="R36"/>
  <c r="X36"/>
  <c r="X125" s="1"/>
  <c r="X126"/>
  <c r="AD126"/>
  <c r="AD94"/>
  <c r="AD82" s="1"/>
  <c r="AD65" s="1"/>
  <c r="AD68" s="1"/>
  <c r="AD129"/>
  <c r="AD36"/>
  <c r="AD125" s="1"/>
  <c r="AJ83"/>
  <c r="AJ118"/>
  <c r="AP36"/>
  <c r="AP133"/>
  <c r="R39" i="327"/>
  <c r="R197"/>
  <c r="AD204"/>
  <c r="AD39"/>
  <c r="AD196" s="1"/>
  <c r="AD127"/>
  <c r="AD126" s="1"/>
  <c r="AD98" s="1"/>
  <c r="AD102" s="1"/>
  <c r="AD189"/>
  <c r="AJ39"/>
  <c r="AJ196" s="1"/>
  <c r="AJ197"/>
  <c r="AP39"/>
  <c r="AP196" s="1"/>
  <c r="AP197"/>
  <c r="AP193"/>
  <c r="AP28"/>
  <c r="M36" i="340"/>
  <c r="AM71" i="262"/>
  <c r="AN70"/>
  <c r="AM70" s="1"/>
  <c r="AM87"/>
  <c r="AN83"/>
  <c r="AN118"/>
  <c r="AM118" s="1"/>
  <c r="AN94"/>
  <c r="AM95"/>
  <c r="AN126"/>
  <c r="AM126" s="1"/>
  <c r="AN173"/>
  <c r="AM181"/>
  <c r="AO184"/>
  <c r="AM185"/>
  <c r="AQ118"/>
  <c r="AQ83"/>
  <c r="AQ82" s="1"/>
  <c r="R138" i="327"/>
  <c r="R126" s="1"/>
  <c r="R98" s="1"/>
  <c r="R102" s="1"/>
  <c r="R204"/>
  <c r="X126"/>
  <c r="AD248" i="262"/>
  <c r="X98" i="327"/>
  <c r="X102" s="1"/>
  <c r="N43" i="239"/>
  <c r="M16" i="331" s="1"/>
  <c r="L43" i="239"/>
  <c r="K16" i="331" s="1"/>
  <c r="J43" i="239"/>
  <c r="I16" i="331" s="1"/>
  <c r="H43" i="239"/>
  <c r="G16" i="331" s="1"/>
  <c r="M43" i="238"/>
  <c r="O43" i="340"/>
  <c r="O46" s="1"/>
  <c r="AM119" i="262"/>
  <c r="AM124"/>
  <c r="AM130"/>
  <c r="AM134"/>
  <c r="AM50"/>
  <c r="AM199"/>
  <c r="AO133"/>
  <c r="AM133" s="1"/>
  <c r="AQ65"/>
  <c r="AQ68" s="1"/>
  <c r="S129"/>
  <c r="S36"/>
  <c r="AG24" i="239"/>
  <c r="X25"/>
  <c r="L25" s="1"/>
  <c r="AI24"/>
  <c r="Z25"/>
  <c r="N25" s="1"/>
  <c r="AN27" i="354"/>
  <c r="U36" i="262"/>
  <c r="U172"/>
  <c r="AK114"/>
  <c r="AK113" s="1"/>
  <c r="AM25"/>
  <c r="AF185" i="327"/>
  <c r="AF184" s="1"/>
  <c r="AL114" i="262"/>
  <c r="AL113" s="1"/>
  <c r="AR114"/>
  <c r="AG39" i="327"/>
  <c r="AF24" i="262"/>
  <c r="AF23" s="1"/>
  <c r="AF18" s="1"/>
  <c r="AF21" s="1"/>
  <c r="AI25"/>
  <c r="AI126"/>
  <c r="AG126" s="1"/>
  <c r="AG36" i="327"/>
  <c r="AC25" i="262"/>
  <c r="AA25" s="1"/>
  <c r="AC126"/>
  <c r="AA126" s="1"/>
  <c r="W126"/>
  <c r="U126" s="1"/>
  <c r="T24"/>
  <c r="T23" s="1"/>
  <c r="T18" s="1"/>
  <c r="T21" s="1"/>
  <c r="U36" i="327"/>
  <c r="Q27"/>
  <c r="AM40"/>
  <c r="AB258" i="262"/>
  <c r="AA258" s="1"/>
  <c r="AG37"/>
  <c r="AA37"/>
  <c r="V25"/>
  <c r="Y25"/>
  <c r="Y126"/>
  <c r="U43" i="327"/>
  <c r="O125" i="262"/>
  <c r="O172"/>
  <c r="W25"/>
  <c r="Z25"/>
  <c r="Z126"/>
  <c r="AJ133"/>
  <c r="Z17" i="238"/>
  <c r="Q17" s="1"/>
  <c r="Y24"/>
  <c r="AI127" i="327"/>
  <c r="V104"/>
  <c r="U104" s="1"/>
  <c r="I68" i="262"/>
  <c r="I54"/>
  <c r="I23" s="1"/>
  <c r="I18" s="1"/>
  <c r="I21" s="1"/>
  <c r="K68"/>
  <c r="K54"/>
  <c r="K23" s="1"/>
  <c r="K18" s="1"/>
  <c r="K21" s="1"/>
  <c r="M68"/>
  <c r="M54"/>
  <c r="M23" s="1"/>
  <c r="M18" s="1"/>
  <c r="M21" s="1"/>
  <c r="AF17" i="239"/>
  <c r="W17" s="1"/>
  <c r="K17" s="1"/>
  <c r="S17" i="331" s="1"/>
  <c r="W18" i="239"/>
  <c r="K18" s="1"/>
  <c r="AH17"/>
  <c r="Y17" s="1"/>
  <c r="M17" s="1"/>
  <c r="U17" i="331" s="1"/>
  <c r="Y18" i="239"/>
  <c r="M18" s="1"/>
  <c r="AJ17"/>
  <c r="AA17" s="1"/>
  <c r="O17" s="1"/>
  <c r="W17" i="331" s="1"/>
  <c r="AA18" i="239"/>
  <c r="O18" s="1"/>
  <c r="W31"/>
  <c r="K31" s="1"/>
  <c r="AF24"/>
  <c r="W24" s="1"/>
  <c r="K24" s="1"/>
  <c r="Y31"/>
  <c r="M31" s="1"/>
  <c r="AH24"/>
  <c r="Y24" s="1"/>
  <c r="M24" s="1"/>
  <c r="AA31"/>
  <c r="O31" s="1"/>
  <c r="AJ24"/>
  <c r="AA24" s="1"/>
  <c r="O24" s="1"/>
  <c r="S46"/>
  <c r="S43" s="1"/>
  <c r="G48"/>
  <c r="G46" s="1"/>
  <c r="G43" s="1"/>
  <c r="F16" i="331" s="1"/>
  <c r="U46" i="239"/>
  <c r="U43" s="1"/>
  <c r="I48"/>
  <c r="I46" s="1"/>
  <c r="I43" s="1"/>
  <c r="H16" i="331" s="1"/>
  <c r="V153" i="354"/>
  <c r="U28"/>
  <c r="V27"/>
  <c r="P27"/>
  <c r="AN27" i="262"/>
  <c r="AN174"/>
  <c r="AO174"/>
  <c r="AQ174"/>
  <c r="AR26"/>
  <c r="AR115" s="1"/>
  <c r="AR40"/>
  <c r="AB127" i="327"/>
  <c r="V259" i="262"/>
  <c r="AA110" i="354"/>
  <c r="AB109"/>
  <c r="AA109" s="1"/>
  <c r="W153"/>
  <c r="U122"/>
  <c r="Q154"/>
  <c r="O123"/>
  <c r="AO154"/>
  <c r="AM123"/>
  <c r="AI155"/>
  <c r="AG124"/>
  <c r="AI157"/>
  <c r="AG126"/>
  <c r="W161"/>
  <c r="U130"/>
  <c r="P165"/>
  <c r="O165" s="1"/>
  <c r="P133"/>
  <c r="Q39"/>
  <c r="O40"/>
  <c r="W165"/>
  <c r="W133"/>
  <c r="W121" s="1"/>
  <c r="W104" s="1"/>
  <c r="W107" s="1"/>
  <c r="U134"/>
  <c r="AN165"/>
  <c r="AM165" s="1"/>
  <c r="AN133"/>
  <c r="AO39"/>
  <c r="AM40"/>
  <c r="AC168"/>
  <c r="AA137"/>
  <c r="Q172"/>
  <c r="O141"/>
  <c r="AO172"/>
  <c r="AM141"/>
  <c r="W21" i="353"/>
  <c r="AB21"/>
  <c r="AA23"/>
  <c r="AF23" i="327"/>
  <c r="AF21" s="1"/>
  <c r="AK21" i="353"/>
  <c r="AP23" i="327"/>
  <c r="AP21" s="1"/>
  <c r="P64"/>
  <c r="P29" i="353"/>
  <c r="O33"/>
  <c r="W64" i="327"/>
  <c r="W32" i="353"/>
  <c r="Y64" i="327"/>
  <c r="Y29" i="353"/>
  <c r="Y154" s="1"/>
  <c r="AB64" i="327"/>
  <c r="AB29" i="353"/>
  <c r="AA33"/>
  <c r="AI64" i="327"/>
  <c r="AI32" i="353"/>
  <c r="AK64" i="327"/>
  <c r="AK29" i="353"/>
  <c r="AK154" s="1"/>
  <c r="AN64" i="327"/>
  <c r="AN29" i="353"/>
  <c r="AM33"/>
  <c r="AR64" i="327"/>
  <c r="AR32" i="353"/>
  <c r="Q63" i="327"/>
  <c r="Q59" s="1"/>
  <c r="Q58" s="1"/>
  <c r="O65"/>
  <c r="Q61"/>
  <c r="S65"/>
  <c r="S32" i="353"/>
  <c r="S30"/>
  <c r="S155" s="1"/>
  <c r="V65" i="327"/>
  <c r="V32" i="353"/>
  <c r="V30"/>
  <c r="U34"/>
  <c r="X65" i="327"/>
  <c r="X32" i="353"/>
  <c r="Z65" i="327"/>
  <c r="Z32" i="353"/>
  <c r="AC63" i="327"/>
  <c r="AC59" s="1"/>
  <c r="AC58" s="1"/>
  <c r="AA65"/>
  <c r="AC61"/>
  <c r="AA61" s="1"/>
  <c r="AE65"/>
  <c r="AE32" i="353"/>
  <c r="AE30"/>
  <c r="AE155" s="1"/>
  <c r="AH65" i="327"/>
  <c r="AH32" i="353"/>
  <c r="AH30"/>
  <c r="AG34"/>
  <c r="AJ65" i="327"/>
  <c r="AJ32" i="353"/>
  <c r="AL65" i="327"/>
  <c r="AL32" i="353"/>
  <c r="AO63" i="327"/>
  <c r="AO59" s="1"/>
  <c r="AO58" s="1"/>
  <c r="AM65"/>
  <c r="AO61"/>
  <c r="AQ65"/>
  <c r="AQ30" i="353"/>
  <c r="AQ155" s="1"/>
  <c r="P66" i="327"/>
  <c r="P31" i="353"/>
  <c r="O35"/>
  <c r="R66" i="327"/>
  <c r="R35" s="1"/>
  <c r="R31" i="353"/>
  <c r="T66" i="327"/>
  <c r="T35" s="1"/>
  <c r="T31" i="353"/>
  <c r="W66" i="327"/>
  <c r="W31" i="353"/>
  <c r="Y66" i="327"/>
  <c r="Y35" s="1"/>
  <c r="Y31" i="353"/>
  <c r="AR174" i="262"/>
  <c r="AN30" i="327"/>
  <c r="AO128"/>
  <c r="AM128" s="1"/>
  <c r="Q26" i="262"/>
  <c r="Q27"/>
  <c r="P30" i="327"/>
  <c r="T29"/>
  <c r="T186" s="1"/>
  <c r="T30"/>
  <c r="T187" s="1"/>
  <c r="G25" i="262"/>
  <c r="G54"/>
  <c r="G28" i="327"/>
  <c r="AO133" i="353"/>
  <c r="AN121"/>
  <c r="AI121"/>
  <c r="AI104" s="1"/>
  <c r="AI107" s="1"/>
  <c r="AH133"/>
  <c r="Q133"/>
  <c r="P121"/>
  <c r="AN27"/>
  <c r="AG36"/>
  <c r="AB27"/>
  <c r="U36"/>
  <c r="AM168" i="354"/>
  <c r="O61" i="327"/>
  <c r="AM61"/>
  <c r="G70"/>
  <c r="G58" s="1"/>
  <c r="I70"/>
  <c r="I58" s="1"/>
  <c r="I57" s="1"/>
  <c r="I19" s="1"/>
  <c r="I24" s="1"/>
  <c r="K70"/>
  <c r="K58" s="1"/>
  <c r="M70"/>
  <c r="M58" s="1"/>
  <c r="M57" s="1"/>
  <c r="M19" s="1"/>
  <c r="M24" s="1"/>
  <c r="I167"/>
  <c r="I155" s="1"/>
  <c r="I99" s="1"/>
  <c r="I116" s="1"/>
  <c r="M167"/>
  <c r="M155" s="1"/>
  <c r="M99" s="1"/>
  <c r="M116" s="1"/>
  <c r="P155"/>
  <c r="Q155"/>
  <c r="Q99" s="1"/>
  <c r="Q116" s="1"/>
  <c r="W167"/>
  <c r="W155" s="1"/>
  <c r="W99" s="1"/>
  <c r="W116" s="1"/>
  <c r="AH167"/>
  <c r="AN155"/>
  <c r="AO155"/>
  <c r="AO99" s="1"/>
  <c r="AO116" s="1"/>
  <c r="H27" i="353"/>
  <c r="L27"/>
  <c r="T63" i="327"/>
  <c r="T59" s="1"/>
  <c r="T58" s="1"/>
  <c r="T57" s="1"/>
  <c r="U71"/>
  <c r="AG71"/>
  <c r="O71"/>
  <c r="AA71"/>
  <c r="AM71"/>
  <c r="AH39" i="353"/>
  <c r="AG40"/>
  <c r="V39"/>
  <c r="U40"/>
  <c r="O110" i="354"/>
  <c r="P109"/>
  <c r="O109" s="1"/>
  <c r="AM110"/>
  <c r="AN109"/>
  <c r="AM109" s="1"/>
  <c r="AC154"/>
  <c r="AA154" s="1"/>
  <c r="AA123"/>
  <c r="W155"/>
  <c r="U155" s="1"/>
  <c r="U124"/>
  <c r="W157"/>
  <c r="U157" s="1"/>
  <c r="U126"/>
  <c r="AI161"/>
  <c r="AG161" s="1"/>
  <c r="AG130"/>
  <c r="V164"/>
  <c r="U39"/>
  <c r="AB165"/>
  <c r="AA165" s="1"/>
  <c r="AB133"/>
  <c r="AC39"/>
  <c r="AA40"/>
  <c r="AI165"/>
  <c r="AG165" s="1"/>
  <c r="AI133"/>
  <c r="AG134"/>
  <c r="Q168"/>
  <c r="O168" s="1"/>
  <c r="O137"/>
  <c r="AO168"/>
  <c r="AM137"/>
  <c r="AC172"/>
  <c r="AA172" s="1"/>
  <c r="AA141"/>
  <c r="P23" i="327"/>
  <c r="O21" i="353"/>
  <c r="R23" i="327"/>
  <c r="R21" s="1"/>
  <c r="T23"/>
  <c r="T21" s="1"/>
  <c r="Y21" i="353"/>
  <c r="AD23" i="327"/>
  <c r="AD21" s="1"/>
  <c r="AI21" i="353"/>
  <c r="AN21"/>
  <c r="AM23"/>
  <c r="AR23" i="327"/>
  <c r="AR21" s="1"/>
  <c r="V29"/>
  <c r="Q29"/>
  <c r="Q186" s="1"/>
  <c r="Q30"/>
  <c r="Q187" s="1"/>
  <c r="K104"/>
  <c r="AB18" i="239"/>
  <c r="AD18"/>
  <c r="AE24"/>
  <c r="AC25"/>
  <c r="AB31"/>
  <c r="AD31"/>
  <c r="AI168" i="353"/>
  <c r="AG168" s="1"/>
  <c r="AO165"/>
  <c r="AM165" s="1"/>
  <c r="Q165"/>
  <c r="O165" s="1"/>
  <c r="AI158"/>
  <c r="AG158" s="1"/>
  <c r="AF158"/>
  <c r="AD158"/>
  <c r="W158"/>
  <c r="U158" s="1"/>
  <c r="T158"/>
  <c r="R158"/>
  <c r="AP157"/>
  <c r="AO157"/>
  <c r="AM157" s="1"/>
  <c r="AF157"/>
  <c r="AD157"/>
  <c r="AC157"/>
  <c r="AA157" s="1"/>
  <c r="T157"/>
  <c r="Q157"/>
  <c r="AO156"/>
  <c r="AJ156"/>
  <c r="Z156"/>
  <c r="Q156"/>
  <c r="AO155"/>
  <c r="AM155" s="1"/>
  <c r="AC155"/>
  <c r="AA155" s="1"/>
  <c r="Q155"/>
  <c r="O155" s="1"/>
  <c r="AN153"/>
  <c r="AB153"/>
  <c r="N161"/>
  <c r="J161"/>
  <c r="AM134"/>
  <c r="O134"/>
  <c r="AA130"/>
  <c r="AM122"/>
  <c r="O122"/>
  <c r="AM109"/>
  <c r="AA109"/>
  <c r="O109"/>
  <c r="AC133"/>
  <c r="AB121"/>
  <c r="W121"/>
  <c r="W104" s="1"/>
  <c r="W107" s="1"/>
  <c r="V133"/>
  <c r="U35"/>
  <c r="AA34"/>
  <c r="AG33"/>
  <c r="U31"/>
  <c r="AF29"/>
  <c r="AF154" s="1"/>
  <c r="T29"/>
  <c r="T154" s="1"/>
  <c r="AI39"/>
  <c r="AI164" s="1"/>
  <c r="W39"/>
  <c r="W164" s="1"/>
  <c r="P32"/>
  <c r="M27"/>
  <c r="M26" s="1"/>
  <c r="M18" s="1"/>
  <c r="M22" s="1"/>
  <c r="K27"/>
  <c r="I27"/>
  <c r="I26" s="1"/>
  <c r="I18" s="1"/>
  <c r="I22" s="1"/>
  <c r="G27"/>
  <c r="O19"/>
  <c r="O24" s="1"/>
  <c r="O19" i="354"/>
  <c r="O24" s="1"/>
  <c r="G27"/>
  <c r="G26" s="1"/>
  <c r="G18" s="1"/>
  <c r="G22" s="1"/>
  <c r="U32"/>
  <c r="AA39"/>
  <c r="O43"/>
  <c r="AM43"/>
  <c r="V104"/>
  <c r="V109"/>
  <c r="U109" s="1"/>
  <c r="O122"/>
  <c r="AM122"/>
  <c r="AG123"/>
  <c r="AA124"/>
  <c r="AA126"/>
  <c r="U133"/>
  <c r="O134"/>
  <c r="AM134"/>
  <c r="G152"/>
  <c r="K152"/>
  <c r="AB122"/>
  <c r="AC28"/>
  <c r="AI122"/>
  <c r="O154"/>
  <c r="AM154"/>
  <c r="AG155"/>
  <c r="AG157"/>
  <c r="U161"/>
  <c r="I39"/>
  <c r="M39"/>
  <c r="W164"/>
  <c r="AB164"/>
  <c r="AC133"/>
  <c r="AC121" s="1"/>
  <c r="AC104" s="1"/>
  <c r="AC107" s="1"/>
  <c r="AH133"/>
  <c r="AI39"/>
  <c r="AG39" s="1"/>
  <c r="U165"/>
  <c r="AA168"/>
  <c r="O172"/>
  <c r="AM172"/>
  <c r="T60" i="327"/>
  <c r="AF60"/>
  <c r="H61"/>
  <c r="J61"/>
  <c r="N61"/>
  <c r="P118"/>
  <c r="O118" s="1"/>
  <c r="AB118"/>
  <c r="AA118" s="1"/>
  <c r="AN118"/>
  <c r="AM118" s="1"/>
  <c r="O156"/>
  <c r="AM156"/>
  <c r="J155"/>
  <c r="N155"/>
  <c r="AJ155"/>
  <c r="AL155"/>
  <c r="P70"/>
  <c r="O70" s="1"/>
  <c r="V70"/>
  <c r="U70" s="1"/>
  <c r="AB70"/>
  <c r="AA70" s="1"/>
  <c r="AH70"/>
  <c r="AG70" s="1"/>
  <c r="AN70"/>
  <c r="AM70" s="1"/>
  <c r="G155"/>
  <c r="G99" s="1"/>
  <c r="G116" s="1"/>
  <c r="K155"/>
  <c r="K99" s="1"/>
  <c r="K116" s="1"/>
  <c r="U175"/>
  <c r="V167"/>
  <c r="AB155"/>
  <c r="AC155"/>
  <c r="AC99" s="1"/>
  <c r="AC116" s="1"/>
  <c r="AI167"/>
  <c r="AI155" s="1"/>
  <c r="AI99" s="1"/>
  <c r="AI116" s="1"/>
  <c r="J39" i="353"/>
  <c r="N39"/>
  <c r="R32"/>
  <c r="Y32"/>
  <c r="J57"/>
  <c r="J86" i="327" s="1"/>
  <c r="J55" s="1"/>
  <c r="J26" s="1"/>
  <c r="J18" s="1"/>
  <c r="J22" s="1"/>
  <c r="J99"/>
  <c r="J116" s="1"/>
  <c r="N57" i="353"/>
  <c r="N86" i="327" s="1"/>
  <c r="N55" s="1"/>
  <c r="N26" s="1"/>
  <c r="N18" s="1"/>
  <c r="N22" s="1"/>
  <c r="N99"/>
  <c r="N116" s="1"/>
  <c r="Q57" i="353"/>
  <c r="AQ64" i="327"/>
  <c r="AQ32" i="353"/>
  <c r="AR68" i="327"/>
  <c r="AR36" i="353"/>
  <c r="AR72" i="327"/>
  <c r="AR40" i="353"/>
  <c r="H99" i="327"/>
  <c r="H116" s="1"/>
  <c r="H57" i="353"/>
  <c r="H86" i="327" s="1"/>
  <c r="H55" s="1"/>
  <c r="H26" s="1"/>
  <c r="H18" s="1"/>
  <c r="H22" s="1"/>
  <c r="L99"/>
  <c r="L116" s="1"/>
  <c r="L57" i="353"/>
  <c r="L86" i="327" s="1"/>
  <c r="L55" s="1"/>
  <c r="L26" s="1"/>
  <c r="L18" s="1"/>
  <c r="L22" s="1"/>
  <c r="AA37" i="353"/>
  <c r="O37"/>
  <c r="AM35"/>
  <c r="AA35"/>
  <c r="AH29"/>
  <c r="AE29"/>
  <c r="AE154" s="1"/>
  <c r="V29"/>
  <c r="S29"/>
  <c r="S154" s="1"/>
  <c r="AO36"/>
  <c r="AO28" s="1"/>
  <c r="AC36"/>
  <c r="Q36"/>
  <c r="Q161" s="1"/>
  <c r="P36"/>
  <c r="Q60" i="327"/>
  <c r="S60"/>
  <c r="AC60"/>
  <c r="AE60"/>
  <c r="AO60"/>
  <c r="W61"/>
  <c r="Y61"/>
  <c r="AI61"/>
  <c r="AK61"/>
  <c r="O75"/>
  <c r="AA75"/>
  <c r="AM75"/>
  <c r="U76"/>
  <c r="AG76"/>
  <c r="R47" i="353"/>
  <c r="R40"/>
  <c r="R36"/>
  <c r="S43"/>
  <c r="S168" s="1"/>
  <c r="T47"/>
  <c r="T40"/>
  <c r="T36"/>
  <c r="X43"/>
  <c r="X168" s="1"/>
  <c r="Y47"/>
  <c r="Y40"/>
  <c r="Y36"/>
  <c r="Z43"/>
  <c r="Z168" s="1"/>
  <c r="AD47"/>
  <c r="AD40"/>
  <c r="AD36"/>
  <c r="AD28" s="1"/>
  <c r="AE43"/>
  <c r="AE168" s="1"/>
  <c r="AF40"/>
  <c r="AF36"/>
  <c r="AJ43"/>
  <c r="AJ168" s="1"/>
  <c r="AK40"/>
  <c r="AK36"/>
  <c r="AK28" s="1"/>
  <c r="AL43"/>
  <c r="AL168" s="1"/>
  <c r="AP40"/>
  <c r="AP36"/>
  <c r="AQ43"/>
  <c r="AQ168" s="1"/>
  <c r="AR43"/>
  <c r="AR168" s="1"/>
  <c r="AB31"/>
  <c r="AD31"/>
  <c r="AF31"/>
  <c r="AI31"/>
  <c r="AK31"/>
  <c r="AN31"/>
  <c r="AP31"/>
  <c r="AR31"/>
  <c r="G121"/>
  <c r="K121"/>
  <c r="S60"/>
  <c r="S59" s="1"/>
  <c r="V60"/>
  <c r="W60"/>
  <c r="W59" s="1"/>
  <c r="W57" s="1"/>
  <c r="W86" i="327" s="1"/>
  <c r="W55" s="1"/>
  <c r="X60" i="353"/>
  <c r="X59" s="1"/>
  <c r="Y60"/>
  <c r="Y59" s="1"/>
  <c r="Y57" s="1"/>
  <c r="Y86" i="327" s="1"/>
  <c r="Y55" s="1"/>
  <c r="Z60" i="353"/>
  <c r="Z59" s="1"/>
  <c r="AB60"/>
  <c r="AC60"/>
  <c r="AC59" s="1"/>
  <c r="AD60"/>
  <c r="AD59" s="1"/>
  <c r="AE60"/>
  <c r="AE59" s="1"/>
  <c r="AF60"/>
  <c r="AF59" s="1"/>
  <c r="AH60"/>
  <c r="AI60"/>
  <c r="AI59" s="1"/>
  <c r="AI57" s="1"/>
  <c r="AI86" i="327" s="1"/>
  <c r="AI55" s="1"/>
  <c r="AJ60" i="353"/>
  <c r="AJ59" s="1"/>
  <c r="AK60"/>
  <c r="AK59" s="1"/>
  <c r="AK57" s="1"/>
  <c r="AK86" i="327" s="1"/>
  <c r="AK55" s="1"/>
  <c r="AL60" i="353"/>
  <c r="AL59" s="1"/>
  <c r="AN60"/>
  <c r="AO60"/>
  <c r="AO59" s="1"/>
  <c r="AP60"/>
  <c r="AP59" s="1"/>
  <c r="AP57" s="1"/>
  <c r="AP86" i="327" s="1"/>
  <c r="AP55" s="1"/>
  <c r="AQ60" i="353"/>
  <c r="AQ59" s="1"/>
  <c r="AR60"/>
  <c r="AR59" s="1"/>
  <c r="AO102" i="328"/>
  <c r="AM98"/>
  <c r="AM102" s="1"/>
  <c r="AG99"/>
  <c r="AG116" s="1"/>
  <c r="AI116"/>
  <c r="K189"/>
  <c r="K28"/>
  <c r="U36"/>
  <c r="V193"/>
  <c r="U193" s="1"/>
  <c r="V28"/>
  <c r="Q55" i="353"/>
  <c r="S55"/>
  <c r="V55"/>
  <c r="W55"/>
  <c r="X55"/>
  <c r="Y55"/>
  <c r="Z55"/>
  <c r="AB55"/>
  <c r="AC55"/>
  <c r="AD55"/>
  <c r="AE55"/>
  <c r="AF55"/>
  <c r="AH55"/>
  <c r="AI55"/>
  <c r="AJ55"/>
  <c r="AK55"/>
  <c r="AL55"/>
  <c r="AN55"/>
  <c r="AO55"/>
  <c r="AP55"/>
  <c r="AQ55"/>
  <c r="AR55"/>
  <c r="G104"/>
  <c r="K104"/>
  <c r="R141"/>
  <c r="R134"/>
  <c r="R130"/>
  <c r="R122" s="1"/>
  <c r="S141"/>
  <c r="S172" s="1"/>
  <c r="S134"/>
  <c r="S130"/>
  <c r="T141"/>
  <c r="T134"/>
  <c r="T130"/>
  <c r="T122" s="1"/>
  <c r="X141"/>
  <c r="X172" s="1"/>
  <c r="X134"/>
  <c r="X133" s="1"/>
  <c r="X130"/>
  <c r="Y141"/>
  <c r="Y134"/>
  <c r="Y130"/>
  <c r="Y122" s="1"/>
  <c r="Z141"/>
  <c r="Z172" s="1"/>
  <c r="Z134"/>
  <c r="Z130"/>
  <c r="Z122" s="1"/>
  <c r="AD141"/>
  <c r="AD134"/>
  <c r="AD130"/>
  <c r="AD122" s="1"/>
  <c r="AE141"/>
  <c r="AE172" s="1"/>
  <c r="AE134"/>
  <c r="AE130"/>
  <c r="AF141"/>
  <c r="AF172" s="1"/>
  <c r="AF134"/>
  <c r="AF130"/>
  <c r="AF122" s="1"/>
  <c r="AJ141"/>
  <c r="AJ172" s="1"/>
  <c r="AJ134"/>
  <c r="AJ133" s="1"/>
  <c r="AJ130"/>
  <c r="AK141"/>
  <c r="AK172" s="1"/>
  <c r="AK134"/>
  <c r="AK130"/>
  <c r="AK122" s="1"/>
  <c r="AL141"/>
  <c r="AL172" s="1"/>
  <c r="AL134"/>
  <c r="AL133" s="1"/>
  <c r="AL130"/>
  <c r="AP141"/>
  <c r="AP172" s="1"/>
  <c r="AP134"/>
  <c r="AP130"/>
  <c r="AP122" s="1"/>
  <c r="AQ141"/>
  <c r="AQ172" s="1"/>
  <c r="AQ134"/>
  <c r="AQ130"/>
  <c r="AR141"/>
  <c r="AR172" s="1"/>
  <c r="AR134"/>
  <c r="AR130"/>
  <c r="AR122" s="1"/>
  <c r="AA185" i="328"/>
  <c r="AM185"/>
  <c r="U186"/>
  <c r="AG186"/>
  <c r="O187"/>
  <c r="AA187"/>
  <c r="AM187"/>
  <c r="U188"/>
  <c r="AG188"/>
  <c r="O189"/>
  <c r="AA189"/>
  <c r="AM189"/>
  <c r="U190"/>
  <c r="AG190"/>
  <c r="O191"/>
  <c r="AA191"/>
  <c r="AM191"/>
  <c r="U192"/>
  <c r="AG192"/>
  <c r="AA193"/>
  <c r="AM193"/>
  <c r="U194"/>
  <c r="AG194"/>
  <c r="O195"/>
  <c r="U200"/>
  <c r="W116"/>
  <c r="AG185"/>
  <c r="G189"/>
  <c r="G28"/>
  <c r="Q193"/>
  <c r="Q28"/>
  <c r="O36"/>
  <c r="AB126"/>
  <c r="AA138"/>
  <c r="AH196"/>
  <c r="AH27"/>
  <c r="AG39"/>
  <c r="G39"/>
  <c r="I198"/>
  <c r="I139"/>
  <c r="G201"/>
  <c r="G142"/>
  <c r="G200" s="1"/>
  <c r="K205"/>
  <c r="K146"/>
  <c r="K204" s="1"/>
  <c r="P167"/>
  <c r="O167" s="1"/>
  <c r="AB167"/>
  <c r="AA167" s="1"/>
  <c r="AN167"/>
  <c r="AM167" s="1"/>
  <c r="I131"/>
  <c r="M131"/>
  <c r="I135"/>
  <c r="I193" s="1"/>
  <c r="M135"/>
  <c r="M193" s="1"/>
  <c r="P135"/>
  <c r="P197"/>
  <c r="O197" s="1"/>
  <c r="AB196"/>
  <c r="AA196" s="1"/>
  <c r="AI197"/>
  <c r="AN197"/>
  <c r="AM197" s="1"/>
  <c r="K197"/>
  <c r="V197"/>
  <c r="U197" s="1"/>
  <c r="AC197"/>
  <c r="AA197" s="1"/>
  <c r="I142"/>
  <c r="I200" s="1"/>
  <c r="P200"/>
  <c r="O200" s="1"/>
  <c r="W200"/>
  <c r="AM201"/>
  <c r="AN200"/>
  <c r="AM200" s="1"/>
  <c r="AG202"/>
  <c r="M204"/>
  <c r="AB204"/>
  <c r="AA204" s="1"/>
  <c r="AI204"/>
  <c r="AG204" s="1"/>
  <c r="AC195"/>
  <c r="AA195" s="1"/>
  <c r="AO195"/>
  <c r="AM195" s="1"/>
  <c r="W198"/>
  <c r="U198" s="1"/>
  <c r="AI198"/>
  <c r="Q199"/>
  <c r="O199" s="1"/>
  <c r="AC199"/>
  <c r="AO199"/>
  <c r="AM199" s="1"/>
  <c r="Q201"/>
  <c r="O201" s="1"/>
  <c r="AC201"/>
  <c r="AA201" s="1"/>
  <c r="AO201"/>
  <c r="W202"/>
  <c r="U202" s="1"/>
  <c r="AI202"/>
  <c r="Q203"/>
  <c r="O203" s="1"/>
  <c r="AC203"/>
  <c r="AA203" s="1"/>
  <c r="AO203"/>
  <c r="AM203" s="1"/>
  <c r="Q205"/>
  <c r="AC205"/>
  <c r="AA205" s="1"/>
  <c r="AO205"/>
  <c r="W206"/>
  <c r="U206" s="1"/>
  <c r="AI206"/>
  <c r="Q207"/>
  <c r="O207" s="1"/>
  <c r="AC207"/>
  <c r="AO207"/>
  <c r="AM207" s="1"/>
  <c r="W208"/>
  <c r="AI208"/>
  <c r="AG208" s="1"/>
  <c r="M198"/>
  <c r="M139"/>
  <c r="M138" s="1"/>
  <c r="M196" s="1"/>
  <c r="K201"/>
  <c r="K142"/>
  <c r="K200" s="1"/>
  <c r="G205"/>
  <c r="G146"/>
  <c r="G204" s="1"/>
  <c r="AA21"/>
  <c r="K138"/>
  <c r="P196"/>
  <c r="AN196"/>
  <c r="AM196" s="1"/>
  <c r="AG198"/>
  <c r="AH197"/>
  <c r="AG197" s="1"/>
  <c r="AA199"/>
  <c r="M200"/>
  <c r="AI200"/>
  <c r="AG200" s="1"/>
  <c r="U204"/>
  <c r="I204"/>
  <c r="O205"/>
  <c r="W204"/>
  <c r="AM205"/>
  <c r="AG206"/>
  <c r="AA207"/>
  <c r="U208"/>
  <c r="AH195"/>
  <c r="AG195" s="1"/>
  <c r="P198"/>
  <c r="O198" s="1"/>
  <c r="AB198"/>
  <c r="AA198" s="1"/>
  <c r="AN198"/>
  <c r="AM198" s="1"/>
  <c r="V199"/>
  <c r="U199" s="1"/>
  <c r="AH199"/>
  <c r="AG199" s="1"/>
  <c r="V201"/>
  <c r="U201" s="1"/>
  <c r="AH201"/>
  <c r="AG201" s="1"/>
  <c r="P202"/>
  <c r="O202" s="1"/>
  <c r="AB202"/>
  <c r="AA202" s="1"/>
  <c r="AN202"/>
  <c r="AM202" s="1"/>
  <c r="V203"/>
  <c r="U203" s="1"/>
  <c r="AH203"/>
  <c r="AG203" s="1"/>
  <c r="V205"/>
  <c r="U205" s="1"/>
  <c r="AH205"/>
  <c r="AG205" s="1"/>
  <c r="P206"/>
  <c r="O206" s="1"/>
  <c r="AB206"/>
  <c r="AA206" s="1"/>
  <c r="AN206"/>
  <c r="AM206" s="1"/>
  <c r="V207"/>
  <c r="U207" s="1"/>
  <c r="AH207"/>
  <c r="AG207" s="1"/>
  <c r="P208"/>
  <c r="O208" s="1"/>
  <c r="AB208"/>
  <c r="AA208" s="1"/>
  <c r="AN208"/>
  <c r="AM208" s="1"/>
  <c r="P57" i="354"/>
  <c r="V60"/>
  <c r="W60"/>
  <c r="W59" s="1"/>
  <c r="AB60"/>
  <c r="AC60"/>
  <c r="AC59" s="1"/>
  <c r="AH60"/>
  <c r="AI60"/>
  <c r="AI59" s="1"/>
  <c r="AN60"/>
  <c r="AO60"/>
  <c r="AO59" s="1"/>
  <c r="O42" i="340"/>
  <c r="M33"/>
  <c r="O33"/>
  <c r="N42"/>
  <c r="L42"/>
  <c r="M42"/>
  <c r="AK196" i="327" l="1"/>
  <c r="AK126"/>
  <c r="AK98" s="1"/>
  <c r="AK102" s="1"/>
  <c r="AI138" i="328"/>
  <c r="AG146"/>
  <c r="V126"/>
  <c r="V98" s="1"/>
  <c r="V102" s="1"/>
  <c r="U127"/>
  <c r="V126" i="327"/>
  <c r="AB204"/>
  <c r="AA47"/>
  <c r="AB200"/>
  <c r="AA200" s="1"/>
  <c r="AA43"/>
  <c r="AB39"/>
  <c r="AB187"/>
  <c r="AA187" s="1"/>
  <c r="AA30"/>
  <c r="AI138"/>
  <c r="AI196" s="1"/>
  <c r="AI197"/>
  <c r="AH138"/>
  <c r="AG139"/>
  <c r="AH197"/>
  <c r="AG197" s="1"/>
  <c r="AQ197"/>
  <c r="AQ39"/>
  <c r="AQ196" s="1"/>
  <c r="Q127"/>
  <c r="O135"/>
  <c r="O108"/>
  <c r="Q104"/>
  <c r="P204"/>
  <c r="O204" s="1"/>
  <c r="O47"/>
  <c r="O40"/>
  <c r="P197"/>
  <c r="P39"/>
  <c r="AO188"/>
  <c r="AM188" s="1"/>
  <c r="AM31"/>
  <c r="AM139"/>
  <c r="AN197"/>
  <c r="AM197" s="1"/>
  <c r="AN138"/>
  <c r="R63"/>
  <c r="R59" s="1"/>
  <c r="R58" s="1"/>
  <c r="R57" s="1"/>
  <c r="K127" i="328"/>
  <c r="AG128" i="327"/>
  <c r="T200"/>
  <c r="Y204"/>
  <c r="U88"/>
  <c r="AK204"/>
  <c r="S138"/>
  <c r="AC138"/>
  <c r="AF189"/>
  <c r="AR138"/>
  <c r="AR126" s="1"/>
  <c r="AR98" s="1"/>
  <c r="AR102" s="1"/>
  <c r="AO127"/>
  <c r="AM135"/>
  <c r="AJ126"/>
  <c r="AJ98" s="1"/>
  <c r="AJ102" s="1"/>
  <c r="Q138" i="328"/>
  <c r="O139"/>
  <c r="U156"/>
  <c r="V155"/>
  <c r="V197" i="327"/>
  <c r="U197" s="1"/>
  <c r="V39"/>
  <c r="U40"/>
  <c r="AH127"/>
  <c r="AH126" s="1"/>
  <c r="AH98" s="1"/>
  <c r="AG135"/>
  <c r="AG108"/>
  <c r="AH104"/>
  <c r="AG104" s="1"/>
  <c r="T39"/>
  <c r="T196" s="1"/>
  <c r="T197"/>
  <c r="Q138"/>
  <c r="Q196" s="1"/>
  <c r="O139"/>
  <c r="Q197"/>
  <c r="P104"/>
  <c r="O105"/>
  <c r="P200"/>
  <c r="O200" s="1"/>
  <c r="O43"/>
  <c r="P193"/>
  <c r="O193" s="1"/>
  <c r="O36"/>
  <c r="W127"/>
  <c r="W126" s="1"/>
  <c r="W98" s="1"/>
  <c r="W102" s="1"/>
  <c r="U131"/>
  <c r="AO200"/>
  <c r="AM200" s="1"/>
  <c r="AM43"/>
  <c r="AO39"/>
  <c r="AM131"/>
  <c r="AN127"/>
  <c r="AB155" i="328"/>
  <c r="W138"/>
  <c r="O138" i="327"/>
  <c r="Z196"/>
  <c r="Y127"/>
  <c r="Y126" s="1"/>
  <c r="Y98" s="1"/>
  <c r="Y102" s="1"/>
  <c r="AC204"/>
  <c r="P126"/>
  <c r="AL138"/>
  <c r="AQ200"/>
  <c r="AH186"/>
  <c r="AJ200"/>
  <c r="X204"/>
  <c r="AH193"/>
  <c r="AG193" s="1"/>
  <c r="AK153" i="353"/>
  <c r="AD153"/>
  <c r="AO27"/>
  <c r="AM28"/>
  <c r="AO153"/>
  <c r="AH59" i="354"/>
  <c r="AG60"/>
  <c r="AB59"/>
  <c r="AA60"/>
  <c r="M189" i="328"/>
  <c r="M127"/>
  <c r="I197"/>
  <c r="I138"/>
  <c r="I196" s="1"/>
  <c r="AG27"/>
  <c r="Z133" i="353"/>
  <c r="Z165"/>
  <c r="AQ85" i="327"/>
  <c r="AQ53" i="353"/>
  <c r="AL85" i="327"/>
  <c r="AL53" i="353"/>
  <c r="AH85" i="327"/>
  <c r="AH53" i="353"/>
  <c r="AG55"/>
  <c r="AC85" i="327"/>
  <c r="AC53" i="353"/>
  <c r="X85" i="327"/>
  <c r="X53" i="353"/>
  <c r="Q85" i="327"/>
  <c r="Q53" i="353"/>
  <c r="O53" s="1"/>
  <c r="O55"/>
  <c r="K27" i="328"/>
  <c r="K26" s="1"/>
  <c r="K18" s="1"/>
  <c r="K22" s="1"/>
  <c r="K185"/>
  <c r="AR57" i="353"/>
  <c r="AR86" i="327" s="1"/>
  <c r="AR55" s="1"/>
  <c r="AR19" i="353"/>
  <c r="AR24" s="1"/>
  <c r="AO57" i="354"/>
  <c r="AO86" i="328" s="1"/>
  <c r="AO19" i="354"/>
  <c r="AO24" s="1"/>
  <c r="AI57"/>
  <c r="AI86" i="328" s="1"/>
  <c r="AI19" i="354"/>
  <c r="AI24" s="1"/>
  <c r="AC57"/>
  <c r="AC86" i="328" s="1"/>
  <c r="AC19" i="354"/>
  <c r="AC24" s="1"/>
  <c r="W57"/>
  <c r="W19"/>
  <c r="W24" s="1"/>
  <c r="P86" i="328"/>
  <c r="O57" i="354"/>
  <c r="P193" i="328"/>
  <c r="O193" s="1"/>
  <c r="O135"/>
  <c r="P127"/>
  <c r="I189"/>
  <c r="I127"/>
  <c r="AB98"/>
  <c r="AA126"/>
  <c r="Q27"/>
  <c r="Q185"/>
  <c r="O28"/>
  <c r="G27"/>
  <c r="G26" s="1"/>
  <c r="G18" s="1"/>
  <c r="G22" s="1"/>
  <c r="G185"/>
  <c r="AQ122" i="353"/>
  <c r="AQ161"/>
  <c r="AL122"/>
  <c r="AL121" s="1"/>
  <c r="AL104" s="1"/>
  <c r="AL161"/>
  <c r="AJ122"/>
  <c r="AJ121" s="1"/>
  <c r="AJ104" s="1"/>
  <c r="AJ161"/>
  <c r="AE122"/>
  <c r="AE161"/>
  <c r="X122"/>
  <c r="X121" s="1"/>
  <c r="X104" s="1"/>
  <c r="X161"/>
  <c r="S122"/>
  <c r="S161"/>
  <c r="K57"/>
  <c r="K86" i="327" s="1"/>
  <c r="K55" s="1"/>
  <c r="K26" s="1"/>
  <c r="K18" s="1"/>
  <c r="K22" s="1"/>
  <c r="K107" i="353"/>
  <c r="AR85" i="327"/>
  <c r="AR53" i="353"/>
  <c r="AP85" i="327"/>
  <c r="AP53" i="353"/>
  <c r="AN85" i="327"/>
  <c r="AM55" i="353"/>
  <c r="AN53"/>
  <c r="AK85" i="327"/>
  <c r="AK53" i="353"/>
  <c r="AI85" i="327"/>
  <c r="AI53" i="353"/>
  <c r="AF85" i="327"/>
  <c r="AF53" i="353"/>
  <c r="AD85" i="327"/>
  <c r="AD53" i="353"/>
  <c r="AB85" i="327"/>
  <c r="AA55" i="353"/>
  <c r="AB53"/>
  <c r="AA53" s="1"/>
  <c r="Y85" i="327"/>
  <c r="Y53" i="353"/>
  <c r="W85" i="327"/>
  <c r="W53" i="353"/>
  <c r="S85" i="327"/>
  <c r="S53" i="353"/>
  <c r="U28" i="328"/>
  <c r="V27"/>
  <c r="V185"/>
  <c r="AQ57" i="353"/>
  <c r="AQ86" i="327" s="1"/>
  <c r="AQ55" s="1"/>
  <c r="AQ19" i="353"/>
  <c r="AQ24" s="1"/>
  <c r="AO57"/>
  <c r="AO86" i="327" s="1"/>
  <c r="AO55" s="1"/>
  <c r="AO19" i="353"/>
  <c r="AO24" s="1"/>
  <c r="AL57"/>
  <c r="AL86" i="327" s="1"/>
  <c r="AL55" s="1"/>
  <c r="AL19" i="353"/>
  <c r="AL24" s="1"/>
  <c r="AJ57"/>
  <c r="AJ86" i="327" s="1"/>
  <c r="AJ55" s="1"/>
  <c r="AJ19" i="353"/>
  <c r="AJ24" s="1"/>
  <c r="AH59"/>
  <c r="AG60"/>
  <c r="AE57"/>
  <c r="AE86" i="327" s="1"/>
  <c r="AE55" s="1"/>
  <c r="AE19" i="353"/>
  <c r="AE24" s="1"/>
  <c r="AC57"/>
  <c r="AC86" i="327" s="1"/>
  <c r="AC55" s="1"/>
  <c r="AC19" i="353"/>
  <c r="AC24" s="1"/>
  <c r="Z57"/>
  <c r="Z86" i="327" s="1"/>
  <c r="Z55" s="1"/>
  <c r="Z19" i="353"/>
  <c r="Z24" s="1"/>
  <c r="X57"/>
  <c r="X86" i="327" s="1"/>
  <c r="X55" s="1"/>
  <c r="X19" i="353"/>
  <c r="X24" s="1"/>
  <c r="V59"/>
  <c r="U60"/>
  <c r="AR62" i="327"/>
  <c r="AR156" i="353"/>
  <c r="AN62" i="327"/>
  <c r="AM62" s="1"/>
  <c r="AM31" i="353"/>
  <c r="AN156"/>
  <c r="AM156" s="1"/>
  <c r="AI62" i="327"/>
  <c r="AG62" s="1"/>
  <c r="AI156" i="353"/>
  <c r="AG156" s="1"/>
  <c r="AG31"/>
  <c r="AD62" i="327"/>
  <c r="AD156" i="353"/>
  <c r="AK39"/>
  <c r="AK165"/>
  <c r="AD39"/>
  <c r="AD165"/>
  <c r="Y39"/>
  <c r="Y165"/>
  <c r="T39"/>
  <c r="T164" s="1"/>
  <c r="T165"/>
  <c r="R165"/>
  <c r="R39"/>
  <c r="O36"/>
  <c r="P161"/>
  <c r="O161" s="1"/>
  <c r="AC161"/>
  <c r="AA161" s="1"/>
  <c r="AA36"/>
  <c r="AR39"/>
  <c r="AR165"/>
  <c r="AQ28"/>
  <c r="AQ157"/>
  <c r="Q86" i="327"/>
  <c r="O57" i="353"/>
  <c r="Y28"/>
  <c r="Y157"/>
  <c r="R157"/>
  <c r="R28"/>
  <c r="J164"/>
  <c r="J152" s="1"/>
  <c r="J27"/>
  <c r="J26" s="1"/>
  <c r="J18" s="1"/>
  <c r="V155" i="327"/>
  <c r="U167"/>
  <c r="AH121" i="354"/>
  <c r="AG133"/>
  <c r="M164"/>
  <c r="M152" s="1"/>
  <c r="M27"/>
  <c r="M26" s="1"/>
  <c r="M18" s="1"/>
  <c r="M22" s="1"/>
  <c r="AA28"/>
  <c r="AC153"/>
  <c r="AC27"/>
  <c r="O32" i="353"/>
  <c r="P28"/>
  <c r="P157"/>
  <c r="O157" s="1"/>
  <c r="U133"/>
  <c r="V121"/>
  <c r="AB104"/>
  <c r="AB152"/>
  <c r="U31" i="239"/>
  <c r="I31" s="1"/>
  <c r="AD24"/>
  <c r="U24" s="1"/>
  <c r="I24" s="1"/>
  <c r="AC24"/>
  <c r="T25"/>
  <c r="H25" s="1"/>
  <c r="AD17"/>
  <c r="U17" s="1"/>
  <c r="I17" s="1"/>
  <c r="Q17" i="331" s="1"/>
  <c r="U18" i="239"/>
  <c r="I18" s="1"/>
  <c r="O23" i="327"/>
  <c r="P21"/>
  <c r="AH155"/>
  <c r="AG167"/>
  <c r="P104" i="353"/>
  <c r="AH121"/>
  <c r="AG133"/>
  <c r="AN104"/>
  <c r="AM121"/>
  <c r="G185" i="327"/>
  <c r="G184" s="1"/>
  <c r="G27"/>
  <c r="G114" i="262"/>
  <c r="G113" s="1"/>
  <c r="G24"/>
  <c r="G23" s="1"/>
  <c r="G18" s="1"/>
  <c r="G21" s="1"/>
  <c r="Q116"/>
  <c r="O116" s="1"/>
  <c r="O27"/>
  <c r="Y192" i="327"/>
  <c r="Y31"/>
  <c r="Y188" s="1"/>
  <c r="U66"/>
  <c r="W35"/>
  <c r="T192"/>
  <c r="T32"/>
  <c r="T31"/>
  <c r="T188" s="1"/>
  <c r="R31"/>
  <c r="R188" s="1"/>
  <c r="R192"/>
  <c r="P62"/>
  <c r="O62" s="1"/>
  <c r="O31" i="353"/>
  <c r="P156"/>
  <c r="O156" s="1"/>
  <c r="AL63" i="327"/>
  <c r="AL59" s="1"/>
  <c r="AL58" s="1"/>
  <c r="AL57" s="1"/>
  <c r="AL61"/>
  <c r="AL34"/>
  <c r="AJ63"/>
  <c r="AJ59" s="1"/>
  <c r="AJ58" s="1"/>
  <c r="AJ57" s="1"/>
  <c r="AJ61"/>
  <c r="AJ34"/>
  <c r="AG30" i="353"/>
  <c r="AH155"/>
  <c r="AG155" s="1"/>
  <c r="AG65" i="327"/>
  <c r="AH61"/>
  <c r="AG61" s="1"/>
  <c r="AH34"/>
  <c r="AH63"/>
  <c r="AE28" i="353"/>
  <c r="AE157"/>
  <c r="Z63" i="327"/>
  <c r="Z59" s="1"/>
  <c r="Z58" s="1"/>
  <c r="Z61"/>
  <c r="Z34"/>
  <c r="X63"/>
  <c r="X59" s="1"/>
  <c r="X58" s="1"/>
  <c r="X57" s="1"/>
  <c r="X61"/>
  <c r="X34"/>
  <c r="U30" i="353"/>
  <c r="V155"/>
  <c r="U155" s="1"/>
  <c r="V61" i="327"/>
  <c r="U61" s="1"/>
  <c r="V63"/>
  <c r="U65"/>
  <c r="V34"/>
  <c r="S28" i="353"/>
  <c r="S157"/>
  <c r="AR63" i="327"/>
  <c r="AR60"/>
  <c r="AR33"/>
  <c r="AM29" i="353"/>
  <c r="AN154"/>
  <c r="AM154" s="1"/>
  <c r="AI28"/>
  <c r="AI157"/>
  <c r="AB60" i="327"/>
  <c r="AA60" s="1"/>
  <c r="AB63"/>
  <c r="AA64"/>
  <c r="AB33"/>
  <c r="Y60"/>
  <c r="Y63"/>
  <c r="Y59" s="1"/>
  <c r="Y58" s="1"/>
  <c r="Y57" s="1"/>
  <c r="Y33"/>
  <c r="W63"/>
  <c r="W59" s="1"/>
  <c r="W58" s="1"/>
  <c r="W57" s="1"/>
  <c r="U64"/>
  <c r="W60"/>
  <c r="U60" s="1"/>
  <c r="W33"/>
  <c r="O29" i="353"/>
  <c r="P154"/>
  <c r="O154" s="1"/>
  <c r="AM133" i="354"/>
  <c r="AN121"/>
  <c r="Q164"/>
  <c r="Q152" s="1"/>
  <c r="Q27"/>
  <c r="Q26" s="1"/>
  <c r="Q18" s="1"/>
  <c r="Q22" s="1"/>
  <c r="U259" i="262"/>
  <c r="V258"/>
  <c r="U258" s="1"/>
  <c r="AB126" i="327"/>
  <c r="AA127"/>
  <c r="AR129" i="262"/>
  <c r="AR36"/>
  <c r="P26" i="354"/>
  <c r="W24" i="262"/>
  <c r="W23" s="1"/>
  <c r="W18" s="1"/>
  <c r="W21" s="1"/>
  <c r="W114"/>
  <c r="W113" s="1"/>
  <c r="V24"/>
  <c r="V114"/>
  <c r="U25"/>
  <c r="AI24"/>
  <c r="AI23" s="1"/>
  <c r="AI18" s="1"/>
  <c r="AI21" s="1"/>
  <c r="AI114"/>
  <c r="AI113" s="1"/>
  <c r="S125"/>
  <c r="S113" s="1"/>
  <c r="S24"/>
  <c r="S23" s="1"/>
  <c r="S18" s="1"/>
  <c r="S21" s="1"/>
  <c r="AM94"/>
  <c r="AN125"/>
  <c r="AM125" s="1"/>
  <c r="AM83"/>
  <c r="AN82"/>
  <c r="AN114"/>
  <c r="AP27" i="327"/>
  <c r="AP26" s="1"/>
  <c r="AP18" s="1"/>
  <c r="AP22" s="1"/>
  <c r="AP185"/>
  <c r="AP184" s="1"/>
  <c r="R24" i="262"/>
  <c r="R23" s="1"/>
  <c r="R18" s="1"/>
  <c r="R21" s="1"/>
  <c r="R125"/>
  <c r="AH102" i="327"/>
  <c r="AB113" i="262"/>
  <c r="AM259"/>
  <c r="AN258"/>
  <c r="AM258" s="1"/>
  <c r="AD185" i="327"/>
  <c r="AD184" s="1"/>
  <c r="AD27"/>
  <c r="AP82" i="262"/>
  <c r="AP65" s="1"/>
  <c r="AP68" s="1"/>
  <c r="AP114"/>
  <c r="AP113" s="1"/>
  <c r="AI68"/>
  <c r="AG65"/>
  <c r="AG68" s="1"/>
  <c r="AN18"/>
  <c r="AM23"/>
  <c r="M197" i="328"/>
  <c r="G138"/>
  <c r="G126" s="1"/>
  <c r="G98" s="1"/>
  <c r="G102" s="1"/>
  <c r="AB184"/>
  <c r="AA184" s="1"/>
  <c r="AN155"/>
  <c r="P155"/>
  <c r="G196"/>
  <c r="AH184"/>
  <c r="AR133" i="353"/>
  <c r="AP133"/>
  <c r="AP121" s="1"/>
  <c r="AP104" s="1"/>
  <c r="AK133"/>
  <c r="AK121" s="1"/>
  <c r="AK104" s="1"/>
  <c r="AF133"/>
  <c r="AD133"/>
  <c r="AD121" s="1"/>
  <c r="AD104" s="1"/>
  <c r="Z121"/>
  <c r="Z104" s="1"/>
  <c r="Y133"/>
  <c r="Y121" s="1"/>
  <c r="Y104" s="1"/>
  <c r="T133"/>
  <c r="R133"/>
  <c r="R121" s="1"/>
  <c r="R104" s="1"/>
  <c r="AP161"/>
  <c r="AF161"/>
  <c r="AR161"/>
  <c r="AP19"/>
  <c r="AP24" s="1"/>
  <c r="K26"/>
  <c r="K18" s="1"/>
  <c r="K22" s="1"/>
  <c r="AJ165"/>
  <c r="AI19"/>
  <c r="AI24" s="1"/>
  <c r="Y19"/>
  <c r="Y24" s="1"/>
  <c r="AA133" i="354"/>
  <c r="AL39" i="353"/>
  <c r="AL164" s="1"/>
  <c r="AE39"/>
  <c r="L26"/>
  <c r="L18" s="1"/>
  <c r="L57" i="327"/>
  <c r="AO57"/>
  <c r="AO19" s="1"/>
  <c r="AO24" s="1"/>
  <c r="AK19" i="353"/>
  <c r="AK24" s="1"/>
  <c r="W19"/>
  <c r="W24" s="1"/>
  <c r="W152" i="354"/>
  <c r="Q28" i="353"/>
  <c r="AO186" i="327"/>
  <c r="AM174" i="262"/>
  <c r="O39" i="354"/>
  <c r="J57" i="327"/>
  <c r="AP57"/>
  <c r="AN164" i="354"/>
  <c r="AO172" i="262"/>
  <c r="AO171" s="1"/>
  <c r="AG25"/>
  <c r="AN59" i="354"/>
  <c r="AM60"/>
  <c r="V59"/>
  <c r="U60"/>
  <c r="K196" i="328"/>
  <c r="K126"/>
  <c r="K98" s="1"/>
  <c r="K102" s="1"/>
  <c r="AA155"/>
  <c r="AB99"/>
  <c r="AQ133" i="353"/>
  <c r="AQ165"/>
  <c r="AE133"/>
  <c r="AE165"/>
  <c r="S133"/>
  <c r="S165"/>
  <c r="G57"/>
  <c r="G86" i="327" s="1"/>
  <c r="G55" s="1"/>
  <c r="G107" i="353"/>
  <c r="AO85" i="327"/>
  <c r="AO53" i="353"/>
  <c r="AJ85" i="327"/>
  <c r="AJ53" i="353"/>
  <c r="AE85" i="327"/>
  <c r="AE53" i="353"/>
  <c r="Z85" i="327"/>
  <c r="Z53" i="353"/>
  <c r="V85" i="327"/>
  <c r="U55" i="353"/>
  <c r="V53"/>
  <c r="U53" s="1"/>
  <c r="AN59"/>
  <c r="AM60"/>
  <c r="AF57"/>
  <c r="AF86" i="327" s="1"/>
  <c r="AF19" i="353"/>
  <c r="AF24" s="1"/>
  <c r="AD57"/>
  <c r="AD86" i="327" s="1"/>
  <c r="AD19" i="353"/>
  <c r="AD24" s="1"/>
  <c r="AB59"/>
  <c r="AA60"/>
  <c r="S57"/>
  <c r="S86" i="327" s="1"/>
  <c r="S55" s="1"/>
  <c r="S19" i="353"/>
  <c r="S24" s="1"/>
  <c r="AP62" i="327"/>
  <c r="AP156" i="353"/>
  <c r="AK62" i="327"/>
  <c r="AK156" i="353"/>
  <c r="AF62" i="327"/>
  <c r="AF156" i="353"/>
  <c r="AB62" i="327"/>
  <c r="AA62" s="1"/>
  <c r="AA31" i="353"/>
  <c r="AB156"/>
  <c r="AA156" s="1"/>
  <c r="AP165"/>
  <c r="AP39"/>
  <c r="AP164" s="1"/>
  <c r="AF165"/>
  <c r="AF39"/>
  <c r="AF164" s="1"/>
  <c r="AM36"/>
  <c r="AO161"/>
  <c r="AM161" s="1"/>
  <c r="U29"/>
  <c r="V154"/>
  <c r="U154" s="1"/>
  <c r="AG29"/>
  <c r="AH154"/>
  <c r="AG154" s="1"/>
  <c r="AR71" i="327"/>
  <c r="AR70" s="1"/>
  <c r="AR41"/>
  <c r="AR37"/>
  <c r="AR67"/>
  <c r="AQ60"/>
  <c r="AQ33"/>
  <c r="AQ63"/>
  <c r="AQ59" s="1"/>
  <c r="AQ58" s="1"/>
  <c r="AQ57" s="1"/>
  <c r="N164" i="353"/>
  <c r="N152" s="1"/>
  <c r="N27"/>
  <c r="N26" s="1"/>
  <c r="N18" s="1"/>
  <c r="AA155" i="327"/>
  <c r="AB99"/>
  <c r="AI27" i="354"/>
  <c r="AI164"/>
  <c r="I164"/>
  <c r="I152" s="1"/>
  <c r="I27"/>
  <c r="I26" s="1"/>
  <c r="I18" s="1"/>
  <c r="I22" s="1"/>
  <c r="AI153"/>
  <c r="AG122"/>
  <c r="AI121"/>
  <c r="AI104" s="1"/>
  <c r="AI107" s="1"/>
  <c r="AB153"/>
  <c r="AB121"/>
  <c r="AA122"/>
  <c r="V107"/>
  <c r="U104"/>
  <c r="U107" s="1"/>
  <c r="AC164" i="353"/>
  <c r="AA164" s="1"/>
  <c r="AC121"/>
  <c r="AC104" s="1"/>
  <c r="AC107" s="1"/>
  <c r="AA133"/>
  <c r="AN152"/>
  <c r="AM153"/>
  <c r="S31" i="239"/>
  <c r="G31" s="1"/>
  <c r="AB24"/>
  <c r="S24" s="1"/>
  <c r="G24" s="1"/>
  <c r="V24"/>
  <c r="J24" s="1"/>
  <c r="AE17"/>
  <c r="V17" s="1"/>
  <c r="J17" s="1"/>
  <c r="R17" i="331" s="1"/>
  <c r="AB17" i="239"/>
  <c r="S17" s="1"/>
  <c r="G17" s="1"/>
  <c r="O17" i="331" s="1"/>
  <c r="S18" i="239"/>
  <c r="G18" s="1"/>
  <c r="V186" i="327"/>
  <c r="AN23"/>
  <c r="AM21" i="353"/>
  <c r="AI23" i="327"/>
  <c r="AG21" i="353"/>
  <c r="Y23" i="327"/>
  <c r="Y21" s="1"/>
  <c r="U39" i="353"/>
  <c r="V164"/>
  <c r="U164" s="1"/>
  <c r="AG39"/>
  <c r="AH164"/>
  <c r="AG164" s="1"/>
  <c r="AN99" i="327"/>
  <c r="AM155"/>
  <c r="P99"/>
  <c r="O155"/>
  <c r="AM27" i="353"/>
  <c r="Q121"/>
  <c r="Q104" s="1"/>
  <c r="Q107" s="1"/>
  <c r="Q164"/>
  <c r="O164" s="1"/>
  <c r="O133"/>
  <c r="AO121"/>
  <c r="AO104" s="1"/>
  <c r="AO107" s="1"/>
  <c r="AO164"/>
  <c r="AM164" s="1"/>
  <c r="AM133"/>
  <c r="P187" i="327"/>
  <c r="O187" s="1"/>
  <c r="O30"/>
  <c r="Q115" i="262"/>
  <c r="O115" s="1"/>
  <c r="O26"/>
  <c r="AN187" i="327"/>
  <c r="AM187" s="1"/>
  <c r="AM30"/>
  <c r="Y62"/>
  <c r="Y156" i="353"/>
  <c r="W62" i="327"/>
  <c r="U62" s="1"/>
  <c r="W156" i="353"/>
  <c r="U156" s="1"/>
  <c r="T62" i="327"/>
  <c r="T156" i="353"/>
  <c r="R62" i="327"/>
  <c r="R156" i="353"/>
  <c r="O66" i="327"/>
  <c r="P35"/>
  <c r="AQ61"/>
  <c r="AQ34"/>
  <c r="AL28" i="353"/>
  <c r="AL157"/>
  <c r="AJ28"/>
  <c r="AJ157"/>
  <c r="AH28"/>
  <c r="AG32"/>
  <c r="AH157"/>
  <c r="AG157" s="1"/>
  <c r="AE61" i="327"/>
  <c r="AE34"/>
  <c r="AE63"/>
  <c r="AE59" s="1"/>
  <c r="AE58" s="1"/>
  <c r="AE57" s="1"/>
  <c r="Z28" i="353"/>
  <c r="Z157"/>
  <c r="X28"/>
  <c r="X157"/>
  <c r="V28"/>
  <c r="U32"/>
  <c r="V157"/>
  <c r="S61" i="327"/>
  <c r="S34"/>
  <c r="S63"/>
  <c r="S59" s="1"/>
  <c r="S58" s="1"/>
  <c r="S57" s="1"/>
  <c r="AR157" i="353"/>
  <c r="AR28"/>
  <c r="AM64" i="327"/>
  <c r="AN60"/>
  <c r="AM60" s="1"/>
  <c r="AN63"/>
  <c r="AN33"/>
  <c r="AK60"/>
  <c r="AK63"/>
  <c r="AK59" s="1"/>
  <c r="AK58" s="1"/>
  <c r="AK57" s="1"/>
  <c r="AK33"/>
  <c r="AI63"/>
  <c r="AI59" s="1"/>
  <c r="AI58" s="1"/>
  <c r="AI57" s="1"/>
  <c r="AG64"/>
  <c r="AI60"/>
  <c r="AG60" s="1"/>
  <c r="AI33"/>
  <c r="AA29" i="353"/>
  <c r="AB154"/>
  <c r="AA154" s="1"/>
  <c r="W28"/>
  <c r="W157"/>
  <c r="O64" i="327"/>
  <c r="P60"/>
  <c r="O60" s="1"/>
  <c r="P63"/>
  <c r="P33"/>
  <c r="AK23"/>
  <c r="AK21" s="1"/>
  <c r="AB23"/>
  <c r="AA21" i="353"/>
  <c r="W23" i="327"/>
  <c r="U21" i="353"/>
  <c r="AO164" i="354"/>
  <c r="AO152" s="1"/>
  <c r="AO27"/>
  <c r="AO26" s="1"/>
  <c r="AO18" s="1"/>
  <c r="AO22" s="1"/>
  <c r="O133"/>
  <c r="P121"/>
  <c r="AN116" i="262"/>
  <c r="AM116" s="1"/>
  <c r="AM27"/>
  <c r="U27" i="354"/>
  <c r="U153"/>
  <c r="V152"/>
  <c r="U152" s="1"/>
  <c r="AI126" i="327"/>
  <c r="AG127"/>
  <c r="P24" i="238"/>
  <c r="Y17"/>
  <c r="P17" s="1"/>
  <c r="Z24" i="262"/>
  <c r="Z23" s="1"/>
  <c r="Z18" s="1"/>
  <c r="Z21" s="1"/>
  <c r="Z114"/>
  <c r="Z113" s="1"/>
  <c r="Y24"/>
  <c r="Y23" s="1"/>
  <c r="Y18" s="1"/>
  <c r="Y21" s="1"/>
  <c r="Y114"/>
  <c r="Y113" s="1"/>
  <c r="AC24"/>
  <c r="AC23" s="1"/>
  <c r="AC18" s="1"/>
  <c r="AC21" s="1"/>
  <c r="AC114"/>
  <c r="AC113" s="1"/>
  <c r="Z24" i="239"/>
  <c r="N24" s="1"/>
  <c r="AI17"/>
  <c r="Z17" s="1"/>
  <c r="N17" s="1"/>
  <c r="V17" i="331" s="1"/>
  <c r="X24" i="239"/>
  <c r="L24" s="1"/>
  <c r="AG17"/>
  <c r="X17" s="1"/>
  <c r="L17" s="1"/>
  <c r="T17" i="331" s="1"/>
  <c r="AN172" i="262"/>
  <c r="AM173"/>
  <c r="AP125"/>
  <c r="AP24"/>
  <c r="AP23" s="1"/>
  <c r="AP18" s="1"/>
  <c r="AP21" s="1"/>
  <c r="AJ114"/>
  <c r="AJ113" s="1"/>
  <c r="AJ82"/>
  <c r="AJ65" s="1"/>
  <c r="AJ68" s="1"/>
  <c r="AA24"/>
  <c r="AB23"/>
  <c r="O23"/>
  <c r="P18"/>
  <c r="AD24"/>
  <c r="AD23" s="1"/>
  <c r="AD18" s="1"/>
  <c r="AD21" s="1"/>
  <c r="AD114"/>
  <c r="AD113" s="1"/>
  <c r="X114"/>
  <c r="X113" s="1"/>
  <c r="X24"/>
  <c r="X23" s="1"/>
  <c r="X18" s="1"/>
  <c r="X21" s="1"/>
  <c r="R114"/>
  <c r="R82"/>
  <c r="R65" s="1"/>
  <c r="R68" s="1"/>
  <c r="AH113"/>
  <c r="AG113" s="1"/>
  <c r="AG114"/>
  <c r="AH23"/>
  <c r="AN184" i="328"/>
  <c r="AM184" s="1"/>
  <c r="AR121" i="353"/>
  <c r="AR104" s="1"/>
  <c r="AF121"/>
  <c r="AF104" s="1"/>
  <c r="T121"/>
  <c r="T104" s="1"/>
  <c r="AK161"/>
  <c r="AD161"/>
  <c r="AD172"/>
  <c r="Y161"/>
  <c r="Y172"/>
  <c r="T161"/>
  <c r="T172"/>
  <c r="R161"/>
  <c r="R172"/>
  <c r="Z39"/>
  <c r="Z164" s="1"/>
  <c r="S39"/>
  <c r="S164" s="1"/>
  <c r="X165"/>
  <c r="AL165"/>
  <c r="AC164" i="354"/>
  <c r="AA164" s="1"/>
  <c r="U164"/>
  <c r="AQ39" i="353"/>
  <c r="AQ164" s="1"/>
  <c r="AJ39"/>
  <c r="AJ164" s="1"/>
  <c r="X39"/>
  <c r="X164" s="1"/>
  <c r="H26"/>
  <c r="H18" s="1"/>
  <c r="K57" i="327"/>
  <c r="K19" s="1"/>
  <c r="K24" s="1"/>
  <c r="AH164" i="354"/>
  <c r="T28" i="353"/>
  <c r="N57" i="327"/>
  <c r="U121" i="354"/>
  <c r="AC28" i="353"/>
  <c r="P164" i="354"/>
  <c r="H57" i="327"/>
  <c r="AP28" i="353"/>
  <c r="AF28"/>
  <c r="Z161"/>
  <c r="AM39" i="354"/>
  <c r="R32" i="327"/>
  <c r="R196"/>
  <c r="AQ114" i="262"/>
  <c r="AQ113" s="1"/>
  <c r="AM184"/>
  <c r="W17" i="238"/>
  <c r="N17" s="1"/>
  <c r="AC26" i="327"/>
  <c r="AC18" s="1"/>
  <c r="AC22" s="1"/>
  <c r="AL196" l="1"/>
  <c r="AL126"/>
  <c r="AL98" s="1"/>
  <c r="AL102" s="1"/>
  <c r="U138" i="328"/>
  <c r="W126"/>
  <c r="W196"/>
  <c r="AN126" i="327"/>
  <c r="AM127"/>
  <c r="AO196"/>
  <c r="AM39"/>
  <c r="AO27"/>
  <c r="O138" i="328"/>
  <c r="Q126"/>
  <c r="Q98" s="1"/>
  <c r="Q102" s="1"/>
  <c r="Q196"/>
  <c r="O196" s="1"/>
  <c r="AA138" i="327"/>
  <c r="AC196"/>
  <c r="AC184" s="1"/>
  <c r="AC126"/>
  <c r="AC98" s="1"/>
  <c r="AC102" s="1"/>
  <c r="O39"/>
  <c r="P196"/>
  <c r="O196" s="1"/>
  <c r="Q126"/>
  <c r="Q98" s="1"/>
  <c r="Q102" s="1"/>
  <c r="O127"/>
  <c r="Q185"/>
  <c r="Q184" s="1"/>
  <c r="AB196"/>
  <c r="AA196" s="1"/>
  <c r="AA39"/>
  <c r="AI126" i="328"/>
  <c r="AG138"/>
  <c r="AI196"/>
  <c r="AC57" i="327"/>
  <c r="AC19" s="1"/>
  <c r="AC24" s="1"/>
  <c r="Q184" i="328"/>
  <c r="AA204" i="327"/>
  <c r="U127"/>
  <c r="P98"/>
  <c r="O126"/>
  <c r="V196"/>
  <c r="U196" s="1"/>
  <c r="U39"/>
  <c r="U155" i="328"/>
  <c r="V99"/>
  <c r="AO126" i="327"/>
  <c r="AO98" s="1"/>
  <c r="AO102" s="1"/>
  <c r="AO185"/>
  <c r="AO184" s="1"/>
  <c r="S196"/>
  <c r="S126"/>
  <c r="S98" s="1"/>
  <c r="S102" s="1"/>
  <c r="AM138"/>
  <c r="AN196"/>
  <c r="AM196" s="1"/>
  <c r="AG138"/>
  <c r="AH196"/>
  <c r="AG196" s="1"/>
  <c r="V98"/>
  <c r="U126"/>
  <c r="AO26"/>
  <c r="AO18" s="1"/>
  <c r="AO22" s="1"/>
  <c r="O197"/>
  <c r="O104"/>
  <c r="AP99"/>
  <c r="AP116" s="1"/>
  <c r="AP107" i="353"/>
  <c r="R99" i="327"/>
  <c r="R116" s="1"/>
  <c r="R107" i="353"/>
  <c r="Y99" i="327"/>
  <c r="Y116" s="1"/>
  <c r="Y107" i="353"/>
  <c r="AD99" i="327"/>
  <c r="AD116" s="1"/>
  <c r="AD107" i="353"/>
  <c r="AK99" i="327"/>
  <c r="AK116" s="1"/>
  <c r="AK107" i="353"/>
  <c r="AF27"/>
  <c r="AF26" s="1"/>
  <c r="AF18" s="1"/>
  <c r="AF153"/>
  <c r="AF152" s="1"/>
  <c r="AC27"/>
  <c r="AC153"/>
  <c r="AA28"/>
  <c r="T99" i="327"/>
  <c r="T116" s="1"/>
  <c r="T107" i="353"/>
  <c r="AF99" i="327"/>
  <c r="AF116" s="1"/>
  <c r="AF107" i="353"/>
  <c r="P32" i="327"/>
  <c r="P29"/>
  <c r="O33"/>
  <c r="P190"/>
  <c r="O190" s="1"/>
  <c r="AI190"/>
  <c r="AG190" s="1"/>
  <c r="AI29"/>
  <c r="AI32"/>
  <c r="AG33"/>
  <c r="S30"/>
  <c r="S187" s="1"/>
  <c r="S191"/>
  <c r="S32"/>
  <c r="U28" i="353"/>
  <c r="V153"/>
  <c r="V27"/>
  <c r="X27"/>
  <c r="X26" s="1"/>
  <c r="X18" s="1"/>
  <c r="X153"/>
  <c r="X152" s="1"/>
  <c r="Z27"/>
  <c r="Z26" s="1"/>
  <c r="Z18" s="1"/>
  <c r="Z153"/>
  <c r="Z152" s="1"/>
  <c r="AJ27"/>
  <c r="AJ26" s="1"/>
  <c r="AJ18" s="1"/>
  <c r="AJ153"/>
  <c r="AJ152" s="1"/>
  <c r="AL27"/>
  <c r="AL26" s="1"/>
  <c r="AL18" s="1"/>
  <c r="AL153"/>
  <c r="AL152" s="1"/>
  <c r="AM23" i="327"/>
  <c r="AN21"/>
  <c r="V57" i="354"/>
  <c r="U59"/>
  <c r="V19"/>
  <c r="AN57"/>
  <c r="AM59"/>
  <c r="AN19"/>
  <c r="O155" i="328"/>
  <c r="P99"/>
  <c r="AN113" i="262"/>
  <c r="AM113" s="1"/>
  <c r="AM114"/>
  <c r="V113"/>
  <c r="U113" s="1"/>
  <c r="U114"/>
  <c r="O26" i="354"/>
  <c r="P18"/>
  <c r="AR125" i="262"/>
  <c r="AR113" s="1"/>
  <c r="AR24"/>
  <c r="AR23" s="1"/>
  <c r="AR18" s="1"/>
  <c r="AR21" s="1"/>
  <c r="AM121" i="354"/>
  <c r="AN104"/>
  <c r="W190" i="327"/>
  <c r="U190" s="1"/>
  <c r="W29"/>
  <c r="U33"/>
  <c r="W32"/>
  <c r="Y190"/>
  <c r="Y29"/>
  <c r="Y186" s="1"/>
  <c r="Y32"/>
  <c r="AI27" i="353"/>
  <c r="AI26" s="1"/>
  <c r="AI18" s="1"/>
  <c r="AI22" s="1"/>
  <c r="AI153"/>
  <c r="AI152" s="1"/>
  <c r="V191" i="327"/>
  <c r="U191" s="1"/>
  <c r="V30"/>
  <c r="V32"/>
  <c r="U34"/>
  <c r="V59"/>
  <c r="U63"/>
  <c r="X30"/>
  <c r="X187" s="1"/>
  <c r="X191"/>
  <c r="X32"/>
  <c r="AH59"/>
  <c r="AG63"/>
  <c r="AJ32"/>
  <c r="AJ30"/>
  <c r="AJ187" s="1"/>
  <c r="AJ191"/>
  <c r="T189"/>
  <c r="T28"/>
  <c r="W192"/>
  <c r="U192" s="1"/>
  <c r="W31"/>
  <c r="U35"/>
  <c r="O21"/>
  <c r="T24" i="239"/>
  <c r="H24" s="1"/>
  <c r="AC17"/>
  <c r="T17" s="1"/>
  <c r="H17" s="1"/>
  <c r="P17" i="331" s="1"/>
  <c r="AB107" i="353"/>
  <c r="AA104"/>
  <c r="AA107" s="1"/>
  <c r="P27"/>
  <c r="P153"/>
  <c r="O28"/>
  <c r="AC26" i="354"/>
  <c r="AC18" s="1"/>
  <c r="AC22" s="1"/>
  <c r="AA27"/>
  <c r="AH104"/>
  <c r="AG121"/>
  <c r="V99" i="327"/>
  <c r="U155"/>
  <c r="Y27" i="353"/>
  <c r="Y26" s="1"/>
  <c r="Y18" s="1"/>
  <c r="Y153"/>
  <c r="O86" i="327"/>
  <c r="Q55"/>
  <c r="AQ153" i="353"/>
  <c r="AQ152" s="1"/>
  <c r="AQ27"/>
  <c r="AQ26" s="1"/>
  <c r="AQ18" s="1"/>
  <c r="V57"/>
  <c r="V19"/>
  <c r="U59"/>
  <c r="AH57"/>
  <c r="AH19"/>
  <c r="AG59"/>
  <c r="U27" i="328"/>
  <c r="AA85" i="327"/>
  <c r="AB83"/>
  <c r="AB54"/>
  <c r="AD83"/>
  <c r="AD54"/>
  <c r="AD52" s="1"/>
  <c r="AF83"/>
  <c r="AF54"/>
  <c r="AF52" s="1"/>
  <c r="AI54"/>
  <c r="AI52" s="1"/>
  <c r="AI83"/>
  <c r="AK83"/>
  <c r="AK54"/>
  <c r="AK52" s="1"/>
  <c r="O27" i="328"/>
  <c r="Q26"/>
  <c r="Q18" s="1"/>
  <c r="Q22" s="1"/>
  <c r="AA98"/>
  <c r="AA102" s="1"/>
  <c r="AB102"/>
  <c r="O85" i="327"/>
  <c r="Q83"/>
  <c r="O83" s="1"/>
  <c r="Q54"/>
  <c r="X83"/>
  <c r="X54"/>
  <c r="X52" s="1"/>
  <c r="AC83"/>
  <c r="AC54"/>
  <c r="AC52" s="1"/>
  <c r="M185" i="328"/>
  <c r="M184" s="1"/>
  <c r="M126"/>
  <c r="M98" s="1"/>
  <c r="M102" s="1"/>
  <c r="U157" i="353"/>
  <c r="AE164"/>
  <c r="G26"/>
  <c r="G18" s="1"/>
  <c r="G22" s="1"/>
  <c r="AA114" i="262"/>
  <c r="G26" i="327"/>
  <c r="G18" s="1"/>
  <c r="G22" s="1"/>
  <c r="O121" i="353"/>
  <c r="AR164"/>
  <c r="Y164"/>
  <c r="AD164"/>
  <c r="AK164"/>
  <c r="G184" i="328"/>
  <c r="K184"/>
  <c r="AG53" i="353"/>
  <c r="AO152"/>
  <c r="AO26"/>
  <c r="AO18" s="1"/>
  <c r="AO22" s="1"/>
  <c r="AD27"/>
  <c r="AD26" s="1"/>
  <c r="AD18" s="1"/>
  <c r="AK27"/>
  <c r="AK26" s="1"/>
  <c r="AK18" s="1"/>
  <c r="AG164" i="354"/>
  <c r="AH152"/>
  <c r="AR99" i="327"/>
  <c r="AR116" s="1"/>
  <c r="AR107" i="353"/>
  <c r="AH18" i="262"/>
  <c r="AG23"/>
  <c r="O18"/>
  <c r="O21" s="1"/>
  <c r="P21"/>
  <c r="AA23"/>
  <c r="AB18"/>
  <c r="O121" i="354"/>
  <c r="P104"/>
  <c r="W19" i="327"/>
  <c r="W24" s="1"/>
  <c r="U23"/>
  <c r="W21"/>
  <c r="AK190"/>
  <c r="AK29"/>
  <c r="AK186" s="1"/>
  <c r="AK32"/>
  <c r="AN59"/>
  <c r="AM63"/>
  <c r="AE30"/>
  <c r="AE187" s="1"/>
  <c r="AE191"/>
  <c r="AE32"/>
  <c r="AG28" i="353"/>
  <c r="AH153"/>
  <c r="AH27"/>
  <c r="P116" i="327"/>
  <c r="O99"/>
  <c r="O116" s="1"/>
  <c r="AN116"/>
  <c r="AM99"/>
  <c r="AM116" s="1"/>
  <c r="AB152" i="354"/>
  <c r="AA153"/>
  <c r="AB116" i="327"/>
  <c r="AA99"/>
  <c r="AA116" s="1"/>
  <c r="N19"/>
  <c r="N24" s="1"/>
  <c r="N22" i="353"/>
  <c r="AR194" i="327"/>
  <c r="AR36"/>
  <c r="AR193" s="1"/>
  <c r="V83"/>
  <c r="V54"/>
  <c r="U85"/>
  <c r="Z83"/>
  <c r="Z54"/>
  <c r="Z52" s="1"/>
  <c r="AE83"/>
  <c r="AE54"/>
  <c r="AE52" s="1"/>
  <c r="AJ83"/>
  <c r="AJ54"/>
  <c r="AJ52" s="1"/>
  <c r="AO83"/>
  <c r="AO54"/>
  <c r="AO52" s="1"/>
  <c r="R28"/>
  <c r="R189"/>
  <c r="AP27" i="353"/>
  <c r="AP26" s="1"/>
  <c r="AP18" s="1"/>
  <c r="AP153"/>
  <c r="AP152" s="1"/>
  <c r="O164" i="354"/>
  <c r="P152"/>
  <c r="O152" s="1"/>
  <c r="T27" i="353"/>
  <c r="T26" s="1"/>
  <c r="T18" s="1"/>
  <c r="T153"/>
  <c r="T152" s="1"/>
  <c r="H22"/>
  <c r="H19" i="327"/>
  <c r="H24" s="1"/>
  <c r="AN171" i="262"/>
  <c r="AM171" s="1"/>
  <c r="AM172"/>
  <c r="AG126" i="327"/>
  <c r="AI98"/>
  <c r="AA23"/>
  <c r="AB21"/>
  <c r="P59"/>
  <c r="O63"/>
  <c r="W27" i="353"/>
  <c r="W26" s="1"/>
  <c r="W18" s="1"/>
  <c r="W22" s="1"/>
  <c r="W153"/>
  <c r="W152" s="1"/>
  <c r="AN190" i="327"/>
  <c r="AM190" s="1"/>
  <c r="AN29"/>
  <c r="AN32"/>
  <c r="AM33"/>
  <c r="AR27" i="353"/>
  <c r="AR26" s="1"/>
  <c r="AR18" s="1"/>
  <c r="AR153"/>
  <c r="AR152" s="1"/>
  <c r="AQ30" i="327"/>
  <c r="AQ187" s="1"/>
  <c r="AQ191"/>
  <c r="P192"/>
  <c r="O192" s="1"/>
  <c r="P31"/>
  <c r="O35"/>
  <c r="AI19"/>
  <c r="AI24" s="1"/>
  <c r="AG23"/>
  <c r="AI21"/>
  <c r="AA121" i="354"/>
  <c r="AB104"/>
  <c r="AI152"/>
  <c r="AG153"/>
  <c r="AI26"/>
  <c r="AI18" s="1"/>
  <c r="AI22" s="1"/>
  <c r="AG27"/>
  <c r="AQ32" i="327"/>
  <c r="AQ29"/>
  <c r="AQ186" s="1"/>
  <c r="AQ190"/>
  <c r="AR198"/>
  <c r="AR40"/>
  <c r="AB57" i="353"/>
  <c r="AB19"/>
  <c r="AA59"/>
  <c r="AD55" i="327"/>
  <c r="AD26" s="1"/>
  <c r="AD18" s="1"/>
  <c r="AD22" s="1"/>
  <c r="AD57"/>
  <c r="AF55"/>
  <c r="AF26" s="1"/>
  <c r="AF18" s="1"/>
  <c r="AF22" s="1"/>
  <c r="AF57"/>
  <c r="AN57" i="353"/>
  <c r="AN19"/>
  <c r="AM59"/>
  <c r="AA99" i="328"/>
  <c r="AA116" s="1"/>
  <c r="AB116"/>
  <c r="AM164" i="354"/>
  <c r="AN152"/>
  <c r="AM152" s="1"/>
  <c r="Q27" i="353"/>
  <c r="Q26" s="1"/>
  <c r="Q18" s="1"/>
  <c r="Q22" s="1"/>
  <c r="Q153"/>
  <c r="Q152" s="1"/>
  <c r="L22"/>
  <c r="L19" i="327"/>
  <c r="L24" s="1"/>
  <c r="Z99"/>
  <c r="Z116" s="1"/>
  <c r="Z107" i="353"/>
  <c r="AM155" i="328"/>
  <c r="AN99"/>
  <c r="AM18" i="262"/>
  <c r="AM21" s="1"/>
  <c r="AN21"/>
  <c r="AM82"/>
  <c r="AN65"/>
  <c r="V23"/>
  <c r="U24"/>
  <c r="AA126" i="327"/>
  <c r="AB98"/>
  <c r="AB190"/>
  <c r="AA190" s="1"/>
  <c r="AB29"/>
  <c r="AA33"/>
  <c r="AB32"/>
  <c r="AB59"/>
  <c r="AA63"/>
  <c r="AR29"/>
  <c r="AR186" s="1"/>
  <c r="AR190"/>
  <c r="AR32"/>
  <c r="S27" i="353"/>
  <c r="S26" s="1"/>
  <c r="S18" s="1"/>
  <c r="S153"/>
  <c r="S152" s="1"/>
  <c r="Z191" i="327"/>
  <c r="Z30"/>
  <c r="Z187" s="1"/>
  <c r="Z32"/>
  <c r="AE153" i="353"/>
  <c r="AE152" s="1"/>
  <c r="AE27"/>
  <c r="AE26" s="1"/>
  <c r="AE18" s="1"/>
  <c r="AH30" i="327"/>
  <c r="AH191"/>
  <c r="AG191" s="1"/>
  <c r="AG34"/>
  <c r="AH32"/>
  <c r="AL30"/>
  <c r="AL187" s="1"/>
  <c r="AL191"/>
  <c r="AL32"/>
  <c r="AN107" i="353"/>
  <c r="AM104"/>
  <c r="AM107" s="1"/>
  <c r="AH104"/>
  <c r="AG121"/>
  <c r="P107"/>
  <c r="O104"/>
  <c r="O107" s="1"/>
  <c r="AH99" i="327"/>
  <c r="AG155"/>
  <c r="V104" i="353"/>
  <c r="U121"/>
  <c r="J19" i="327"/>
  <c r="J24" s="1"/>
  <c r="J22" i="353"/>
  <c r="R27"/>
  <c r="R26" s="1"/>
  <c r="R18" s="1"/>
  <c r="R153"/>
  <c r="U185" i="328"/>
  <c r="V184"/>
  <c r="S83" i="327"/>
  <c r="S54"/>
  <c r="S52" s="1"/>
  <c r="W54"/>
  <c r="W52" s="1"/>
  <c r="W83"/>
  <c r="Y83"/>
  <c r="Y54"/>
  <c r="Y52" s="1"/>
  <c r="AM85"/>
  <c r="AN83"/>
  <c r="AM83" s="1"/>
  <c r="AN54"/>
  <c r="AP83"/>
  <c r="AP54"/>
  <c r="AP52" s="1"/>
  <c r="AR83"/>
  <c r="AR54"/>
  <c r="AR52" s="1"/>
  <c r="X99"/>
  <c r="X116" s="1"/>
  <c r="X107" i="353"/>
  <c r="AJ99" i="327"/>
  <c r="AJ116" s="1"/>
  <c r="AJ107" i="353"/>
  <c r="AL99" i="327"/>
  <c r="AL116" s="1"/>
  <c r="AL107" i="353"/>
  <c r="I185" i="328"/>
  <c r="I184" s="1"/>
  <c r="I126"/>
  <c r="I98" s="1"/>
  <c r="I102" s="1"/>
  <c r="P185"/>
  <c r="O127"/>
  <c r="P126"/>
  <c r="O86"/>
  <c r="P57"/>
  <c r="P55"/>
  <c r="W86"/>
  <c r="W26" i="354"/>
  <c r="W18" s="1"/>
  <c r="W22" s="1"/>
  <c r="AC57" i="328"/>
  <c r="AC19" s="1"/>
  <c r="AC24" s="1"/>
  <c r="AC55"/>
  <c r="AC26" s="1"/>
  <c r="AC18" s="1"/>
  <c r="AC22" s="1"/>
  <c r="AI57"/>
  <c r="AI19" s="1"/>
  <c r="AI24" s="1"/>
  <c r="AI55"/>
  <c r="AI26" s="1"/>
  <c r="AI18" s="1"/>
  <c r="AI22" s="1"/>
  <c r="AO55"/>
  <c r="AO26" s="1"/>
  <c r="AO18" s="1"/>
  <c r="AO22" s="1"/>
  <c r="AO57"/>
  <c r="AO19" s="1"/>
  <c r="AO24" s="1"/>
  <c r="AH83" i="327"/>
  <c r="AG83" s="1"/>
  <c r="AG85"/>
  <c r="AH54"/>
  <c r="AL83"/>
  <c r="AL54"/>
  <c r="AL52" s="1"/>
  <c r="AQ83"/>
  <c r="AQ54"/>
  <c r="AQ52" s="1"/>
  <c r="AB57" i="354"/>
  <c r="AA59"/>
  <c r="AB19"/>
  <c r="AH57"/>
  <c r="AG59"/>
  <c r="AH19"/>
  <c r="AM152" i="353"/>
  <c r="G57" i="327"/>
  <c r="G19" s="1"/>
  <c r="G24" s="1"/>
  <c r="AG24" i="262"/>
  <c r="R113"/>
  <c r="AM27" i="354"/>
  <c r="Q57" i="327"/>
  <c r="Q19" s="1"/>
  <c r="Q24" s="1"/>
  <c r="AA113" i="262"/>
  <c r="O27" i="354"/>
  <c r="AR59" i="327"/>
  <c r="AR58" s="1"/>
  <c r="AR57" s="1"/>
  <c r="Z57"/>
  <c r="AA121" i="353"/>
  <c r="AC152" i="354"/>
  <c r="R164" i="353"/>
  <c r="AM53"/>
  <c r="S121"/>
  <c r="S104" s="1"/>
  <c r="AE121"/>
  <c r="AE104" s="1"/>
  <c r="AQ121"/>
  <c r="AQ104" s="1"/>
  <c r="AD152"/>
  <c r="AK152"/>
  <c r="V116" i="328" l="1"/>
  <c r="U99"/>
  <c r="U116" s="1"/>
  <c r="U196"/>
  <c r="W184"/>
  <c r="U98" i="327"/>
  <c r="U102" s="1"/>
  <c r="V102"/>
  <c r="P102"/>
  <c r="O98"/>
  <c r="O102" s="1"/>
  <c r="AI184" i="328"/>
  <c r="AG184" s="1"/>
  <c r="AG196"/>
  <c r="AG126"/>
  <c r="AI98"/>
  <c r="AM126" i="327"/>
  <c r="AN98"/>
  <c r="U126" i="328"/>
  <c r="W98"/>
  <c r="U184"/>
  <c r="AA83" i="327"/>
  <c r="AQ99"/>
  <c r="AQ116" s="1"/>
  <c r="AQ107" i="353"/>
  <c r="AB24" i="354"/>
  <c r="AA19"/>
  <c r="AA24" s="1"/>
  <c r="AB86" i="328"/>
  <c r="AA57" i="354"/>
  <c r="AB26"/>
  <c r="AE99" i="327"/>
  <c r="AE116" s="1"/>
  <c r="AE107" i="353"/>
  <c r="AH24" i="354"/>
  <c r="AG19"/>
  <c r="AG24" s="1"/>
  <c r="AH86" i="328"/>
  <c r="AG57" i="354"/>
  <c r="AH26"/>
  <c r="AH52" i="327"/>
  <c r="AG52" s="1"/>
  <c r="AG54"/>
  <c r="W57" i="328"/>
  <c r="W19" s="1"/>
  <c r="W24" s="1"/>
  <c r="W55"/>
  <c r="W26" s="1"/>
  <c r="W18" s="1"/>
  <c r="W22" s="1"/>
  <c r="O57"/>
  <c r="P19"/>
  <c r="P98"/>
  <c r="O126"/>
  <c r="O185"/>
  <c r="P184"/>
  <c r="O184" s="1"/>
  <c r="AL189" i="327"/>
  <c r="AL28"/>
  <c r="AH187"/>
  <c r="AG187" s="1"/>
  <c r="AG30"/>
  <c r="AR189"/>
  <c r="AR28"/>
  <c r="AB58"/>
  <c r="AA59"/>
  <c r="V18" i="262"/>
  <c r="U23"/>
  <c r="AN24" i="353"/>
  <c r="AM19"/>
  <c r="AM24" s="1"/>
  <c r="AB86" i="327"/>
  <c r="AA57" i="353"/>
  <c r="AB26"/>
  <c r="AB107" i="354"/>
  <c r="AA104"/>
  <c r="AA107" s="1"/>
  <c r="AG21" i="327"/>
  <c r="P188"/>
  <c r="O188" s="1"/>
  <c r="O31"/>
  <c r="AN186"/>
  <c r="AM186" s="1"/>
  <c r="AM29"/>
  <c r="AA21"/>
  <c r="T22" i="353"/>
  <c r="T19" i="327"/>
  <c r="T24" s="1"/>
  <c r="AP22" i="353"/>
  <c r="AP19" i="327"/>
  <c r="AP24" s="1"/>
  <c r="R185"/>
  <c r="R184" s="1"/>
  <c r="R27"/>
  <c r="R26" s="1"/>
  <c r="R18" s="1"/>
  <c r="R22" s="1"/>
  <c r="U54"/>
  <c r="V52"/>
  <c r="U52" s="1"/>
  <c r="AH26" i="353"/>
  <c r="AG27"/>
  <c r="AK189" i="327"/>
  <c r="AK28"/>
  <c r="P107" i="354"/>
  <c r="O104"/>
  <c r="O107" s="1"/>
  <c r="AB21" i="262"/>
  <c r="AA18"/>
  <c r="AA21" s="1"/>
  <c r="AK22" i="353"/>
  <c r="AK19" i="327"/>
  <c r="AK24" s="1"/>
  <c r="O54"/>
  <c r="Q52"/>
  <c r="O52" s="1"/>
  <c r="AH86"/>
  <c r="AG57" i="353"/>
  <c r="U19"/>
  <c r="U24" s="1"/>
  <c r="V24"/>
  <c r="AQ19" i="327"/>
  <c r="AQ24" s="1"/>
  <c r="AQ22" i="353"/>
  <c r="O55" i="327"/>
  <c r="Q26"/>
  <c r="Q18" s="1"/>
  <c r="Q22" s="1"/>
  <c r="O27" i="353"/>
  <c r="P26"/>
  <c r="W188" i="327"/>
  <c r="U188" s="1"/>
  <c r="U31"/>
  <c r="T185"/>
  <c r="T184" s="1"/>
  <c r="T27"/>
  <c r="T26" s="1"/>
  <c r="T18" s="1"/>
  <c r="T22" s="1"/>
  <c r="AJ28"/>
  <c r="AJ189"/>
  <c r="AH58"/>
  <c r="AG59"/>
  <c r="V187"/>
  <c r="U187" s="1"/>
  <c r="U30"/>
  <c r="Y28"/>
  <c r="Y189"/>
  <c r="V24" i="354"/>
  <c r="U19"/>
  <c r="U24" s="1"/>
  <c r="V86" i="328"/>
  <c r="U57" i="354"/>
  <c r="V26"/>
  <c r="V26" i="353"/>
  <c r="U27"/>
  <c r="AI186" i="327"/>
  <c r="AG186" s="1"/>
  <c r="AG29"/>
  <c r="P186"/>
  <c r="O186" s="1"/>
  <c r="O29"/>
  <c r="AC26" i="353"/>
  <c r="AC18" s="1"/>
  <c r="AC22" s="1"/>
  <c r="AA27"/>
  <c r="AF22"/>
  <c r="AF19" i="327"/>
  <c r="AF24" s="1"/>
  <c r="R152" i="353"/>
  <c r="AG152" i="354"/>
  <c r="Y152" i="353"/>
  <c r="S99" i="327"/>
  <c r="S116" s="1"/>
  <c r="S107" i="353"/>
  <c r="O55" i="328"/>
  <c r="P26"/>
  <c r="AM54" i="327"/>
  <c r="AN52"/>
  <c r="AM52" s="1"/>
  <c r="R22" i="353"/>
  <c r="R19" i="327"/>
  <c r="R24" s="1"/>
  <c r="U104" i="353"/>
  <c r="U107" s="1"/>
  <c r="V107"/>
  <c r="AG99" i="327"/>
  <c r="AG116" s="1"/>
  <c r="AH116"/>
  <c r="AG104" i="353"/>
  <c r="AG107" s="1"/>
  <c r="AH107"/>
  <c r="AH28" i="327"/>
  <c r="AH189"/>
  <c r="AG32"/>
  <c r="AE19"/>
  <c r="AE24" s="1"/>
  <c r="AE22" i="353"/>
  <c r="Z28" i="327"/>
  <c r="Z189"/>
  <c r="S19"/>
  <c r="S24" s="1"/>
  <c r="S22" i="353"/>
  <c r="AB28" i="327"/>
  <c r="AB189"/>
  <c r="AA189" s="1"/>
  <c r="AA32"/>
  <c r="AB186"/>
  <c r="AA186" s="1"/>
  <c r="AA29"/>
  <c r="AB102"/>
  <c r="AA98"/>
  <c r="AA102" s="1"/>
  <c r="AM65" i="262"/>
  <c r="AM68" s="1"/>
  <c r="AN68"/>
  <c r="AM99" i="328"/>
  <c r="AM116" s="1"/>
  <c r="AN116"/>
  <c r="AN86" i="327"/>
  <c r="AM57" i="353"/>
  <c r="AN26"/>
  <c r="AB24"/>
  <c r="AA19"/>
  <c r="AA24" s="1"/>
  <c r="AR39" i="327"/>
  <c r="AR196" s="1"/>
  <c r="AR197"/>
  <c r="AQ28"/>
  <c r="AQ189"/>
  <c r="AR19"/>
  <c r="AR24" s="1"/>
  <c r="AR22" i="353"/>
  <c r="AN28" i="327"/>
  <c r="AN189"/>
  <c r="AM189" s="1"/>
  <c r="AM32"/>
  <c r="P58"/>
  <c r="O59"/>
  <c r="AI102"/>
  <c r="AG98"/>
  <c r="AG102" s="1"/>
  <c r="AH152" i="353"/>
  <c r="AG152" s="1"/>
  <c r="AG153"/>
  <c r="AE28" i="327"/>
  <c r="AE189"/>
  <c r="AN58"/>
  <c r="AM59"/>
  <c r="U21"/>
  <c r="AG18" i="262"/>
  <c r="AG21" s="1"/>
  <c r="AH21"/>
  <c r="AD22" i="353"/>
  <c r="AD19" i="327"/>
  <c r="AD24" s="1"/>
  <c r="AA54"/>
  <c r="AB52"/>
  <c r="AA52" s="1"/>
  <c r="AG19" i="353"/>
  <c r="AG24" s="1"/>
  <c r="AH24"/>
  <c r="V86" i="327"/>
  <c r="U57" i="353"/>
  <c r="Y22"/>
  <c r="Y19" i="327"/>
  <c r="Y24" s="1"/>
  <c r="U99"/>
  <c r="U116" s="1"/>
  <c r="V116"/>
  <c r="AH107" i="354"/>
  <c r="AG104"/>
  <c r="AG107" s="1"/>
  <c r="P152" i="353"/>
  <c r="O152" s="1"/>
  <c r="O153"/>
  <c r="X189" i="327"/>
  <c r="X28"/>
  <c r="V58"/>
  <c r="U59"/>
  <c r="V189"/>
  <c r="V28"/>
  <c r="U32"/>
  <c r="W189"/>
  <c r="W28"/>
  <c r="W186"/>
  <c r="U186" s="1"/>
  <c r="U29"/>
  <c r="AN107" i="354"/>
  <c r="AM104"/>
  <c r="AM107" s="1"/>
  <c r="P22"/>
  <c r="O18"/>
  <c r="O22" s="1"/>
  <c r="O99" i="328"/>
  <c r="O116" s="1"/>
  <c r="P116"/>
  <c r="AN24" i="354"/>
  <c r="AM19"/>
  <c r="AM24" s="1"/>
  <c r="AN86" i="328"/>
  <c r="AM57" i="354"/>
  <c r="AN26"/>
  <c r="AM21" i="327"/>
  <c r="AL19"/>
  <c r="AL24" s="1"/>
  <c r="AL22" i="353"/>
  <c r="AJ19" i="327"/>
  <c r="AJ24" s="1"/>
  <c r="AJ22" i="353"/>
  <c r="Z19" i="327"/>
  <c r="Z24" s="1"/>
  <c r="Z22" i="353"/>
  <c r="X19" i="327"/>
  <c r="X24" s="1"/>
  <c r="X22" i="353"/>
  <c r="V152"/>
  <c r="U152" s="1"/>
  <c r="U153"/>
  <c r="S189" i="327"/>
  <c r="S28"/>
  <c r="AI189"/>
  <c r="AI28"/>
  <c r="P28"/>
  <c r="O32"/>
  <c r="P189"/>
  <c r="O189" s="1"/>
  <c r="AC152" i="353"/>
  <c r="AA152" s="1"/>
  <c r="AA153"/>
  <c r="U83" i="327"/>
  <c r="AA152" i="354"/>
  <c r="U189" i="327" l="1"/>
  <c r="U98" i="328"/>
  <c r="U102" s="1"/>
  <c r="W102"/>
  <c r="AM98" i="327"/>
  <c r="AM102" s="1"/>
  <c r="AN102"/>
  <c r="AG98" i="328"/>
  <c r="AG102" s="1"/>
  <c r="AI102"/>
  <c r="P185" i="327"/>
  <c r="O28"/>
  <c r="P27"/>
  <c r="U58"/>
  <c r="V57"/>
  <c r="U86"/>
  <c r="V55"/>
  <c r="U55" s="1"/>
  <c r="AM58"/>
  <c r="AN57"/>
  <c r="AE27"/>
  <c r="AE26" s="1"/>
  <c r="AE18" s="1"/>
  <c r="AE22" s="1"/>
  <c r="AE185"/>
  <c r="AE184" s="1"/>
  <c r="O58"/>
  <c r="P57"/>
  <c r="AM26" i="353"/>
  <c r="AN18"/>
  <c r="U86" i="328"/>
  <c r="V57"/>
  <c r="V55"/>
  <c r="Y27" i="327"/>
  <c r="Y26" s="1"/>
  <c r="Y18" s="1"/>
  <c r="Y22" s="1"/>
  <c r="Y185"/>
  <c r="Y184" s="1"/>
  <c r="AG58"/>
  <c r="AH57"/>
  <c r="AJ27"/>
  <c r="AJ26" s="1"/>
  <c r="AJ18" s="1"/>
  <c r="AJ22" s="1"/>
  <c r="AJ185"/>
  <c r="AJ184" s="1"/>
  <c r="AR27"/>
  <c r="AR26" s="1"/>
  <c r="AR18" s="1"/>
  <c r="AR22" s="1"/>
  <c r="AR185"/>
  <c r="AR184" s="1"/>
  <c r="AL27"/>
  <c r="AL26" s="1"/>
  <c r="AL18" s="1"/>
  <c r="AL22" s="1"/>
  <c r="AL185"/>
  <c r="AL184" s="1"/>
  <c r="O19" i="328"/>
  <c r="O24" s="1"/>
  <c r="P24"/>
  <c r="AI27" i="327"/>
  <c r="AI26" s="1"/>
  <c r="AI18" s="1"/>
  <c r="AI22" s="1"/>
  <c r="AI185"/>
  <c r="AI184" s="1"/>
  <c r="S185"/>
  <c r="S184" s="1"/>
  <c r="S27"/>
  <c r="S26" s="1"/>
  <c r="S18" s="1"/>
  <c r="S22" s="1"/>
  <c r="AM26" i="354"/>
  <c r="AN18"/>
  <c r="AM86" i="328"/>
  <c r="AN57"/>
  <c r="AN55"/>
  <c r="V185" i="327"/>
  <c r="V27"/>
  <c r="U28"/>
  <c r="X27"/>
  <c r="X26" s="1"/>
  <c r="X18" s="1"/>
  <c r="X22" s="1"/>
  <c r="X185"/>
  <c r="X184" s="1"/>
  <c r="AN185"/>
  <c r="AN27"/>
  <c r="AM28"/>
  <c r="AQ185"/>
  <c r="AQ184" s="1"/>
  <c r="AQ27"/>
  <c r="AQ26" s="1"/>
  <c r="AQ18" s="1"/>
  <c r="AQ22" s="1"/>
  <c r="AA28"/>
  <c r="AB185"/>
  <c r="AB27"/>
  <c r="Z27"/>
  <c r="Z26" s="1"/>
  <c r="Z18" s="1"/>
  <c r="Z22" s="1"/>
  <c r="Z185"/>
  <c r="Z184" s="1"/>
  <c r="O26" i="328"/>
  <c r="P18"/>
  <c r="U26" i="353"/>
  <c r="V18"/>
  <c r="O26"/>
  <c r="P18"/>
  <c r="AK27" i="327"/>
  <c r="AK26" s="1"/>
  <c r="AK18" s="1"/>
  <c r="AK22" s="1"/>
  <c r="AK185"/>
  <c r="AK184" s="1"/>
  <c r="AA26" i="353"/>
  <c r="AB18"/>
  <c r="AA86" i="327"/>
  <c r="AB55"/>
  <c r="AA55" s="1"/>
  <c r="U18" i="262"/>
  <c r="U21" s="1"/>
  <c r="V21"/>
  <c r="AA58" i="327"/>
  <c r="AB57"/>
  <c r="O98" i="328"/>
  <c r="O102" s="1"/>
  <c r="P102"/>
  <c r="AA26" i="354"/>
  <c r="AB18"/>
  <c r="AA86" i="328"/>
  <c r="AB57"/>
  <c r="AB55"/>
  <c r="AG189" i="327"/>
  <c r="W27"/>
  <c r="W26" s="1"/>
  <c r="W18" s="1"/>
  <c r="W22" s="1"/>
  <c r="W185"/>
  <c r="W184" s="1"/>
  <c r="AM86"/>
  <c r="AN55"/>
  <c r="AM55" s="1"/>
  <c r="AH27"/>
  <c r="AH185"/>
  <c r="AG28"/>
  <c r="U26" i="354"/>
  <c r="V18"/>
  <c r="AG86" i="327"/>
  <c r="AH55"/>
  <c r="AG55" s="1"/>
  <c r="AG26" i="353"/>
  <c r="AH18"/>
  <c r="AG26" i="354"/>
  <c r="AH18"/>
  <c r="AG86" i="328"/>
  <c r="AH57"/>
  <c r="AH55"/>
  <c r="AA55" l="1"/>
  <c r="AB26"/>
  <c r="AA185" i="327"/>
  <c r="AB184"/>
  <c r="AA184" s="1"/>
  <c r="AN184"/>
  <c r="AM184" s="1"/>
  <c r="AM185"/>
  <c r="V26"/>
  <c r="U27"/>
  <c r="AM55" i="328"/>
  <c r="AN26"/>
  <c r="V19"/>
  <c r="U57"/>
  <c r="AN22" i="353"/>
  <c r="AM18"/>
  <c r="AM22" s="1"/>
  <c r="O57" i="327"/>
  <c r="P19"/>
  <c r="AM57"/>
  <c r="AN19"/>
  <c r="V19"/>
  <c r="U57"/>
  <c r="O27"/>
  <c r="P26"/>
  <c r="P184"/>
  <c r="O184" s="1"/>
  <c r="O185"/>
  <c r="AG55" i="328"/>
  <c r="AH26"/>
  <c r="AH184" i="327"/>
  <c r="AG184" s="1"/>
  <c r="AG185"/>
  <c r="AH19" i="328"/>
  <c r="AG57"/>
  <c r="AH22" i="354"/>
  <c r="AG18"/>
  <c r="AG22" s="1"/>
  <c r="AG18" i="353"/>
  <c r="AG22" s="1"/>
  <c r="AH22"/>
  <c r="V22" i="354"/>
  <c r="U18"/>
  <c r="U22" s="1"/>
  <c r="AG27" i="327"/>
  <c r="AH26"/>
  <c r="AA57" i="328"/>
  <c r="AB19"/>
  <c r="AB22" i="354"/>
  <c r="AA18"/>
  <c r="AA22" s="1"/>
  <c r="AA57" i="327"/>
  <c r="AB19"/>
  <c r="AB22" i="353"/>
  <c r="AA18"/>
  <c r="AA22" s="1"/>
  <c r="P22"/>
  <c r="O18"/>
  <c r="O22" s="1"/>
  <c r="U18"/>
  <c r="U22" s="1"/>
  <c r="V22"/>
  <c r="O18" i="328"/>
  <c r="O22" s="1"/>
  <c r="P22"/>
  <c r="AB26" i="327"/>
  <c r="AA27"/>
  <c r="AN26"/>
  <c r="AM27"/>
  <c r="V184"/>
  <c r="U184" s="1"/>
  <c r="U185"/>
  <c r="AM57" i="328"/>
  <c r="AN19"/>
  <c r="AN22" i="354"/>
  <c r="AM18"/>
  <c r="AM22" s="1"/>
  <c r="AH19" i="327"/>
  <c r="AG57"/>
  <c r="U55" i="328"/>
  <c r="V26"/>
  <c r="AG19" i="327" l="1"/>
  <c r="AG24" s="1"/>
  <c r="AH24"/>
  <c r="AM26"/>
  <c r="AM18" s="1"/>
  <c r="AM22" s="1"/>
  <c r="AN18"/>
  <c r="AN22" s="1"/>
  <c r="AA26"/>
  <c r="AA18" s="1"/>
  <c r="AA22" s="1"/>
  <c r="AB18"/>
  <c r="AB22" s="1"/>
  <c r="AG19" i="328"/>
  <c r="AG24" s="1"/>
  <c r="AH24"/>
  <c r="U19" i="327"/>
  <c r="U24" s="1"/>
  <c r="V24"/>
  <c r="U19" i="328"/>
  <c r="U24" s="1"/>
  <c r="V24"/>
  <c r="V18" i="327"/>
  <c r="V22" s="1"/>
  <c r="U26"/>
  <c r="U18" s="1"/>
  <c r="U22" s="1"/>
  <c r="U26" i="328"/>
  <c r="U18" s="1"/>
  <c r="U22" s="1"/>
  <c r="V18"/>
  <c r="V22" s="1"/>
  <c r="AM19"/>
  <c r="AM24" s="1"/>
  <c r="AN24"/>
  <c r="AA19" i="327"/>
  <c r="AA24" s="1"/>
  <c r="AB24"/>
  <c r="AA19" i="328"/>
  <c r="AA24" s="1"/>
  <c r="AB24"/>
  <c r="AG26" i="327"/>
  <c r="AG18" s="1"/>
  <c r="AG22" s="1"/>
  <c r="AH18"/>
  <c r="AH22" s="1"/>
  <c r="AG26" i="328"/>
  <c r="AG18" s="1"/>
  <c r="AG22" s="1"/>
  <c r="AH18"/>
  <c r="AH22" s="1"/>
  <c r="O26" i="327"/>
  <c r="P18"/>
  <c r="AM19"/>
  <c r="AM24" s="1"/>
  <c r="AN24"/>
  <c r="O19"/>
  <c r="O24" s="1"/>
  <c r="P24"/>
  <c r="AN18" i="328"/>
  <c r="AN22" s="1"/>
  <c r="AM26"/>
  <c r="AM18" s="1"/>
  <c r="AM22" s="1"/>
  <c r="AA26"/>
  <c r="AA18" s="1"/>
  <c r="AA22" s="1"/>
  <c r="AB18"/>
  <c r="AB22" s="1"/>
  <c r="O18" i="327" l="1"/>
  <c r="O22" s="1"/>
  <c r="P22"/>
</calcChain>
</file>

<file path=xl/comments1.xml><?xml version="1.0" encoding="utf-8"?>
<comments xmlns="http://schemas.openxmlformats.org/spreadsheetml/2006/main">
  <authors>
    <author>Anosova Maya</author>
  </authors>
  <commentList>
    <comment ref="D15" authorId="0">
      <text>
        <r>
          <rPr>
            <sz val="9"/>
            <color indexed="81"/>
            <rFont val="Tahoma"/>
            <family val="2"/>
            <charset val="204"/>
          </rPr>
          <t>См.критерии, определенные в пункте 17 Основ ценообразования (ПП №1075 от 22.10.2012)
17. Метод экономически обоснованных расходов (затрат) применяется в одном из следующих случаев:
а) в случае если в отношении организации ранее не осуществлялось государственное регулирование цен (тарифов);
б) в случае установления цен (тарифов) на осуществляемые отдельными организациями отдельные 
регулируемые виды деятельности в сфере теплоснабжения, в отношении которых ранее не осуществлялось 
государственное регулирование тарифов;
в) в случае если у регулируемой организации отсутствуют договоры аренды объектов теплоснабжения, 
находящихся в государственной или муниципальной собственности, заключенные с 1 января 2014 г., 
и оставшийся срок действия всех договоров аренды, заключенных регулируемой организацией до 1 января 2014 г., 
иных договоров, подтверждающих право временного владения и (или) пользования объектами теплоснабжения, 
за исключением концессионных соглашений, на день подачи заявления об утверждении тарифов составляет менее 3 лет.
(в ред. Постановлений Правительства РФ от 03.06.2014 N 510, от 20.11.2014 N 1228)</t>
        </r>
      </text>
    </comment>
    <comment ref="D19" authorId="0">
      <text>
        <r>
          <rPr>
            <sz val="9"/>
            <color indexed="81"/>
            <rFont val="Tahoma"/>
            <family val="2"/>
            <charset val="204"/>
          </rPr>
          <t>Нежесткая связка - при отсутствии объекта в реестре котельных/сетей, 
организация может внести их вручную.
Жесткая связка - при отсутствии объекта в реестре, 
предлагается заполнить паспорта (как минимум заявку на паспорт)</t>
        </r>
      </text>
    </comment>
    <comment ref="D32" authorId="0">
      <text>
        <r>
          <rPr>
            <sz val="9"/>
            <color indexed="81"/>
            <rFont val="Tahoma"/>
            <family val="2"/>
            <charset val="204"/>
          </rPr>
          <t>При выборе «нет», плановые годы на листах Баланс 
будут не обязательны для заполнения 
(желтые ячейки вместо голубых)</t>
        </r>
      </text>
    </comment>
    <comment ref="D36" authorId="0">
      <text>
        <r>
          <rPr>
            <sz val="9"/>
            <color indexed="81"/>
            <rFont val="Tahoma"/>
            <family val="2"/>
            <charset val="204"/>
          </rPr>
          <t>Факт за 3 года предлагается указывать в соответствии с пунктом 17 Приказа ФСТ России №760-э от 13.06.2013.
В условиях наличия технологических ограничений при определении объемов в соответствии с настоящим пунктом 
принимаются во внимание объемы, включенные в договоры теплоснабжения, заключенные с потребителями, 
но не выше среднегодовых фактических объемов потребления тепловой энергии за три предыдущих года.</t>
        </r>
      </text>
    </comment>
    <comment ref="D42" authorId="0">
      <text>
        <r>
          <rPr>
            <sz val="9"/>
            <color indexed="81"/>
            <rFont val="Tahoma"/>
            <family val="2"/>
            <charset val="204"/>
          </rPr>
          <t xml:space="preserve">в столбце "базовый период" указываются ожидаемые 
показатели текущего периода регулирования
</t>
        </r>
      </text>
    </comment>
    <comment ref="D43" authorId="0">
      <text>
        <r>
          <rPr>
            <sz val="9"/>
            <color indexed="81"/>
            <rFont val="Tahoma"/>
            <family val="2"/>
            <charset val="204"/>
          </rPr>
          <t>в столбце "период регулирования" указываются плановые показатели 
на очередной расчетный период регулирования</t>
        </r>
      </text>
    </comment>
  </commentList>
</comments>
</file>

<file path=xl/comments10.xml><?xml version="1.0" encoding="utf-8"?>
<comments xmlns="http://schemas.openxmlformats.org/spreadsheetml/2006/main">
  <authors>
    <author>kavtemp@mail.ru</author>
  </authors>
  <commentList>
    <comment ref="E103" authorId="0">
      <text>
        <r>
          <rPr>
            <sz val="9"/>
            <color indexed="81"/>
            <rFont val="Tahoma"/>
            <family val="2"/>
            <charset val="204"/>
          </rPr>
          <t>В соответствии с пунктом 118 Приказа ФСТ России №760-э от 13.06.2013.
В случае если по данным, представленным регулируемой организацией, 
более 75 процентов фактического объема отпуска тепловой энергии 
из эксплуатируемых ею тепловых сетей определялось по показаниям 
приборов учета в предыдущий отчетный период (расчетный период регулирования), 
то в необходимую валовую выручку такой регулируемой организации 
на последующие годы (расчетные периоды регулирования) 
включаются расходы на оплату фактического объема потерь, 
рассчитанного по данным предыдущего отчетного периода 
(расчетного периода регулирования), с применением к нему определяемых 
органом регулирования ежегодных темпов снижения объема потерь 
тепловой энергии до уровня нормативных технологических потерь, 
соответствующих инвестиционной программе регулируемой организации</t>
        </r>
      </text>
    </comment>
  </commentList>
</comments>
</file>

<file path=xl/comments11.xml><?xml version="1.0" encoding="utf-8"?>
<comments xmlns="http://schemas.openxmlformats.org/spreadsheetml/2006/main">
  <authors>
    <author>Anosova Maya</author>
  </authors>
  <commentList>
    <comment ref="E13" authorId="0">
      <text>
        <r>
          <rPr>
            <sz val="9"/>
            <color indexed="81"/>
            <rFont val="Tahoma"/>
            <family val="2"/>
            <charset val="204"/>
          </rPr>
          <t xml:space="preserve">См. пункт 91 Приказа ФСТ России №760-э от 13.06.2013
</t>
        </r>
      </text>
    </comment>
  </commentList>
</comments>
</file>

<file path=xl/comments2.xml><?xml version="1.0" encoding="utf-8"?>
<comments xmlns="http://schemas.openxmlformats.org/spreadsheetml/2006/main">
  <authors>
    <author>kavtemp@mail.ru</author>
  </authors>
  <commentList>
    <comment ref="H14" authorId="0">
      <text>
        <r>
          <rPr>
            <sz val="9"/>
            <color indexed="81"/>
            <rFont val="Tahoma"/>
            <family val="2"/>
            <charset val="204"/>
          </rPr>
          <t>Переход по ссылке по двойному клику</t>
        </r>
      </text>
    </comment>
  </commentList>
</comments>
</file>

<file path=xl/comments3.xml><?xml version="1.0" encoding="utf-8"?>
<comments xmlns="http://schemas.openxmlformats.org/spreadsheetml/2006/main">
  <authors>
    <author>kavtemp@mail.ru</author>
  </authors>
  <commentList>
    <comment ref="G14" authorId="0">
      <text>
        <r>
          <rPr>
            <sz val="9"/>
            <color indexed="81"/>
            <rFont val="Tahoma"/>
            <family val="2"/>
            <charset val="204"/>
          </rPr>
          <t>Переход по ссылке по двойному клику</t>
        </r>
      </text>
    </comment>
  </commentList>
</comments>
</file>

<file path=xl/comments4.xml><?xml version="1.0" encoding="utf-8"?>
<comments xmlns="http://schemas.openxmlformats.org/spreadsheetml/2006/main">
  <authors>
    <author>KAV</author>
  </authors>
  <commentList>
    <comment ref="E14" authorId="0">
      <text>
        <r>
          <rPr>
            <sz val="9"/>
            <color indexed="81"/>
            <rFont val="Tahoma"/>
            <family val="2"/>
            <charset val="204"/>
          </rPr>
          <t>В соответствии с пунктом 52 Основ ценообразования (ПП №1075 от 22.10.2012)
52. Орган регулирования ежегодно в течение долгосрочного периода регулирования осуществляет 
корректировку долгосрочного тарифа, ранее установленного на год, следующий за текущим годом, 
в соответствии с методическими указаниями с учетом отклонения значений параметров регулирования 
деятельности регулируемой организации за истекший период регулирования от значений таких параметров, 
учтенных при расчете долгосрочных тарифов, за исключением долгосрочных параметров регулирования.</t>
        </r>
      </text>
    </comment>
    <comment ref="E19" authorId="0">
      <text>
        <r>
          <rPr>
            <sz val="9"/>
            <color indexed="81"/>
            <rFont val="Tahoma"/>
            <family val="2"/>
            <charset val="204"/>
          </rPr>
          <t>Ответ да, если не осуществлялось ранее регулирование. 
Ответ нет, если осуществлялось.</t>
        </r>
      </text>
    </comment>
    <comment ref="G27" authorId="0">
      <text>
        <r>
          <rPr>
            <sz val="9"/>
            <color indexed="81"/>
            <rFont val="Tahoma"/>
            <family val="2"/>
            <charset val="204"/>
          </rPr>
          <t>Выбор метода двойным 
щелчком мыши</t>
        </r>
      </text>
    </comment>
    <comment ref="H27" authorId="0">
      <text>
        <r>
          <rPr>
            <sz val="9"/>
            <color indexed="81"/>
            <rFont val="Tahoma"/>
            <family val="2"/>
            <charset val="204"/>
          </rPr>
          <t>Выбор метода двойным 
щелчком мыши</t>
        </r>
      </text>
    </comment>
  </commentList>
</comments>
</file>

<file path=xl/comments5.xml><?xml version="1.0" encoding="utf-8"?>
<comments xmlns="http://schemas.openxmlformats.org/spreadsheetml/2006/main">
  <authors>
    <author>Anosova Maya</author>
    <author>kavtemp@mail.ru</author>
    <author>KAV</author>
  </authors>
  <commentList>
    <comment ref="E14" authorId="0">
      <text>
        <r>
          <rPr>
            <sz val="9"/>
            <color indexed="81"/>
            <rFont val="Tahoma"/>
            <family val="2"/>
            <charset val="204"/>
          </rPr>
          <t>Под системой теплоснабжения понимается совокупность 
одного или нескольких источников тепловой энергии, 
объединенных единой тепловой сетью, предназначенной 
для теплоснабжения потребителей тепловой энергией, 
которая функционирует с определенным видом теплоносителя 
(пар-конденсат, горячая вода), гидравлически изолированная 
от других систем, для которой устанавливается единый 
тепловой и материальный баланс</t>
        </r>
      </text>
    </comment>
    <comment ref="H14" authorId="1">
      <text>
        <r>
          <rPr>
            <sz val="9"/>
            <color indexed="81"/>
            <rFont val="Tahoma"/>
            <family val="2"/>
            <charset val="204"/>
          </rPr>
          <t>Пример необходимости выбора нескольких теплоносителей: 
Паровая котельная, часть пара отдается потребителям 
по паровым сетям, а часть пара идет на теплообменник, 
где превращается в воду и отдается потребителям по водяным сетям</t>
        </r>
      </text>
    </comment>
    <comment ref="Q15" authorId="2">
      <text>
        <r>
          <rPr>
            <sz val="9"/>
            <color indexed="81"/>
            <rFont val="Tahoma"/>
            <family val="2"/>
            <charset val="204"/>
          </rPr>
          <t xml:space="preserve">Пример адреса: г. Коммунар, ул. Павловская, д. 9
</t>
        </r>
        <r>
          <rPr>
            <b/>
            <sz val="9"/>
            <color indexed="81"/>
            <rFont val="Tahoma"/>
            <family val="2"/>
            <charset val="204"/>
          </rPr>
          <t>Формат адреса: Населенный пункт, Улица, Дом, Корпус (строение и т.д.)</t>
        </r>
        <r>
          <rPr>
            <sz val="9"/>
            <color indexed="81"/>
            <rFont val="Tahoma"/>
            <family val="2"/>
            <charset val="204"/>
          </rPr>
          <t xml:space="preserve">
Населенные пункты необходимо классифицировать:
город, г. - Город
поселок, пос., п. - Поселок
деревня, дер., д. - Деревня
хутор, хут., х. – Хутор
После сокращенного названия обязательно ставиться точка.
После запятых обязательно ставятся пробелы.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kavtemp@mail.ru</author>
  </authors>
  <commentList>
    <comment ref="E108" authorId="0">
      <text>
        <r>
          <rPr>
            <sz val="9"/>
            <color indexed="81"/>
            <rFont val="Tahoma"/>
            <family val="2"/>
            <charset val="204"/>
          </rPr>
          <t>В соответствии с пунктом 118 Приказа ФСТ России №760-э от 13.06.2013.
В случае если по данным, представленным регулируемой организацией, 
более 75 процентов фактического объема отпуска тепловой энергии 
из эксплуатируемых ею тепловых сетей определялось по показаниям 
приборов учета в предыдущий отчетный период (расчетный период регулирования), 
то в необходимую валовую выручку такой регулируемой организации 
на последующие годы (расчетные периоды регулирования) 
включаются расходы на оплату фактического объема потерь, 
рассчитанного по данным предыдущего отчетного периода 
(расчетного периода регулирования), с применением к нему определяемых 
органом регулирования ежегодных темпов снижения объема потерь 
тепловой энергии до уровня нормативных технологических потерь, 
соответствующих инвестиционной программе регулируемой организации</t>
        </r>
      </text>
    </comment>
    <comment ref="E152" authorId="0">
      <text>
        <r>
          <rPr>
            <sz val="9"/>
            <color indexed="81"/>
            <rFont val="Tahoma"/>
            <family val="2"/>
            <charset val="204"/>
          </rPr>
          <t>Потребители на коллекторе и 
потребители из сети 
за вычетом хозяйственных нужд</t>
        </r>
      </text>
    </comment>
  </commentList>
</comments>
</file>

<file path=xl/comments7.xml><?xml version="1.0" encoding="utf-8"?>
<comments xmlns="http://schemas.openxmlformats.org/spreadsheetml/2006/main">
  <authors>
    <author>kavtemp@mail.ru</author>
  </authors>
  <commentList>
    <comment ref="E108" authorId="0">
      <text>
        <r>
          <rPr>
            <sz val="9"/>
            <color indexed="81"/>
            <rFont val="Tahoma"/>
            <family val="2"/>
            <charset val="204"/>
          </rPr>
          <t>В соответствии с пунктом 118 Приказа ФСТ России №760-э от 13.06.2013.
В случае если по данным, представленным регулируемой организацией, 
более 75 процентов фактического объема отпуска тепловой энергии 
из эксплуатируемых ею тепловых сетей определялось по показаниям 
приборов учета в предыдущий отчетный период (расчетный период регулирования), 
то в необходимую валовую выручку такой регулируемой организации 
на последующие годы (расчетные периоды регулирования) 
включаются расходы на оплату фактического объема потерь, 
рассчитанного по данным предыдущего отчетного периода 
(расчетного периода регулирования), с применением к нему определяемых 
органом регулирования ежегодных темпов снижения объема потерь 
тепловой энергии до уровня нормативных технологических потерь, 
соответствующих инвестиционной программе регулируемой организации</t>
        </r>
      </text>
    </comment>
    <comment ref="E152" authorId="0">
      <text>
        <r>
          <rPr>
            <sz val="9"/>
            <color indexed="81"/>
            <rFont val="Tahoma"/>
            <family val="2"/>
            <charset val="204"/>
          </rPr>
          <t>Потребители на коллекторе и 
потребители из сети 
за вычетом хозяйственных нужд</t>
        </r>
      </text>
    </comment>
  </commentList>
</comments>
</file>

<file path=xl/comments8.xml><?xml version="1.0" encoding="utf-8"?>
<comments xmlns="http://schemas.openxmlformats.org/spreadsheetml/2006/main">
  <authors>
    <author>kavtemp@mail.ru</author>
  </authors>
  <commentList>
    <comment ref="E69" authorId="0">
      <text>
        <r>
          <rPr>
            <sz val="9"/>
            <color indexed="81"/>
            <rFont val="Tahoma"/>
            <family val="2"/>
            <charset val="204"/>
          </rPr>
          <t>В соответствии с пунктом 118 Приказа ФСТ России №760-э от 13.06.2013.
В случае если по данным, представленным регулируемой организацией, 
более 75 процентов фактического объема отпуска тепловой энергии 
из эксплуатируемых ею тепловых сетей определялось по показаниям 
приборов учета в предыдущий отчетный период (расчетный период регулирования), 
то в необходимую валовую выручку такой регулируемой организации 
на последующие годы (расчетные периоды регулирования) 
включаются расходы на оплату фактического объема потерь, 
рассчитанного по данным предыдущего отчетного периода 
(расчетного периода регулирования), с применением к нему определяемых 
органом регулирования ежегодных темпов снижения объема потерь 
тепловой энергии до уровня нормативных технологических потерь, 
соответствующих инвестиционной программе регулируемой организации</t>
        </r>
      </text>
    </comment>
    <comment ref="E113" authorId="0">
      <text>
        <r>
          <rPr>
            <sz val="9"/>
            <color indexed="81"/>
            <rFont val="Tahoma"/>
            <family val="2"/>
            <charset val="204"/>
          </rPr>
          <t>Потребители на коллекторе и 
потребители из сети 
за вычетом хозяйственных нужд</t>
        </r>
      </text>
    </comment>
  </commentList>
</comments>
</file>

<file path=xl/comments9.xml><?xml version="1.0" encoding="utf-8"?>
<comments xmlns="http://schemas.openxmlformats.org/spreadsheetml/2006/main">
  <authors>
    <author>kavtemp@mail.ru</author>
  </authors>
  <commentList>
    <comment ref="E103" authorId="0">
      <text>
        <r>
          <rPr>
            <sz val="9"/>
            <color indexed="81"/>
            <rFont val="Tahoma"/>
            <family val="2"/>
            <charset val="204"/>
          </rPr>
          <t>В соответствии с пунктом 118 Приказа ФСТ России №760-э от 13.06.2013.
В случае если по данным, представленным регулируемой организацией, 
более 75 процентов фактического объема отпуска тепловой энергии 
из эксплуатируемых ею тепловых сетей определялось по показаниям 
приборов учета в предыдущий отчетный период (расчетный период регулирования), 
то в необходимую валовую выручку такой регулируемой организации 
на последующие годы (расчетные периоды регулирования) 
включаются расходы на оплату фактического объема потерь, 
рассчитанного по данным предыдущего отчетного периода 
(расчетного периода регулирования), с применением к нему определяемых 
органом регулирования ежегодных темпов снижения объема потерь 
тепловой энергии до уровня нормативных технологических потерь, 
соответствующих инвестиционной программе регулируемой организации</t>
        </r>
      </text>
    </comment>
  </commentList>
</comments>
</file>

<file path=xl/sharedStrings.xml><?xml version="1.0" encoding="utf-8"?>
<sst xmlns="http://schemas.openxmlformats.org/spreadsheetml/2006/main" count="9150" uniqueCount="2505">
  <si>
    <t>+7(86557)93555, +7(86557)91596</t>
  </si>
  <si>
    <t>Plan-gkh@mail.ru</t>
  </si>
  <si>
    <t>общество с ограниченной ответственностью "ЭНЕРГЕТИК"</t>
  </si>
  <si>
    <t>07248831001</t>
  </si>
  <si>
    <t>1122651009920</t>
  </si>
  <si>
    <t>40/10/14</t>
  </si>
  <si>
    <t>26-03-2012 00:00:00</t>
  </si>
  <si>
    <t>Панасенко Юрий Викторович</t>
  </si>
  <si>
    <t>+7(8793)302095</t>
  </si>
  <si>
    <t>k-mashuk@mail.ru</t>
  </si>
  <si>
    <t>Открытое акционерное общество "Квант-Энергия"</t>
  </si>
  <si>
    <t>07424000000</t>
  </si>
  <si>
    <t>1022603628190</t>
  </si>
  <si>
    <t>40.30.14</t>
  </si>
  <si>
    <t>13-12-1994 00:00:00</t>
  </si>
  <si>
    <t>Яковлев Александр Васильевич</t>
  </si>
  <si>
    <t>+7(86554)22331, +7(86554)72945</t>
  </si>
  <si>
    <t>kvant-energy@mail.ru</t>
  </si>
  <si>
    <t>Общество с ограниченной ответственностью "ЛУКОЙЛ-Ставропольэнерго"  (Кисловодская ТЭЦ)</t>
  </si>
  <si>
    <t>07415000000</t>
  </si>
  <si>
    <t>1116195008533</t>
  </si>
  <si>
    <t>40.30.11 - осн;  доп: 40.30.14, 40.11.1, 40.11.51</t>
  </si>
  <si>
    <t>01-08-2011 00:00:00</t>
  </si>
  <si>
    <t>Хилько Валерий Георгиевич</t>
  </si>
  <si>
    <t>Открытое акционерное общество "Хлебокомбинат "Георгиевский"</t>
  </si>
  <si>
    <t>07407000000</t>
  </si>
  <si>
    <t>1022601168369</t>
  </si>
  <si>
    <t>15.81</t>
  </si>
  <si>
    <t>29-10-1992 00:00:00</t>
  </si>
  <si>
    <t>Сергеев Александр Алексеевич</t>
  </si>
  <si>
    <t>генеральный директор</t>
  </si>
  <si>
    <t>+7(87951)22786</t>
  </si>
  <si>
    <t>hleb.georgievsk@mail.ru</t>
  </si>
  <si>
    <t>Открытое акционерное общество Северо-Кавказская энергетическая компания "Нефтегазгеотерм"</t>
  </si>
  <si>
    <t>03233551000</t>
  </si>
  <si>
    <t>1022601455458</t>
  </si>
  <si>
    <t>14.5</t>
  </si>
  <si>
    <t>Агаджанов Евгений Юрьевич</t>
  </si>
  <si>
    <t>+7(86192)54957</t>
  </si>
  <si>
    <t>geoterm98@mail.ru</t>
  </si>
  <si>
    <t>Муниципальное унитарное предприятие "Лермонтовское городское газовое хозяйство"</t>
  </si>
  <si>
    <t>07448000000</t>
  </si>
  <si>
    <t>1022603424205</t>
  </si>
  <si>
    <t>40.22.1; 45.33</t>
  </si>
  <si>
    <t>21-11-2002 00:00:00</t>
  </si>
  <si>
    <t>Y</t>
  </si>
  <si>
    <t>Кочкаров Борис Нурлиевич</t>
  </si>
  <si>
    <t>+7(87935)53103</t>
  </si>
  <si>
    <t>fakel@lermus.ru</t>
  </si>
  <si>
    <t>Закрытое акционерное общество "Ставропольские коммунальные системы"</t>
  </si>
  <si>
    <t>07220555000</t>
  </si>
  <si>
    <t>1072607000421</t>
  </si>
  <si>
    <t>40.30.2</t>
  </si>
  <si>
    <t>30-07-2007 00:00:00</t>
  </si>
  <si>
    <t>Бабанский Александр Васильевич</t>
  </si>
  <si>
    <t>+7(86545)32856</t>
  </si>
  <si>
    <t>sks-zao@yandex.ru</t>
  </si>
  <si>
    <t>ОАО «ОГК-2»</t>
  </si>
  <si>
    <t>Открытое акционерное общество «Вторая генерирующая компания оптового рынка электроэнергии» (ОАО «ОГК-2»)</t>
  </si>
  <si>
    <t>1052600002180</t>
  </si>
  <si>
    <t>40.10.11</t>
  </si>
  <si>
    <t>Митюшов Алексей Александрович</t>
  </si>
  <si>
    <t>8 (495) 428-42-23</t>
  </si>
  <si>
    <t>office@ogk2.ru</t>
  </si>
  <si>
    <t>Северо-Кавказский филиал общество с ограниченной ответственностью "Газпром энерго"</t>
  </si>
  <si>
    <t>07401366000</t>
  </si>
  <si>
    <t>1027739841370</t>
  </si>
  <si>
    <t>40.10.2,40.30, 41.00, 90.00.1, 74.84</t>
  </si>
  <si>
    <t>15-09-2005 00:00:00</t>
  </si>
  <si>
    <t>Шабанов Виктор Юрьевич</t>
  </si>
  <si>
    <t>+7(8652)267545</t>
  </si>
  <si>
    <t>skf@skf.energo.gazprom.ru</t>
  </si>
  <si>
    <t>07205819001</t>
  </si>
  <si>
    <t>1022602622569</t>
  </si>
  <si>
    <t>11-06-2009 00:00:00</t>
  </si>
  <si>
    <t>Чипурной Евгений Иванович</t>
  </si>
  <si>
    <t>+7(8655)51708, +7(8655)51143</t>
  </si>
  <si>
    <t>gkh@div.stvl.ru</t>
  </si>
  <si>
    <t>Открытое акционерное общество "Невинномысский Азот"</t>
  </si>
  <si>
    <t>1022603620885</t>
  </si>
  <si>
    <t>24.15</t>
  </si>
  <si>
    <t>31-12-1992 00:00:00</t>
  </si>
  <si>
    <t>Кайль Виктор Викторович</t>
  </si>
  <si>
    <t>Исполнительный директор</t>
  </si>
  <si>
    <t>+7(86554)44265; +7(86554)78005</t>
  </si>
  <si>
    <t>nevinazot@eurochem.ru</t>
  </si>
  <si>
    <t>Муниципальное унитарное предприятие "Коммунальное хозяйство" Арзгирского муниципального района Ставропольского края</t>
  </si>
  <si>
    <t>07207802000</t>
  </si>
  <si>
    <t>1022603222400</t>
  </si>
  <si>
    <t>03-07-2000 00:00:00</t>
  </si>
  <si>
    <t>Зинченко Сергей Иванович</t>
  </si>
  <si>
    <t>+7(86560)31900</t>
  </si>
  <si>
    <t>arz_kommun@mail.ru</t>
  </si>
  <si>
    <t>Общество с ограниченной ответственностью "ПРЯЖА"</t>
  </si>
  <si>
    <t>2631052068</t>
  </si>
  <si>
    <t>51.21.5</t>
  </si>
  <si>
    <t>Ибрагимов Нажмудин Юрьевич</t>
  </si>
  <si>
    <t>Общество с ограниченной ответственностью "Пятигорсктеплосервис"</t>
  </si>
  <si>
    <t>07427000000</t>
  </si>
  <si>
    <t>Борсов З.М.</t>
  </si>
  <si>
    <t>+7(8793)372418</t>
  </si>
  <si>
    <t>pts@helios.ru</t>
  </si>
  <si>
    <t>07215813001</t>
  </si>
  <si>
    <t>1122651004354</t>
  </si>
  <si>
    <t>28.22.2</t>
  </si>
  <si>
    <t>Аветисов Рафаэль Рафаэльевич</t>
  </si>
  <si>
    <t>teploservis-geo@yandex.ru</t>
  </si>
  <si>
    <t>Государственное унитарное предприятие Домоуправление №2 при Ставропольской КЭЧ района</t>
  </si>
  <si>
    <t>2634036829</t>
  </si>
  <si>
    <t>07401000000</t>
  </si>
  <si>
    <t>70.32.1</t>
  </si>
  <si>
    <t>Даллакян Галина Михайловна</t>
  </si>
  <si>
    <t>начальник</t>
  </si>
  <si>
    <t>+7(8652)353389</t>
  </si>
  <si>
    <t>07410000000</t>
  </si>
  <si>
    <t>1022601227659</t>
  </si>
  <si>
    <t>29-07-1994 00:00:00</t>
  </si>
  <si>
    <t>Борсов Замир Айтекович</t>
  </si>
  <si>
    <t>+7(87934)29100,  +7(87934)23017</t>
  </si>
  <si>
    <t>teplosetess@mail.ru, teploseti-e@mail.ru</t>
  </si>
  <si>
    <t>Государственное учреждение "Санаторий "Железноводск" Министерства внутренних дел Российской Федерации</t>
  </si>
  <si>
    <t>2627012055</t>
  </si>
  <si>
    <t>Кириченко Николай Николаевич</t>
  </si>
  <si>
    <t>Начальник санатория</t>
  </si>
  <si>
    <t>+7(87932)42491</t>
  </si>
  <si>
    <t>Общество с ограниченной ответственностью "Топаз+"</t>
  </si>
  <si>
    <t>2619006227</t>
  </si>
  <si>
    <t>261901001</t>
  </si>
  <si>
    <t>07250501000</t>
  </si>
  <si>
    <t>90.00.3</t>
  </si>
  <si>
    <t>Мищенко Елена Николаевна</t>
  </si>
  <si>
    <t>+7(86552)34687</t>
  </si>
  <si>
    <t>galina-sss@yandex.ru</t>
  </si>
  <si>
    <t>07217804001</t>
  </si>
  <si>
    <t>+7(86540)41297</t>
  </si>
  <si>
    <t>sk26@rambler.ru</t>
  </si>
  <si>
    <t>ООО "ЛУКОЙЛ-Ставропольэнерго" (Котельная Машук)</t>
  </si>
  <si>
    <t>Общество с ограниченной ответственностью "ЛУКОЙЛ-Ставропольэнерго" (Котельная Машук)</t>
  </si>
  <si>
    <t>262401001</t>
  </si>
  <si>
    <t>07402000000</t>
  </si>
  <si>
    <t>40.10.11, доп: 40.30, 40.30.4, 40.30.5</t>
  </si>
  <si>
    <t>Генеральный дериктор</t>
  </si>
  <si>
    <t>Сердюкова Лидия Филиповна</t>
  </si>
  <si>
    <t>+7(8652)265633</t>
  </si>
  <si>
    <t>shalina_t.51@mail.ru</t>
  </si>
  <si>
    <t>07415804001</t>
  </si>
  <si>
    <t>Назаров Евгений Васильевич</t>
  </si>
  <si>
    <t>начальник управления</t>
  </si>
  <si>
    <t>+7(8652)941711</t>
  </si>
  <si>
    <t>Муниципальное унитарное предприятие города Пятигорска Ставропольского края "Пятигорский теплоэнергетический комплекс"</t>
  </si>
  <si>
    <t>2632016182</t>
  </si>
  <si>
    <t>1022601636232</t>
  </si>
  <si>
    <t>90.00.2</t>
  </si>
  <si>
    <t>Кусов Руслан Изатович</t>
  </si>
  <si>
    <t>+7(8793)975699</t>
  </si>
  <si>
    <t>ptekkmv@mail.ru</t>
  </si>
  <si>
    <t>40.10.42</t>
  </si>
  <si>
    <t>Яганов А.А.</t>
  </si>
  <si>
    <t>+7(8793)332400</t>
  </si>
  <si>
    <t>skerk@infranet.ru</t>
  </si>
  <si>
    <t>Открытое акционерное общество "Теплосеть" г. Невинномысска</t>
  </si>
  <si>
    <t>40.30.3</t>
  </si>
  <si>
    <t>Самойлович Анатолий Владимирович</t>
  </si>
  <si>
    <t>+7(86554)67344</t>
  </si>
  <si>
    <t>eko_teploset@mail.ru</t>
  </si>
  <si>
    <t>Муниципальное Казённое предприятие "Надежда" муниципального образования села Благодатное Петровского района Ставропольского края</t>
  </si>
  <si>
    <t>07246802001</t>
  </si>
  <si>
    <t>1082643000175</t>
  </si>
  <si>
    <t>93.03, 40.30.14, 40.30.4, 41.001, 40.00.2, 45.42</t>
  </si>
  <si>
    <t>04-02-2008 00:00:00</t>
  </si>
  <si>
    <t>Котова Алина Владимировна</t>
  </si>
  <si>
    <t>+7(86547)69888, +7(86547)69274</t>
  </si>
  <si>
    <t>mkpnadezhda-2011@mail.ru</t>
  </si>
  <si>
    <t>07220553000</t>
  </si>
  <si>
    <t>1075003001820</t>
  </si>
  <si>
    <t>63.12.22</t>
  </si>
  <si>
    <t>19-03-2007 00:00:00</t>
  </si>
  <si>
    <t>Киселёв Виктор Владимирович</t>
  </si>
  <si>
    <t>Начальник филиала</t>
  </si>
  <si>
    <t>+7(86545)75254</t>
  </si>
  <si>
    <t>O.Sizyukova@stav.phg.gazprom.ru</t>
  </si>
  <si>
    <t>Открытое акционерное общество "Теплосеть" г. Кисловодск</t>
  </si>
  <si>
    <t>Вишнёв Александр Владимирович</t>
  </si>
  <si>
    <t>+7(87937)51183</t>
  </si>
  <si>
    <t>Kislovodskteplosetj@yandex.ru</t>
  </si>
  <si>
    <t>Общество с ограниченной ответственностью "ТЕХНО-Сервис"</t>
  </si>
  <si>
    <t>74.50.1</t>
  </si>
  <si>
    <t>Виктор Викторович Червяков</t>
  </si>
  <si>
    <t>+7(8793)974483</t>
  </si>
  <si>
    <t>juliak@pzi.ru</t>
  </si>
  <si>
    <t>09-03-2005 00:00:00</t>
  </si>
  <si>
    <t>Лечебно-профилактическое учреждение профсоюзов Санаторий "РОДНИК"</t>
  </si>
  <si>
    <t>1022601620117</t>
  </si>
  <si>
    <t>85.11.2</t>
  </si>
  <si>
    <t>29-06-1999 00:00:00</t>
  </si>
  <si>
    <t>Боряк Виктор Петрович</t>
  </si>
  <si>
    <t>директор-гл.врач</t>
  </si>
  <si>
    <t>+7(8793)301836</t>
  </si>
  <si>
    <t>info@kmvrodnik.ru</t>
  </si>
  <si>
    <t>Общество с ограниченной ответственностью "Центр"</t>
  </si>
  <si>
    <t>2634049955</t>
  </si>
  <si>
    <t>07401368001</t>
  </si>
  <si>
    <t>70.20.2</t>
  </si>
  <si>
    <t>Гударенко Алексей Витальевич</t>
  </si>
  <si>
    <t>+7(8652)281305</t>
  </si>
  <si>
    <t>07401363000</t>
  </si>
  <si>
    <t>Азиров Сергей Григорьевич</t>
  </si>
  <si>
    <t>+7(8652)946808</t>
  </si>
  <si>
    <t>oao.eskom@rambler.ru</t>
  </si>
  <si>
    <t>Открытое акционерное общество "Черномортранснефть" (филиал "Тихорецкое районное управление магистральных нефтепроводов"</t>
  </si>
  <si>
    <t>2315072242</t>
  </si>
  <si>
    <t>262502001</t>
  </si>
  <si>
    <t>Сачко В.В.</t>
  </si>
  <si>
    <t>+7(86196)26894</t>
  </si>
  <si>
    <t>vanektih@yandex.ru</t>
  </si>
  <si>
    <t>Открытое акционерное общество "Теплосеть" г. Ставрополь</t>
  </si>
  <si>
    <t>07401368000</t>
  </si>
  <si>
    <t>1062635140446</t>
  </si>
  <si>
    <t>40.30.14; 40.30.2; 40.30.3;  40.30.4; 40.30.5</t>
  </si>
  <si>
    <t>13-12-2006 00:00:00</t>
  </si>
  <si>
    <t>Киреев Вячеслав Владимирович</t>
  </si>
  <si>
    <t>+7(8652)555043, +7(8652)555349</t>
  </si>
  <si>
    <t>mail@stavteploset.ru, plan555349@mail.ru</t>
  </si>
  <si>
    <t>Государственное бюджетное учреждение здравоохранения Ставропольского края  "Краевая Кумагорская больница медицинской реабилитации"</t>
  </si>
  <si>
    <t>07239819004</t>
  </si>
  <si>
    <t>1022601451070</t>
  </si>
  <si>
    <t>85.11.1</t>
  </si>
  <si>
    <t>10-04-1996 00:00:00</t>
  </si>
  <si>
    <t>Тумасян Петрос Седракович</t>
  </si>
  <si>
    <t>Главный врач</t>
  </si>
  <si>
    <t>+7(87922)22202, +7(87922)22201</t>
  </si>
  <si>
    <t>kumag@mw.stv.ru</t>
  </si>
  <si>
    <t>Муниципальное унитарное предприятие Александровского муниципального района Ставропольского края "Жилищно-коммунальное хозяйство"</t>
  </si>
  <si>
    <t>07202802000</t>
  </si>
  <si>
    <t>1022600509392</t>
  </si>
  <si>
    <t>01-07-2002 00:00:00</t>
  </si>
  <si>
    <t>Дащенко Владимир Анатольевич</t>
  </si>
  <si>
    <t>plan-gkh@mail.ru</t>
  </si>
  <si>
    <t>Муниципальное унитарное предприятие Ставрополького края "Жилищно-коммунальное хозяйство Кочубеевского района"</t>
  </si>
  <si>
    <t>07228822001</t>
  </si>
  <si>
    <t>1022600768299</t>
  </si>
  <si>
    <t>19-05-2009 00:00:00</t>
  </si>
  <si>
    <t>Яшников Олег Степанович</t>
  </si>
  <si>
    <t>+7(86550)20014, +7(86550)37094, +7(86550)20005</t>
  </si>
  <si>
    <t>mupskgkh_koch1@rambler.ru</t>
  </si>
  <si>
    <t>Общество с ограниченной ответственностью "Газпром трансгаз Ставрополь"</t>
  </si>
  <si>
    <t>1022601940613</t>
  </si>
  <si>
    <t>60.30.21</t>
  </si>
  <si>
    <t>30-06-1999 00:00:00</t>
  </si>
  <si>
    <t>Завгороднев Алексей Васильевич</t>
  </si>
  <si>
    <t>+7(8652)940908, 263045</t>
  </si>
  <si>
    <t>OOO@ktg.gazprom.ru, plan@ktg.gazprom.ru</t>
  </si>
  <si>
    <t>Государственное унитарное предприятие Ставропольского края "Ставропольский краевой теплоэнергетический комплекс"</t>
  </si>
  <si>
    <t>1022601958610</t>
  </si>
  <si>
    <t>16-01-2002 00:00:00</t>
  </si>
  <si>
    <t>Смагин Александр Викторович</t>
  </si>
  <si>
    <t>+7(8652)741917, +7(8652)741900</t>
  </si>
  <si>
    <t>gupsktek@mail.stv.ru</t>
  </si>
  <si>
    <t>Общество с ограниченной ответственностью «Теплоэнергоресурс»</t>
  </si>
  <si>
    <t>1102635009025</t>
  </si>
  <si>
    <t>06-08-2010 00:00:00</t>
  </si>
  <si>
    <t>Пищев Виктор Викторович</t>
  </si>
  <si>
    <t>4/29/2015  11:53:12 AM</t>
  </si>
  <si>
    <t>Филиал Федерального государственного унитарного предприятия "Научно-производственное объединение по медицинским иммунобиологическим препаратам "Микроген" Министерства здравоохранения и социального развития Российской Федерации "Аллерген" в г.Ставрополь</t>
  </si>
  <si>
    <t>1037722027727</t>
  </si>
  <si>
    <t>24.41</t>
  </si>
  <si>
    <t>19-05-2003 00:00:00</t>
  </si>
  <si>
    <t>Горбачев Вячеслав Юрьевич</t>
  </si>
  <si>
    <t>Исполняющий обязанности директора филиала</t>
  </si>
  <si>
    <t>+7(8652)287791; +7(8652)244084</t>
  </si>
  <si>
    <t>peo03@stav.microge, dir.assistant@stav.microgen.ru</t>
  </si>
  <si>
    <t>Сергей Алексеевич Авраменко</t>
  </si>
  <si>
    <t>+7(87951)23056</t>
  </si>
  <si>
    <t>teplo@serdi.ru</t>
  </si>
  <si>
    <t>Общество с ограниченной ответственностью "КАЗАЧЬЕ"</t>
  </si>
  <si>
    <t>2630032968</t>
  </si>
  <si>
    <t>07239802001</t>
  </si>
  <si>
    <t>15.92</t>
  </si>
  <si>
    <t>Мамтов Инальбек Хасамбиевич</t>
  </si>
  <si>
    <t>+7(87922)996291</t>
  </si>
  <si>
    <t>spirt@cisman.ru; spirtmail@mail.ru</t>
  </si>
  <si>
    <t>Открытое акционерное общество "Пятигорский теплоэнергетический комплекс"</t>
  </si>
  <si>
    <t>1112651009822</t>
  </si>
  <si>
    <t>90.00.2; 40.30.14; 40.30.3</t>
  </si>
  <si>
    <t>10-05-2011 00:00:00</t>
  </si>
  <si>
    <t>Государственное бюджетное учреждение здравоохранения Ставропольского края "Краевой клинический кардиологический диспансер"</t>
  </si>
  <si>
    <t>1022601954451</t>
  </si>
  <si>
    <t>85.12</t>
  </si>
  <si>
    <t>13-11-2002 00:00:00</t>
  </si>
  <si>
    <t>Колесников Владимир Николаевич</t>
  </si>
  <si>
    <t>+7(8652)364542, +7(8652)365148</t>
  </si>
  <si>
    <t>kardio@stv.runnet.ru</t>
  </si>
  <si>
    <t>Открытое акционерное общество "Ставропольский радиозавод "Сигнал"</t>
  </si>
  <si>
    <t>33.20.2</t>
  </si>
  <si>
    <t>Логвинов Александр Иванович</t>
  </si>
  <si>
    <t>+7(8652)779835</t>
  </si>
  <si>
    <t>signal@stav.ru</t>
  </si>
  <si>
    <t>ООО "ЛУКОЙЛ-Ростовэнерго" Обособленное подразделение Кисловодская ТЭЦ</t>
  </si>
  <si>
    <t>Общество с ограниченной ответственностью "ЛУКОЙЛ-Ростовэнерго" Обособленное подразделение Кисловодская ТЭЦ</t>
  </si>
  <si>
    <t>6164288981</t>
  </si>
  <si>
    <t>1096164001295</t>
  </si>
  <si>
    <t>40.10.11 - осн. доп: 40.10.12, 40.30.2, 40.10.42, 40.30.3, 40.30.5, 70.2, 63.12.21, 40.30.1.</t>
  </si>
  <si>
    <t>Орман Михаил Борисович</t>
  </si>
  <si>
    <t>+7(87937)62437</t>
  </si>
  <si>
    <t>ЗАО "Хайнц-Георгиевск"</t>
  </si>
  <si>
    <t>Закрытое акционерное общество"Хайнц-Георгиевск"</t>
  </si>
  <si>
    <t>2625015692</t>
  </si>
  <si>
    <t>1022601173231</t>
  </si>
  <si>
    <t>15.88</t>
  </si>
  <si>
    <t>13-10-1994 00:00:00</t>
  </si>
  <si>
    <t>Дудаев Николай Александрович</t>
  </si>
  <si>
    <t>+7(87951) 51990, 51989</t>
  </si>
  <si>
    <t>Vladimir.Shkolenko@ru.hjheinz.com</t>
  </si>
  <si>
    <t>Общество с ограниченной ответственностью "Теплоцентр-НШК"</t>
  </si>
  <si>
    <t>1122651027400</t>
  </si>
  <si>
    <t>19-09-2012 00:00:00</t>
  </si>
  <si>
    <t>Могиленских Александр Олегович</t>
  </si>
  <si>
    <t>+7(86554)42744, +7(86554)42127, +7(86554)42553</t>
  </si>
  <si>
    <t>teplo-nshk@mail.ru</t>
  </si>
  <si>
    <t>07412000000</t>
  </si>
  <si>
    <t>1022603424370</t>
  </si>
  <si>
    <t>Бабенко Виктор Григорьевич</t>
  </si>
  <si>
    <t>+7(87932)43673, +7(87932)43705</t>
  </si>
  <si>
    <t>teploset26@mail.ru</t>
  </si>
  <si>
    <t>Батяшин Николай Алексеевич</t>
  </si>
  <si>
    <t>+7(87932)44576</t>
  </si>
  <si>
    <t>teplojelz@mail.ru</t>
  </si>
  <si>
    <t>Лечебно-профилактическое учреждение профсоюзов Санаторий "Ленинские скалы"</t>
  </si>
  <si>
    <t>2632053843</t>
  </si>
  <si>
    <t>Селезнёва Мадина Александровна</t>
  </si>
  <si>
    <t>+7(8793)391288</t>
  </si>
  <si>
    <t>sls@megalog.ru</t>
  </si>
  <si>
    <t>Филиал "Невинномысская ГРЭС"  Открытое акционерное общество "Энел Россия"</t>
  </si>
  <si>
    <t>Открытое акционерное общество "Энел Россия", г. Москва</t>
  </si>
  <si>
    <t>667101001</t>
  </si>
  <si>
    <t>1046604013257</t>
  </si>
  <si>
    <t>27-10-2004 00:00:00</t>
  </si>
  <si>
    <t>Ильенко Александр Дмитриевич</t>
  </si>
  <si>
    <t>Зам. генерального директора - директор филиала</t>
  </si>
  <si>
    <t>+7(86554)50359</t>
  </si>
  <si>
    <t>office.hq.ogk5@enel.com</t>
  </si>
  <si>
    <t>Филиал открытого акционерного общества "ОГК-2" - Ставропольская ГРЭС</t>
  </si>
  <si>
    <t>Червонный Владимир Федорович</t>
  </si>
  <si>
    <t>+7(86545)35520</t>
  </si>
  <si>
    <t>org@stgres.ru</t>
  </si>
  <si>
    <t>Открытое акционерное общество "Ставропласт"</t>
  </si>
  <si>
    <t>07421000000</t>
  </si>
  <si>
    <t>1022601450915</t>
  </si>
  <si>
    <t>25.21,25.22,25.24.2,36.11,52.48.39,51.70,60.24.2,71.34</t>
  </si>
  <si>
    <t>21-06-2011 00:00:00</t>
  </si>
  <si>
    <t>Андреев Сергей Яковлевич</t>
  </si>
  <si>
    <t>Исполняющий обязанности Генерального директора</t>
  </si>
  <si>
    <t>+7(87922)76462</t>
  </si>
  <si>
    <t>oao.stavroplast@gmail.com</t>
  </si>
  <si>
    <t>Открытое акционерное общество "Ставропольсахар"</t>
  </si>
  <si>
    <t>07220501000</t>
  </si>
  <si>
    <t>1022600660807</t>
  </si>
  <si>
    <t>15.83</t>
  </si>
  <si>
    <t>07-07-1999 00:00:00</t>
  </si>
  <si>
    <t>Чуриков Андрей Александрович</t>
  </si>
  <si>
    <t>+7(86545)26333, +7(86545)26055</t>
  </si>
  <si>
    <t>sugar@izob.stv.ru, chaplygina@izob.stv.ru</t>
  </si>
  <si>
    <t>Государственное унитарное предприятие Ставропольского края "Жилищно-коммунальное хозяйство Кировского района"</t>
  </si>
  <si>
    <t>07225501000</t>
  </si>
  <si>
    <t>1022602224281</t>
  </si>
  <si>
    <t>41.00.2</t>
  </si>
  <si>
    <t>07-02-2007 00:00:00</t>
  </si>
  <si>
    <t>Ковальчук Вячеслав Иванович</t>
  </si>
  <si>
    <t>+7(87938)21085</t>
  </si>
  <si>
    <t>gupskgkhkir@mail.ru</t>
  </si>
  <si>
    <t>07252826000</t>
  </si>
  <si>
    <t>1022602221267</t>
  </si>
  <si>
    <t>26-05-2009 00:00:00</t>
  </si>
  <si>
    <t>Котов Владимир Николаевич</t>
  </si>
  <si>
    <t>+7(86563)31659, 31639, 31355, 31383</t>
  </si>
  <si>
    <t>kxekonomist@yandex.ru</t>
  </si>
  <si>
    <t>ФГУ "Пятигорский ЦВС" МО РФ</t>
  </si>
  <si>
    <t>Федеральное государственное учреждение "Пятигорский центральный военный санаторий"  Министерства Обороны Российской Федерации</t>
  </si>
  <si>
    <t>2632033822</t>
  </si>
  <si>
    <t>1022601630479</t>
  </si>
  <si>
    <t>08-06-2011 00:00:00</t>
  </si>
  <si>
    <t>Баталов Александр Михайлович</t>
  </si>
  <si>
    <t>+7(8793)335913</t>
  </si>
  <si>
    <t>pcvsmorf@kmv.ru</t>
  </si>
  <si>
    <t>Общество с ограниченной ответственностью "Теплый дом"</t>
  </si>
  <si>
    <t>1112649000012</t>
  </si>
  <si>
    <t>11-01-2011 00:00:00</t>
  </si>
  <si>
    <t>Ткачев Юрий Владимирович</t>
  </si>
  <si>
    <t>Государственное бюджетное образовательное учреждение среднего профессионального образования "Железноводский художественно-строительный техникум"</t>
  </si>
  <si>
    <t>1022603424350</t>
  </si>
  <si>
    <t>80.22.21</t>
  </si>
  <si>
    <t>15-02-2012 00:00:00</t>
  </si>
  <si>
    <t>Васин Юрий Александрович</t>
  </si>
  <si>
    <t>+7(87932)57229, +7(87932)57564</t>
  </si>
  <si>
    <t>ipхl@yandeх.ru</t>
  </si>
  <si>
    <t>07427553000</t>
  </si>
  <si>
    <t>1022601637365</t>
  </si>
  <si>
    <t>26-05-2011 00:00:00</t>
  </si>
  <si>
    <t>Каган Олег Аркадьевич</t>
  </si>
  <si>
    <t>начальник госпиталя</t>
  </si>
  <si>
    <t>+7(87933)385989, +7(87933)385990</t>
  </si>
  <si>
    <t>hospitalvv@mail.ru</t>
  </si>
  <si>
    <t>Федеральное государственное бюджетное научное учреждение "Всероссийский научно-исследовательский институт овцеводства и козоводства"</t>
  </si>
  <si>
    <t>1022601936653</t>
  </si>
  <si>
    <t>осн - 73.10; доп - 24.42.2;85.20;74.20.45;74.30.3;17.23;15.71.1;15.71.2;01.22.1;01.23</t>
  </si>
  <si>
    <t>01-04-1991 00:00:00</t>
  </si>
  <si>
    <t>Абонеев Василий Васильевич</t>
  </si>
  <si>
    <t>+7(8652)717033</t>
  </si>
  <si>
    <t>sniizhk@stv.runnet.ru</t>
  </si>
  <si>
    <t>07427000001</t>
  </si>
  <si>
    <t>Антонов Николай Петрович</t>
  </si>
  <si>
    <t>главный врач</t>
  </si>
  <si>
    <t>+7(8793)363474</t>
  </si>
  <si>
    <t>ludmilatarhany@mail.ru</t>
  </si>
  <si>
    <t>Открытое акционерное общество "Завод Атлант"</t>
  </si>
  <si>
    <t>1022600660895</t>
  </si>
  <si>
    <t>31.20.1</t>
  </si>
  <si>
    <t>26-05-1994 00:00:00</t>
  </si>
  <si>
    <t>Осадчий Николай Иванович</t>
  </si>
  <si>
    <t>+7(86545)27725</t>
  </si>
  <si>
    <t>atlant@izob.stv.ru</t>
  </si>
  <si>
    <t>ГБОУ СПО АСХ Колледж</t>
  </si>
  <si>
    <t>Государственное бюджетное образовательное учреждение среднего профессионального образования "Александровский сельскохозяйственный колледж"</t>
  </si>
  <si>
    <t>2601002535</t>
  </si>
  <si>
    <t>10-07-2002 00:00:00</t>
  </si>
  <si>
    <t>Сивцев Иван Иванович</t>
  </si>
  <si>
    <t>+7(86557)91384</t>
  </si>
  <si>
    <t>acxk@acxk.ru</t>
  </si>
  <si>
    <t>Общество с ограниченной ответственностью "Кока-Кола ЭйчБиСи Евразия" филиал в селе Солуно-Дмитриевское</t>
  </si>
  <si>
    <t>07232816001</t>
  </si>
  <si>
    <t>1025202617461</t>
  </si>
  <si>
    <t>15.98.2</t>
  </si>
  <si>
    <t>15-04-1999 00:00:00</t>
  </si>
  <si>
    <t>Коломиец Денис Анатольевич</t>
  </si>
  <si>
    <t>Технический директор филиала</t>
  </si>
  <si>
    <t>+7(86556)59111</t>
  </si>
  <si>
    <t>evgeny.demidov@cchellenic.com</t>
  </si>
  <si>
    <t>Семёнов Иван Иванович</t>
  </si>
  <si>
    <t>+7(87934)65590</t>
  </si>
  <si>
    <t>pto-kmv@rambler.ru</t>
  </si>
  <si>
    <t>Закрытое акционерное общество "Южная Энергетическая Компания", филиал в г.Лермонтове</t>
  </si>
  <si>
    <t>07418000000</t>
  </si>
  <si>
    <t>1037704023257</t>
  </si>
  <si>
    <t>23-05-2003 00:00:00</t>
  </si>
  <si>
    <t>Клеймёнов Александр Иванович</t>
  </si>
  <si>
    <t>+7(87935)31879</t>
  </si>
  <si>
    <t>planovzaouec@mail.ru</t>
  </si>
  <si>
    <t>Закрытое акционерное общество "Теплоэнерго"</t>
  </si>
  <si>
    <t>2635041652</t>
  </si>
  <si>
    <t>Балакший Николай Стефанович</t>
  </si>
  <si>
    <t>+7(8652)563003</t>
  </si>
  <si>
    <t>natashadmitrie@yandex.ru</t>
  </si>
  <si>
    <t>Открытое акционерное общество  "МЕЖДУНАРОДНЫЙ АЭРОПОРТ МИНЕРАЛЬНЫЕ ВОДЫ"</t>
  </si>
  <si>
    <t>1122651001725</t>
  </si>
  <si>
    <t>63.23.1</t>
  </si>
  <si>
    <t>Чуев Роман Викторович</t>
  </si>
  <si>
    <t xml:space="preserve">8(87922)68535 (87922) 67828  </t>
  </si>
  <si>
    <t>kmvavia.@kmvavia.aero</t>
  </si>
  <si>
    <t>Лечебно-профилактическое учреждение профсоюзов "Пятигорская бальнеогрязелечебница"</t>
  </si>
  <si>
    <t>1022601619567</t>
  </si>
  <si>
    <t>85.11.2; 40.30.14</t>
  </si>
  <si>
    <t>14-11-2002 00:00:00</t>
  </si>
  <si>
    <t>Архипенко Сергей Григорьевич</t>
  </si>
  <si>
    <t>+7(8793)391543, +7(8793)974178</t>
  </si>
  <si>
    <t>bfo2005@yandex.ru</t>
  </si>
  <si>
    <t>52.48.34</t>
  </si>
  <si>
    <t>Арабян А.Н.</t>
  </si>
  <si>
    <t>+7(8652)268460</t>
  </si>
  <si>
    <t>passaz@bk.ru</t>
  </si>
  <si>
    <t>Муниципальное унитарное предприятие Курского муниципального района Ставропольского края "Жилищнокоммунальное хозяйство Курского района"</t>
  </si>
  <si>
    <t>07233807001</t>
  </si>
  <si>
    <t>1022600823541</t>
  </si>
  <si>
    <t>08-08-2002 00:00:00</t>
  </si>
  <si>
    <t>Степко Василий Васильевич</t>
  </si>
  <si>
    <t>8(87964)73059; 63059; 63173; 63158; 63264</t>
  </si>
  <si>
    <t>Kurskiy-GKX-PTO@yandex.ru</t>
  </si>
  <si>
    <t>Муниципальное унитраное предприятие "Коммунальное хозяйство" Туркменского района</t>
  </si>
  <si>
    <t>07256819001</t>
  </si>
  <si>
    <t>1022602423777</t>
  </si>
  <si>
    <t>28-07-2006 00:00:00</t>
  </si>
  <si>
    <t>Курилов Вячеслав Семенович</t>
  </si>
  <si>
    <t>+7(86565)26202, 2-12-02, 2-11-51, 2-12-42</t>
  </si>
  <si>
    <t>myhkh@mail.ru</t>
  </si>
  <si>
    <t>Общество с ограниченной ответственностью "Ритм-Б"</t>
  </si>
  <si>
    <t>1022601945750</t>
  </si>
  <si>
    <t>22-04-2011 00:00:00</t>
  </si>
  <si>
    <t>Куделя Владимир Николаевич</t>
  </si>
  <si>
    <t>+7(8652)944623, 942778</t>
  </si>
  <si>
    <t>ritm-b@mail.ru</t>
  </si>
  <si>
    <t>Открытое акционерное общество "Ремонтно-эксплуатационное управление"</t>
  </si>
  <si>
    <t>45277598000</t>
  </si>
  <si>
    <t>Оленин Геннадий Леонидович</t>
  </si>
  <si>
    <t>И.о. генерального директора</t>
  </si>
  <si>
    <t>Александровский муниципальный район</t>
  </si>
  <si>
    <t>07602000</t>
  </si>
  <si>
    <t>Александровский сельсовет</t>
  </si>
  <si>
    <t>07602402</t>
  </si>
  <si>
    <t>Калиновский сельсовет</t>
  </si>
  <si>
    <t>07602407</t>
  </si>
  <si>
    <t>Круглолесский сельсовет</t>
  </si>
  <si>
    <t>07602410</t>
  </si>
  <si>
    <t>Новокавказский сельсовет</t>
  </si>
  <si>
    <t>07602413</t>
  </si>
  <si>
    <t>07602419</t>
  </si>
  <si>
    <t>Средненский сельсовет</t>
  </si>
  <si>
    <t>07602422</t>
  </si>
  <si>
    <t>Андроповский муниципальный район</t>
  </si>
  <si>
    <t>07632000</t>
  </si>
  <si>
    <t>Водораздельный сельсовет</t>
  </si>
  <si>
    <t>07632402</t>
  </si>
  <si>
    <t>Казинский сельсовет</t>
  </si>
  <si>
    <t>07632406</t>
  </si>
  <si>
    <t>Красноярский сельсовет</t>
  </si>
  <si>
    <t>07632407</t>
  </si>
  <si>
    <t>Курсавский сельсовет</t>
  </si>
  <si>
    <t>07632410</t>
  </si>
  <si>
    <t>Куршавский сельсовет</t>
  </si>
  <si>
    <t>07632412</t>
  </si>
  <si>
    <t>Новоянкульский сельсовет</t>
  </si>
  <si>
    <t>07632414</t>
  </si>
  <si>
    <t>Село Крымгиреевское</t>
  </si>
  <si>
    <t>07632408</t>
  </si>
  <si>
    <t>Село Султан</t>
  </si>
  <si>
    <t>07632419</t>
  </si>
  <si>
    <t>Солуно-Дмитриевский сельсовет</t>
  </si>
  <si>
    <t>07632416</t>
  </si>
  <si>
    <t>Станица Воровсколесская</t>
  </si>
  <si>
    <t>07632404</t>
  </si>
  <si>
    <t>Янкульский сельсовет</t>
  </si>
  <si>
    <t>07632422</t>
  </si>
  <si>
    <t>Апанасенковский муниципальный район</t>
  </si>
  <si>
    <t>07605000</t>
  </si>
  <si>
    <t>Айгурский сельсовет</t>
  </si>
  <si>
    <t>07605402</t>
  </si>
  <si>
    <t>Дербетовский сельсовет</t>
  </si>
  <si>
    <t>07605416</t>
  </si>
  <si>
    <t>Село Апанасенковское</t>
  </si>
  <si>
    <t>07605404</t>
  </si>
  <si>
    <t>Село Белые Копани</t>
  </si>
  <si>
    <t>07605407</t>
  </si>
  <si>
    <t>Село Воздвиженское</t>
  </si>
  <si>
    <t>07605410</t>
  </si>
  <si>
    <t>Село Вознесеновское</t>
  </si>
  <si>
    <t>07605413</t>
  </si>
  <si>
    <t>Село Дивное</t>
  </si>
  <si>
    <t>07605419</t>
  </si>
  <si>
    <t>Село Киевка</t>
  </si>
  <si>
    <t>07605422</t>
  </si>
  <si>
    <t>Село Малая Джалга</t>
  </si>
  <si>
    <t>07605425</t>
  </si>
  <si>
    <t>Село Манычское</t>
  </si>
  <si>
    <t>07605428</t>
  </si>
  <si>
    <t>Село Рагули</t>
  </si>
  <si>
    <t>07605431</t>
  </si>
  <si>
    <t>Арзгирский муниципальный район</t>
  </si>
  <si>
    <t>07607000</t>
  </si>
  <si>
    <t>Арзгирский сельсовет</t>
  </si>
  <si>
    <t>07607402</t>
  </si>
  <si>
    <t>Новоромановский сельсовет</t>
  </si>
  <si>
    <t>07607404</t>
  </si>
  <si>
    <t>Село Каменная Балка</t>
  </si>
  <si>
    <t>07607403</t>
  </si>
  <si>
    <t>Село Петропавловское</t>
  </si>
  <si>
    <t>07607407</t>
  </si>
  <si>
    <t>Село Родниковское</t>
  </si>
  <si>
    <t>07607410</t>
  </si>
  <si>
    <t>Село Садовое</t>
  </si>
  <si>
    <t>07607413</t>
  </si>
  <si>
    <t>Село Серафимовское</t>
  </si>
  <si>
    <t>07607416</t>
  </si>
  <si>
    <t>Чограйский сельсовет</t>
  </si>
  <si>
    <t>07607422</t>
  </si>
  <si>
    <t>Благодарненский муниципальный район</t>
  </si>
  <si>
    <t>07610000</t>
  </si>
  <si>
    <t>Cело Елизаветинское</t>
  </si>
  <si>
    <t>07610410</t>
  </si>
  <si>
    <t>Александрийский сельсовет</t>
  </si>
  <si>
    <t>07610402</t>
  </si>
  <si>
    <t>Аул Эдельбай</t>
  </si>
  <si>
    <t>07610428</t>
  </si>
  <si>
    <t>Город Благодарный</t>
  </si>
  <si>
    <t>07610101</t>
  </si>
  <si>
    <t>Каменнобалковский сельсовет</t>
  </si>
  <si>
    <t>07610413</t>
  </si>
  <si>
    <t>Красноключевский сельсовет</t>
  </si>
  <si>
    <t>07610416</t>
  </si>
  <si>
    <t>Село Алексеевское</t>
  </si>
  <si>
    <t>07610404</t>
  </si>
  <si>
    <t>Село Бурлацкое</t>
  </si>
  <si>
    <t>07610407</t>
  </si>
  <si>
    <t>Село Мирное</t>
  </si>
  <si>
    <t>07610417</t>
  </si>
  <si>
    <t>Село Сотниковское</t>
  </si>
  <si>
    <t>07610419</t>
  </si>
  <si>
    <t>Село Спасское</t>
  </si>
  <si>
    <t>07610422</t>
  </si>
  <si>
    <t>Село Шишкино</t>
  </si>
  <si>
    <t>07610427</t>
  </si>
  <si>
    <t>Ставропольский сельсовет</t>
  </si>
  <si>
    <t>07610425</t>
  </si>
  <si>
    <t>Хутор Большевик</t>
  </si>
  <si>
    <t>07610406</t>
  </si>
  <si>
    <t>Буденновский муниципальный район</t>
  </si>
  <si>
    <t>07612000</t>
  </si>
  <si>
    <t>Архиповский сельсовет</t>
  </si>
  <si>
    <t>07612404</t>
  </si>
  <si>
    <t>Город Буденновск</t>
  </si>
  <si>
    <t>07612101</t>
  </si>
  <si>
    <t>Искровский сельсовет</t>
  </si>
  <si>
    <t>07612407</t>
  </si>
  <si>
    <t>Краснооктябрьский сельсовет</t>
  </si>
  <si>
    <t>07612409</t>
  </si>
  <si>
    <t>Новожизненский сельсовет</t>
  </si>
  <si>
    <t>07612410</t>
  </si>
  <si>
    <t>Орловский сельсовет</t>
  </si>
  <si>
    <t>07612413</t>
  </si>
  <si>
    <t>Покойненский сельсовет</t>
  </si>
  <si>
    <t>07612416</t>
  </si>
  <si>
    <t>Преображенский сельсовет</t>
  </si>
  <si>
    <t>07612420</t>
  </si>
  <si>
    <t>Село Архангельское</t>
  </si>
  <si>
    <t>07612402</t>
  </si>
  <si>
    <t>Село Прасковея</t>
  </si>
  <si>
    <t>07612419</t>
  </si>
  <si>
    <t>Село Толстово-Васюковское</t>
  </si>
  <si>
    <t>07612427</t>
  </si>
  <si>
    <t>Стародубский сельсовет</t>
  </si>
  <si>
    <t>07612422</t>
  </si>
  <si>
    <t>Терский сельсовет</t>
  </si>
  <si>
    <t>07612425</t>
  </si>
  <si>
    <t>Томузловский сельсовет</t>
  </si>
  <si>
    <t>07612429</t>
  </si>
  <si>
    <t>Георгиевский муниципальный район</t>
  </si>
  <si>
    <t>07615000</t>
  </si>
  <si>
    <t>07615402</t>
  </si>
  <si>
    <t>Балковский сельсовет</t>
  </si>
  <si>
    <t>07615403</t>
  </si>
  <si>
    <t>Крутоярский сельсовет</t>
  </si>
  <si>
    <t>07615408</t>
  </si>
  <si>
    <t>Незлобненский сельсовет</t>
  </si>
  <si>
    <t>07615413</t>
  </si>
  <si>
    <t>Поселок Новый</t>
  </si>
  <si>
    <t>07615415</t>
  </si>
  <si>
    <t>Село Краснокумское</t>
  </si>
  <si>
    <t>07615406</t>
  </si>
  <si>
    <t>Село Новозаведенное</t>
  </si>
  <si>
    <t>07615416</t>
  </si>
  <si>
    <t>Село Обильное</t>
  </si>
  <si>
    <t>07615419</t>
  </si>
  <si>
    <t>Станица Георгиевская</t>
  </si>
  <si>
    <t>07615404</t>
  </si>
  <si>
    <t>Станица Лысогорская</t>
  </si>
  <si>
    <t>07615410</t>
  </si>
  <si>
    <t>Станица Подгорная</t>
  </si>
  <si>
    <t>07615422</t>
  </si>
  <si>
    <t>Ульяновский сельсовет</t>
  </si>
  <si>
    <t>07615425</t>
  </si>
  <si>
    <t>Урухский сельсовет</t>
  </si>
  <si>
    <t>07615428</t>
  </si>
  <si>
    <t>Шаумяновский сельсовет</t>
  </si>
  <si>
    <t>07615431</t>
  </si>
  <si>
    <t>Город Георгиевск</t>
  </si>
  <si>
    <t>07707000</t>
  </si>
  <si>
    <t>Город Лермонтов</t>
  </si>
  <si>
    <t>07718000</t>
  </si>
  <si>
    <t>Город Невинномысск</t>
  </si>
  <si>
    <t>07724000</t>
  </si>
  <si>
    <t>Город Ставрополь</t>
  </si>
  <si>
    <t>07701000</t>
  </si>
  <si>
    <t>Город-курорт Ессентуки</t>
  </si>
  <si>
    <t>07710000</t>
  </si>
  <si>
    <t>Город-курорт Железноводск</t>
  </si>
  <si>
    <t>07712000</t>
  </si>
  <si>
    <t>Город-курорт Кисловодск</t>
  </si>
  <si>
    <t>07715000</t>
  </si>
  <si>
    <t>Город-курорт Пятигорск</t>
  </si>
  <si>
    <t>07727000</t>
  </si>
  <si>
    <t>Грачевский муниципальный район</t>
  </si>
  <si>
    <t>07617000</t>
  </si>
  <si>
    <t>Грачевский сельсовет</t>
  </si>
  <si>
    <t>07617404</t>
  </si>
  <si>
    <t>Красный сельсовет</t>
  </si>
  <si>
    <t>07617407</t>
  </si>
  <si>
    <t>Кугультинский сельсовет</t>
  </si>
  <si>
    <t>07617410</t>
  </si>
  <si>
    <t>Село Бешпагир</t>
  </si>
  <si>
    <t>07617401</t>
  </si>
  <si>
    <t>Село Тугулук</t>
  </si>
  <si>
    <t>07617422</t>
  </si>
  <si>
    <t>Сергиевский сельсовет</t>
  </si>
  <si>
    <t>07617413</t>
  </si>
  <si>
    <t>Спицевский сельсовет</t>
  </si>
  <si>
    <t>07617416</t>
  </si>
  <si>
    <t>Старомарьевский сельсовет</t>
  </si>
  <si>
    <t>07617419</t>
  </si>
  <si>
    <t>Изобильненский муниципальный район</t>
  </si>
  <si>
    <t>07620000</t>
  </si>
  <si>
    <t>Город Изобильный</t>
  </si>
  <si>
    <t>07620101</t>
  </si>
  <si>
    <t>Каменнобродский сельсовет</t>
  </si>
  <si>
    <t>07620404</t>
  </si>
  <si>
    <t>Московский сельсовет</t>
  </si>
  <si>
    <t>07620407</t>
  </si>
  <si>
    <t>Новоизобильненский сельсовет</t>
  </si>
  <si>
    <t>07620409</t>
  </si>
  <si>
    <t>Передовой сельсовет</t>
  </si>
  <si>
    <t>07620412</t>
  </si>
  <si>
    <t>Подлужненский сельсовет</t>
  </si>
  <si>
    <t>07620413</t>
  </si>
  <si>
    <t>Поселок Рыздвяный</t>
  </si>
  <si>
    <t>07620153</t>
  </si>
  <si>
    <t>Поселок Солнечнодольск</t>
  </si>
  <si>
    <t>07620155</t>
  </si>
  <si>
    <t>Рождественский сельсовет</t>
  </si>
  <si>
    <t>07620416</t>
  </si>
  <si>
    <t>Село Птичье</t>
  </si>
  <si>
    <t>07620414</t>
  </si>
  <si>
    <t>Село Тищенское</t>
  </si>
  <si>
    <t>07620422</t>
  </si>
  <si>
    <t>Станица Баклановская</t>
  </si>
  <si>
    <t>07620402</t>
  </si>
  <si>
    <t>Станица Новотроицкая</t>
  </si>
  <si>
    <t>07620410</t>
  </si>
  <si>
    <t>Староизобильненский сельсовет</t>
  </si>
  <si>
    <t>07620419</t>
  </si>
  <si>
    <t>Хутор Спорный</t>
  </si>
  <si>
    <t>07620418</t>
  </si>
  <si>
    <t>Ипатовский муниципальный район</t>
  </si>
  <si>
    <t>07622000</t>
  </si>
  <si>
    <t>Большевистский сельсовет</t>
  </si>
  <si>
    <t>07622402</t>
  </si>
  <si>
    <t>Винодельненский сельсовет</t>
  </si>
  <si>
    <t>07622410</t>
  </si>
  <si>
    <t>Город Ипатово</t>
  </si>
  <si>
    <t>07622101</t>
  </si>
  <si>
    <t>Добровольно-Васильевский сельсовет</t>
  </si>
  <si>
    <t>07622413</t>
  </si>
  <si>
    <t>Золотаревский сельсовет</t>
  </si>
  <si>
    <t>07622416</t>
  </si>
  <si>
    <t>Кевсалинский сельсовет</t>
  </si>
  <si>
    <t>07622422</t>
  </si>
  <si>
    <t>Красочный сельсовет</t>
  </si>
  <si>
    <t>07622425</t>
  </si>
  <si>
    <t>Леснодачненский сельсовет</t>
  </si>
  <si>
    <t>07622427</t>
  </si>
  <si>
    <t>Лиманский сельсовет</t>
  </si>
  <si>
    <t>07622428</t>
  </si>
  <si>
    <t>Мало-Барханчакский сельсовет</t>
  </si>
  <si>
    <t>07622429</t>
  </si>
  <si>
    <t>Октябрьский сельсовет</t>
  </si>
  <si>
    <t>07622431</t>
  </si>
  <si>
    <t>Первомайский сельсовет</t>
  </si>
  <si>
    <t>07622434</t>
  </si>
  <si>
    <t>Село Большая Джалга</t>
  </si>
  <si>
    <t>07622404</t>
  </si>
  <si>
    <t>Село Бурукшун</t>
  </si>
  <si>
    <t>07622407</t>
  </si>
  <si>
    <t>Советскорунный сельсовет</t>
  </si>
  <si>
    <t>07622437</t>
  </si>
  <si>
    <t>Тахтинский сельсовет</t>
  </si>
  <si>
    <t>07622440</t>
  </si>
  <si>
    <t>Кировский муниципальный район</t>
  </si>
  <si>
    <t>07625000</t>
  </si>
  <si>
    <t>Горнозаводской сельсовет</t>
  </si>
  <si>
    <t>07625402</t>
  </si>
  <si>
    <t>Город Новопавловск</t>
  </si>
  <si>
    <t>07625101</t>
  </si>
  <si>
    <t>Зольский сельсовет</t>
  </si>
  <si>
    <t>07625404</t>
  </si>
  <si>
    <t>Комсомольский сельсовет</t>
  </si>
  <si>
    <t>07625407</t>
  </si>
  <si>
    <t>Новосредненский сельсовет</t>
  </si>
  <si>
    <t>07625416</t>
  </si>
  <si>
    <t>07625417</t>
  </si>
  <si>
    <t>Посёлок Фазанный</t>
  </si>
  <si>
    <t>07625428</t>
  </si>
  <si>
    <t>Советский сельсовет</t>
  </si>
  <si>
    <t>07625419</t>
  </si>
  <si>
    <t>Станица Марьинская</t>
  </si>
  <si>
    <t>07625410</t>
  </si>
  <si>
    <t>Старопавловский сельсовет</t>
  </si>
  <si>
    <t>07625422</t>
  </si>
  <si>
    <t>Кочубеевский муниципальный район</t>
  </si>
  <si>
    <t>07628000</t>
  </si>
  <si>
    <t>Балахоновский сельсовет</t>
  </si>
  <si>
    <t>07628402</t>
  </si>
  <si>
    <t>Барсуковский сельсовет</t>
  </si>
  <si>
    <t>07628404</t>
  </si>
  <si>
    <t>Васильевский сельсовет</t>
  </si>
  <si>
    <t>07628440</t>
  </si>
  <si>
    <t>Вревский сельсовет</t>
  </si>
  <si>
    <t>07628407</t>
  </si>
  <si>
    <t>Георгиевский сельсовет</t>
  </si>
  <si>
    <t>07628408</t>
  </si>
  <si>
    <t>Заветненский сельсовет</t>
  </si>
  <si>
    <t>07628413</t>
  </si>
  <si>
    <t>Ивановский сельсовет</t>
  </si>
  <si>
    <t>07628416</t>
  </si>
  <si>
    <t>Казьминский сельсовет</t>
  </si>
  <si>
    <t>07628419</t>
  </si>
  <si>
    <t>Мищенский сельсовет</t>
  </si>
  <si>
    <t>07628423</t>
  </si>
  <si>
    <t>Надзорненский сельсовет</t>
  </si>
  <si>
    <t>07628424</t>
  </si>
  <si>
    <t>Новодеревенский сельсовет</t>
  </si>
  <si>
    <t>07628425</t>
  </si>
  <si>
    <t>Село Кочубеевское</t>
  </si>
  <si>
    <t>07628422</t>
  </si>
  <si>
    <t>Станица Беломечетская</t>
  </si>
  <si>
    <t>07628406</t>
  </si>
  <si>
    <t>Стародворцовский сельсовет</t>
  </si>
  <si>
    <t>07628430</t>
  </si>
  <si>
    <t>Усть-Невинский сельсовет</t>
  </si>
  <si>
    <t>07628435</t>
  </si>
  <si>
    <t>Красногвардейский муниципальный район</t>
  </si>
  <si>
    <t>07630000</t>
  </si>
  <si>
    <t>Коммунаровский сельсовет</t>
  </si>
  <si>
    <t>07630404</t>
  </si>
  <si>
    <t>Медвеженский сельсовет</t>
  </si>
  <si>
    <t>07630413</t>
  </si>
  <si>
    <t>Привольненский сельсовет</t>
  </si>
  <si>
    <t>07630425</t>
  </si>
  <si>
    <t>Родыковский сельсовет</t>
  </si>
  <si>
    <t>07630428</t>
  </si>
  <si>
    <t>Село Дмитриевское</t>
  </si>
  <si>
    <t>07630402</t>
  </si>
  <si>
    <t>Село Красногвардейское</t>
  </si>
  <si>
    <t>07630407</t>
  </si>
  <si>
    <t>Село Ладовская Балка</t>
  </si>
  <si>
    <t>07630410</t>
  </si>
  <si>
    <t>Село Новомихайловское</t>
  </si>
  <si>
    <t>07630416</t>
  </si>
  <si>
    <t>Село Покровское</t>
  </si>
  <si>
    <t>07630419</t>
  </si>
  <si>
    <t>Село Преградное</t>
  </si>
  <si>
    <t>07630422</t>
  </si>
  <si>
    <t>Штурмовский сельсовет</t>
  </si>
  <si>
    <t>07630443</t>
  </si>
  <si>
    <t>Курский муниципальный район</t>
  </si>
  <si>
    <t>07633000</t>
  </si>
  <si>
    <t>Балтийский сельсовет</t>
  </si>
  <si>
    <t>07633402</t>
  </si>
  <si>
    <t>Галюгаевский сельсовет</t>
  </si>
  <si>
    <t>07633404</t>
  </si>
  <si>
    <t>Кановский сельсовет</t>
  </si>
  <si>
    <t>07633406</t>
  </si>
  <si>
    <t>Курский сельсовет</t>
  </si>
  <si>
    <t>07633407</t>
  </si>
  <si>
    <t>Мирненский сельсовет</t>
  </si>
  <si>
    <t>07633410</t>
  </si>
  <si>
    <t>Полтавский сельсовет</t>
  </si>
  <si>
    <t>07633413</t>
  </si>
  <si>
    <t>Ростовановский сельсовет</t>
  </si>
  <si>
    <t>07633416</t>
  </si>
  <si>
    <t>Рощинский сельсовет</t>
  </si>
  <si>
    <t>07633419</t>
  </si>
  <si>
    <t>Русский сельсовет</t>
  </si>
  <si>
    <t>07633422</t>
  </si>
  <si>
    <t>Село Эдиссия</t>
  </si>
  <si>
    <t>07633428</t>
  </si>
  <si>
    <t>Серноводский сельсовет</t>
  </si>
  <si>
    <t>07633425</t>
  </si>
  <si>
    <t>Станица Стодеревская</t>
  </si>
  <si>
    <t>07633426</t>
  </si>
  <si>
    <t>Левокумский муниципальный район</t>
  </si>
  <si>
    <t>07636000</t>
  </si>
  <si>
    <t>Бургун-Маджарский сельсовет</t>
  </si>
  <si>
    <t>07636402</t>
  </si>
  <si>
    <t>Величаевский сельсовет</t>
  </si>
  <si>
    <t>07636404</t>
  </si>
  <si>
    <t>Владимировский сельсовет</t>
  </si>
  <si>
    <t>07636407</t>
  </si>
  <si>
    <t>Заринский сельсовет</t>
  </si>
  <si>
    <t>07636409</t>
  </si>
  <si>
    <t>Николо-Александровский сельсовет</t>
  </si>
  <si>
    <t>07636413</t>
  </si>
  <si>
    <t>Поселок Новокумский</t>
  </si>
  <si>
    <t>07636414</t>
  </si>
  <si>
    <t>Село Левокумское</t>
  </si>
  <si>
    <t>07636410</t>
  </si>
  <si>
    <t>Село Правокумское</t>
  </si>
  <si>
    <t>07636416</t>
  </si>
  <si>
    <t>Село Приозерское</t>
  </si>
  <si>
    <t>07636417</t>
  </si>
  <si>
    <t>Село Урожайное</t>
  </si>
  <si>
    <t>07636422</t>
  </si>
  <si>
    <t>Турксадский сельсовет</t>
  </si>
  <si>
    <t>07636419</t>
  </si>
  <si>
    <t>Минераловодский муниципальный район</t>
  </si>
  <si>
    <t>07639000</t>
  </si>
  <si>
    <t>Город Минеральные Воды</t>
  </si>
  <si>
    <t>07639101</t>
  </si>
  <si>
    <t>Гражданский сельсовет</t>
  </si>
  <si>
    <t>07639402</t>
  </si>
  <si>
    <t>Левокумский сельсовет</t>
  </si>
  <si>
    <t>07639421</t>
  </si>
  <si>
    <t>Ленинский сельсовет</t>
  </si>
  <si>
    <t>07639407</t>
  </si>
  <si>
    <t>Марьино-Колодцевский сельсовет</t>
  </si>
  <si>
    <t>07639410</t>
  </si>
  <si>
    <t>Нижнеалександровский сельсовет</t>
  </si>
  <si>
    <t>07639416</t>
  </si>
  <si>
    <t>07639418</t>
  </si>
  <si>
    <t>Перевальненский сельсовет</t>
  </si>
  <si>
    <t>07639420</t>
  </si>
  <si>
    <t>Побегайловский сельсовет</t>
  </si>
  <si>
    <t>07639419</t>
  </si>
  <si>
    <t>Поселок Анджиевский</t>
  </si>
  <si>
    <t>07639152</t>
  </si>
  <si>
    <t>Прикумский сельсовет</t>
  </si>
  <si>
    <t>07639422</t>
  </si>
  <si>
    <t>Розовский сельсовет</t>
  </si>
  <si>
    <t>07639425</t>
  </si>
  <si>
    <t>Село Греческое</t>
  </si>
  <si>
    <t>07639404</t>
  </si>
  <si>
    <t>Село Нагутское</t>
  </si>
  <si>
    <t>07639413</t>
  </si>
  <si>
    <t>2 80 17 | Территориальные общественные самоуправления</t>
  </si>
  <si>
    <t>4/28/2015  6:40:57 PM</t>
  </si>
  <si>
    <t>Отсутствует по причине: Документы предоставлены в сканированном виде</t>
  </si>
  <si>
    <t>Отсутствует по причине: Предприятие по форме не отчитывается</t>
  </si>
  <si>
    <t>Организациям - транспортировщикам, всего</t>
  </si>
  <si>
    <t>3.1.4.0.1</t>
  </si>
  <si>
    <t>в т.ч. потери</t>
  </si>
  <si>
    <t>3.1.4.0</t>
  </si>
  <si>
    <t>3.1.4.0.2</t>
  </si>
  <si>
    <t>в т.ч. отпущено</t>
  </si>
  <si>
    <t>3.2.0</t>
  </si>
  <si>
    <t>3.2</t>
  </si>
  <si>
    <t>В собственную тепловую сеть, всего</t>
  </si>
  <si>
    <t>…</t>
  </si>
  <si>
    <t>4</t>
  </si>
  <si>
    <t>Покупная энергия, в том числе:</t>
  </si>
  <si>
    <t>4.1.0</t>
  </si>
  <si>
    <t>от ТЭС</t>
  </si>
  <si>
    <t>4.2.0</t>
  </si>
  <si>
    <t>от котельных</t>
  </si>
  <si>
    <t>от сетей</t>
  </si>
  <si>
    <t>5</t>
  </si>
  <si>
    <t>Отпуск в сеть</t>
  </si>
  <si>
    <t>6</t>
  </si>
  <si>
    <t>Потери</t>
  </si>
  <si>
    <t>6.1</t>
  </si>
  <si>
    <t>6.2</t>
  </si>
  <si>
    <t>потери для собственного потребления</t>
  </si>
  <si>
    <t>через изоляцию</t>
  </si>
  <si>
    <t>с потерями теплоносителя</t>
  </si>
  <si>
    <t>6.3</t>
  </si>
  <si>
    <t>потери для сторонних потребителей</t>
  </si>
  <si>
    <t>6.3.1</t>
  </si>
  <si>
    <t>6.3.2</t>
  </si>
  <si>
    <t>6.4</t>
  </si>
  <si>
    <t>фактические потери, справочно</t>
  </si>
  <si>
    <t>7</t>
  </si>
  <si>
    <t>Объем возвращенного теплоносителя (конденсат в паре), м3</t>
  </si>
  <si>
    <t>Полезный отпуск из сети</t>
  </si>
  <si>
    <t>7.1</t>
  </si>
  <si>
    <t>7.1.1.1</t>
  </si>
  <si>
    <t>7.1.1.2</t>
  </si>
  <si>
    <t>7.1.1.3</t>
  </si>
  <si>
    <t>sum</t>
  </si>
  <si>
    <t>07639430</t>
  </si>
  <si>
    <t>Нефтекумский муниципальный район</t>
  </si>
  <si>
    <t>07641000</t>
  </si>
  <si>
    <t>Город Нефтекумск</t>
  </si>
  <si>
    <t>07641101</t>
  </si>
  <si>
    <t>Закумский сельсовет</t>
  </si>
  <si>
    <t>07641403</t>
  </si>
  <si>
    <t>Зимнеставочный сельсовет</t>
  </si>
  <si>
    <t>07641404</t>
  </si>
  <si>
    <t>Зункарский сельсовет</t>
  </si>
  <si>
    <t>07641405</t>
  </si>
  <si>
    <t>Кара-Тюбинский сельсовет</t>
  </si>
  <si>
    <t>07641407</t>
  </si>
  <si>
    <t>Каясулинский сельсовет</t>
  </si>
  <si>
    <t>07641410</t>
  </si>
  <si>
    <t>Махмуд-Мектебский сельсовет</t>
  </si>
  <si>
    <t>07641413</t>
  </si>
  <si>
    <t>Новкус-Артезианский сельсовет</t>
  </si>
  <si>
    <t>07641416</t>
  </si>
  <si>
    <t>Озек-Суатский сельсовет</t>
  </si>
  <si>
    <t>07641419</t>
  </si>
  <si>
    <t>Поселок Затеречный</t>
  </si>
  <si>
    <t>07641153</t>
  </si>
  <si>
    <t>Село Ачикулак</t>
  </si>
  <si>
    <t>07641402</t>
  </si>
  <si>
    <t>Тукуй-Мектебский сельсовет</t>
  </si>
  <si>
    <t>07641422</t>
  </si>
  <si>
    <t>Новоалександровский муниципальный район</t>
  </si>
  <si>
    <t>07643000</t>
  </si>
  <si>
    <t>Город Новоалександровск</t>
  </si>
  <si>
    <t>07643101</t>
  </si>
  <si>
    <t>Горьковский сельсовет</t>
  </si>
  <si>
    <t>07643402</t>
  </si>
  <si>
    <t>Григорополисский сельсовет</t>
  </si>
  <si>
    <t>07643404</t>
  </si>
  <si>
    <t>Краснозоринский сельсовет</t>
  </si>
  <si>
    <t>07643407</t>
  </si>
  <si>
    <t>Красночервонный сельсовет</t>
  </si>
  <si>
    <t>07643423</t>
  </si>
  <si>
    <t>Присадовый сельсовет</t>
  </si>
  <si>
    <t>07643410</t>
  </si>
  <si>
    <t>Радужский сельсовет</t>
  </si>
  <si>
    <t>07643412</t>
  </si>
  <si>
    <t>Раздольненский сельсовет</t>
  </si>
  <si>
    <t>07643413</t>
  </si>
  <si>
    <t>Светлинский сельсовет</t>
  </si>
  <si>
    <t>07643417</t>
  </si>
  <si>
    <t>Станица Кармалиновская</t>
  </si>
  <si>
    <t>07643406</t>
  </si>
  <si>
    <t>Станица Расшеватская</t>
  </si>
  <si>
    <t>07643416</t>
  </si>
  <si>
    <t>Темижбекский сельсовет</t>
  </si>
  <si>
    <t>07643419</t>
  </si>
  <si>
    <t>Новоселицкий муниципальный район</t>
  </si>
  <si>
    <t>07644000</t>
  </si>
  <si>
    <t>Журавский сельсовет</t>
  </si>
  <si>
    <t>07644404</t>
  </si>
  <si>
    <t>Новомаякский сельсовет</t>
  </si>
  <si>
    <t>07644409</t>
  </si>
  <si>
    <t>Поселок Щелкан</t>
  </si>
  <si>
    <t>07644420</t>
  </si>
  <si>
    <t>Село Долиновка</t>
  </si>
  <si>
    <t>07644402</t>
  </si>
  <si>
    <t>Село Китаевское</t>
  </si>
  <si>
    <t>07644407</t>
  </si>
  <si>
    <t>Село Новоселицкое</t>
  </si>
  <si>
    <t>07644410</t>
  </si>
  <si>
    <t>Село Падинское</t>
  </si>
  <si>
    <t>07644412</t>
  </si>
  <si>
    <t>Село Чернолесское</t>
  </si>
  <si>
    <t>07644413</t>
  </si>
  <si>
    <t>Петровский муниципальный район</t>
  </si>
  <si>
    <t>07646000</t>
  </si>
  <si>
    <t>Высоцкий сельсовет</t>
  </si>
  <si>
    <t>07646404</t>
  </si>
  <si>
    <t>Город Светлоград</t>
  </si>
  <si>
    <t>07646101</t>
  </si>
  <si>
    <t>Дон-Балковский сельсовет</t>
  </si>
  <si>
    <t>07646410</t>
  </si>
  <si>
    <t>Константиновский сельсовет</t>
  </si>
  <si>
    <t>07646413</t>
  </si>
  <si>
    <t>Прикалаусский сельсовет</t>
  </si>
  <si>
    <t>07646417</t>
  </si>
  <si>
    <t>Просянский сельсовет</t>
  </si>
  <si>
    <t>07646418</t>
  </si>
  <si>
    <t>Рогато-Балковский сельсовет</t>
  </si>
  <si>
    <t>07646419</t>
  </si>
  <si>
    <t>Село Благодатное</t>
  </si>
  <si>
    <t>07646402</t>
  </si>
  <si>
    <t>Село Гофицкое</t>
  </si>
  <si>
    <t>07646407</t>
  </si>
  <si>
    <t>Село Николина Балка</t>
  </si>
  <si>
    <t>07646416</t>
  </si>
  <si>
    <t>Село Сухая Буйвола</t>
  </si>
  <si>
    <t>07646422</t>
  </si>
  <si>
    <t>Село Шведино</t>
  </si>
  <si>
    <t>07646428</t>
  </si>
  <si>
    <t>Шангалинский сельсовет</t>
  </si>
  <si>
    <t>07646425</t>
  </si>
  <si>
    <t>Предгорный муниципальный район</t>
  </si>
  <si>
    <t>07648000</t>
  </si>
  <si>
    <t>Винсадский сельсовет</t>
  </si>
  <si>
    <t>07648410</t>
  </si>
  <si>
    <t>Ессентукский сельсовет</t>
  </si>
  <si>
    <t>07648413</t>
  </si>
  <si>
    <t>Нежинский сельсовет</t>
  </si>
  <si>
    <t>07648416</t>
  </si>
  <si>
    <t>Новоблагодарненский сельсовет</t>
  </si>
  <si>
    <t>07648422</t>
  </si>
  <si>
    <t>Подкумский сельсовет</t>
  </si>
  <si>
    <t>07648424</t>
  </si>
  <si>
    <t>Поселок Мирный</t>
  </si>
  <si>
    <t>07648415</t>
  </si>
  <si>
    <t>Пригородный сельсовет</t>
  </si>
  <si>
    <t>07648425</t>
  </si>
  <si>
    <t>Пятигорский сельсовет</t>
  </si>
  <si>
    <t>07648428</t>
  </si>
  <si>
    <t>Станица Бекешевская</t>
  </si>
  <si>
    <t>07648402</t>
  </si>
  <si>
    <t>Станица Боргустанская</t>
  </si>
  <si>
    <t>07648407</t>
  </si>
  <si>
    <t>Суворовский сельсовет</t>
  </si>
  <si>
    <t>07648431</t>
  </si>
  <si>
    <t>Тельмановский сельсовет</t>
  </si>
  <si>
    <t>07648432</t>
  </si>
  <si>
    <t>Этокский сельсовет</t>
  </si>
  <si>
    <t>07648434</t>
  </si>
  <si>
    <t>Юцкий сельсовет</t>
  </si>
  <si>
    <t>07648437</t>
  </si>
  <si>
    <t>Яснополянский сельсовет</t>
  </si>
  <si>
    <t>07648440</t>
  </si>
  <si>
    <t>Советский муниципальный район</t>
  </si>
  <si>
    <t>07650000</t>
  </si>
  <si>
    <t>Восточный сельсовет</t>
  </si>
  <si>
    <t>07650402</t>
  </si>
  <si>
    <t>Город Зеленокумск</t>
  </si>
  <si>
    <t>07650101</t>
  </si>
  <si>
    <t>Нинский сельсовет</t>
  </si>
  <si>
    <t>07650407</t>
  </si>
  <si>
    <t>Правокумский сельсовет</t>
  </si>
  <si>
    <t>07650413</t>
  </si>
  <si>
    <t>Село Горькая Балка</t>
  </si>
  <si>
    <t>07650404</t>
  </si>
  <si>
    <t>Село Отказное</t>
  </si>
  <si>
    <t>07650410</t>
  </si>
  <si>
    <t>Солдато-Александровский сельсовет</t>
  </si>
  <si>
    <t>07650416</t>
  </si>
  <si>
    <t>Степновский муниципальный район</t>
  </si>
  <si>
    <t>07652000</t>
  </si>
  <si>
    <t>Богдановский сельсовет</t>
  </si>
  <si>
    <t>07652402</t>
  </si>
  <si>
    <t>Варениковский сельсовет</t>
  </si>
  <si>
    <t>07652404</t>
  </si>
  <si>
    <t>Верхнестепновский сельсовет</t>
  </si>
  <si>
    <t>07652407</t>
  </si>
  <si>
    <t>Иргаклинский сельсовет</t>
  </si>
  <si>
    <t>07652410</t>
  </si>
  <si>
    <t>Ольгинский сельсовет</t>
  </si>
  <si>
    <t>07652415</t>
  </si>
  <si>
    <t>Село Соломенское</t>
  </si>
  <si>
    <t>07652420</t>
  </si>
  <si>
    <t>Степновский сельсовет</t>
  </si>
  <si>
    <t>07652426</t>
  </si>
  <si>
    <t>Труновский муниципальный район</t>
  </si>
  <si>
    <t>07654000</t>
  </si>
  <si>
    <t>Безопасненский сельсовет</t>
  </si>
  <si>
    <t>07654402</t>
  </si>
  <si>
    <t>Донской сельсовет</t>
  </si>
  <si>
    <t>07654404</t>
  </si>
  <si>
    <t>Кировский сельсовет</t>
  </si>
  <si>
    <t>07654407</t>
  </si>
  <si>
    <t>Село Новая Кугульта</t>
  </si>
  <si>
    <t>07654410</t>
  </si>
  <si>
    <t>Село Подлесное</t>
  </si>
  <si>
    <t>07654413</t>
  </si>
  <si>
    <t>Труновский сельсовет</t>
  </si>
  <si>
    <t>07654416</t>
  </si>
  <si>
    <t>Туркменский муниципальный район</t>
  </si>
  <si>
    <t>07656000</t>
  </si>
  <si>
    <t>07656401</t>
  </si>
  <si>
    <t>Кендже-Кулакский сельсовет</t>
  </si>
  <si>
    <t>07656407</t>
  </si>
  <si>
    <t>Красноманычский сельсовет</t>
  </si>
  <si>
    <t>07656410</t>
  </si>
  <si>
    <t>Куликово-Копанский сельсовет</t>
  </si>
  <si>
    <t>07656413</t>
  </si>
  <si>
    <t>Кучерлинский сельсовет</t>
  </si>
  <si>
    <t>07656416</t>
  </si>
  <si>
    <t>Летнеставочный сельсовет</t>
  </si>
  <si>
    <t>07656419</t>
  </si>
  <si>
    <t>Новокучерлинский сельсовет</t>
  </si>
  <si>
    <t>07656424</t>
  </si>
  <si>
    <t>Овощинский сельсовет</t>
  </si>
  <si>
    <t>07656426</t>
  </si>
  <si>
    <t>Село Казгулак</t>
  </si>
  <si>
    <t>07656402</t>
  </si>
  <si>
    <t>Село Камбулат</t>
  </si>
  <si>
    <t>07656404</t>
  </si>
  <si>
    <t>Село Малые Ягуры</t>
  </si>
  <si>
    <t>07656422</t>
  </si>
  <si>
    <t>Шпаковский муниципальный район</t>
  </si>
  <si>
    <t>07658000</t>
  </si>
  <si>
    <t>Верхнерусский сельсовет</t>
  </si>
  <si>
    <t>07658402</t>
  </si>
  <si>
    <t>Город Михайловск</t>
  </si>
  <si>
    <t>07658101</t>
  </si>
  <si>
    <t>Деминский сельсовет</t>
  </si>
  <si>
    <t>07658404</t>
  </si>
  <si>
    <t>Дубовский сельсовет</t>
  </si>
  <si>
    <t>07658406</t>
  </si>
  <si>
    <t>07658408</t>
  </si>
  <si>
    <t>Надеждинский сельсовет</t>
  </si>
  <si>
    <t>07658410</t>
  </si>
  <si>
    <t>Пелагиадский сельсовет</t>
  </si>
  <si>
    <t>07658416</t>
  </si>
  <si>
    <t>Сенгилеевский сельсовет</t>
  </si>
  <si>
    <t>07658419</t>
  </si>
  <si>
    <t>Станица Новомарьевская</t>
  </si>
  <si>
    <t>07658413</t>
  </si>
  <si>
    <t>Татарский сельсовет</t>
  </si>
  <si>
    <t>07658422</t>
  </si>
  <si>
    <t>Темнолесский сельсовет</t>
  </si>
  <si>
    <t>07658425</t>
  </si>
  <si>
    <t>Цимлянский сельсовет</t>
  </si>
  <si>
    <t>07658428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</si>
  <si>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</si>
  <si>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</si>
  <si>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</si>
  <si>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</si>
  <si>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</si>
  <si>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</si>
  <si>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</si>
  <si>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</si>
  <si>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</si>
  <si>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MO_LIST_11</t>
  </si>
  <si>
    <t>MO_LIST_12</t>
  </si>
  <si>
    <t>MO_LIST_13</t>
  </si>
  <si>
    <t>MO_LIST_14</t>
  </si>
  <si>
    <t>MO_LIST_15</t>
  </si>
  <si>
    <t>MO_LIST_16</t>
  </si>
  <si>
    <t>MO_LIST_17</t>
  </si>
  <si>
    <t>MO_LIST_18</t>
  </si>
  <si>
    <t>MO_LIST_19</t>
  </si>
  <si>
    <t>MO_LIST_20</t>
  </si>
  <si>
    <t>MO_LIST_21</t>
  </si>
  <si>
    <t>MO_LIST_22</t>
  </si>
  <si>
    <t>MO_LIST_23</t>
  </si>
  <si>
    <t>MO_LIST_24</t>
  </si>
  <si>
    <t>MO_LIST_25</t>
  </si>
  <si>
    <t>MO_LIST_26</t>
  </si>
  <si>
    <t>MO_LIST_27</t>
  </si>
  <si>
    <t>MO_LIST_28</t>
  </si>
  <si>
    <t>MO_LIST_29</t>
  </si>
  <si>
    <t>MO_LIST_30</t>
  </si>
  <si>
    <t>MO_LIST_31</t>
  </si>
  <si>
    <t>MO_LIST_32</t>
  </si>
  <si>
    <t>MO_LIST_33</t>
  </si>
  <si>
    <t>MO_LIST_34</t>
  </si>
  <si>
    <t>MO_LIST_35</t>
  </si>
  <si>
    <t>МР</t>
  </si>
  <si>
    <t>МО</t>
  </si>
  <si>
    <t>МО_ОКТМО</t>
  </si>
  <si>
    <t>ИМЯ ДИАПАЗОНА</t>
  </si>
  <si>
    <t>LA_MO_LIST_2</t>
  </si>
  <si>
    <t>LA_MO_LIST_3</t>
  </si>
  <si>
    <t>LA_MO_LIST_4</t>
  </si>
  <si>
    <t>LA_MO_LIST_5</t>
  </si>
  <si>
    <t>LA_MO_LIST_6</t>
  </si>
  <si>
    <t>LA_MO_LIST_7</t>
  </si>
  <si>
    <t>LA_MO_LIST_8</t>
  </si>
  <si>
    <t>LA_MO_LIST_9</t>
  </si>
  <si>
    <t>LA_MO_LIST_10</t>
  </si>
  <si>
    <t>LA_MO_LIST_11</t>
  </si>
  <si>
    <t>LA_MO_LIST_12</t>
  </si>
  <si>
    <t>LA_MO_LIST_13</t>
  </si>
  <si>
    <t>LA_MO_LIST_14</t>
  </si>
  <si>
    <t>LA_MO_LIST_15</t>
  </si>
  <si>
    <t>LA_MO_LIST_16</t>
  </si>
  <si>
    <t>LA_MO_LIST_17</t>
  </si>
  <si>
    <t>LA_MO_LIST_18</t>
  </si>
  <si>
    <t>LA_MO_LIST_19</t>
  </si>
  <si>
    <t>LA_MO_LIST_20</t>
  </si>
  <si>
    <t>LA_MO_LIST_21</t>
  </si>
  <si>
    <t>LA_MO_LIST_22</t>
  </si>
  <si>
    <t>LA_MO_LIST_23</t>
  </si>
  <si>
    <t>LA_MO_LIST_24</t>
  </si>
  <si>
    <t>LA_MO_LIST_25</t>
  </si>
  <si>
    <t>LA_MO_LIST_26</t>
  </si>
  <si>
    <t>LA_MO_LIST_27</t>
  </si>
  <si>
    <t>LA_MO_LIST_28</t>
  </si>
  <si>
    <t>LA_MO_LIST_29</t>
  </si>
  <si>
    <t>LA_MO_LIST_30</t>
  </si>
  <si>
    <t>LA_MO_LIST_31</t>
  </si>
  <si>
    <t>LA_MO_LIST_32</t>
  </si>
  <si>
    <t>LA_MO_LIST_33</t>
  </si>
  <si>
    <t>LA_MO_LIST_34</t>
  </si>
  <si>
    <t>LA_MO_LIST_35</t>
  </si>
  <si>
    <t>PA_MO_LIST_2</t>
  </si>
  <si>
    <t>PA_MO_LIST_3</t>
  </si>
  <si>
    <t>PA_MO_LIST_4</t>
  </si>
  <si>
    <t>PA_MO_LIST_5</t>
  </si>
  <si>
    <t>PA_MO_LIST_6</t>
  </si>
  <si>
    <t>PA_MO_LIST_7</t>
  </si>
  <si>
    <t>PA_MO_LIST_8</t>
  </si>
  <si>
    <t>PA_MO_LIST_9</t>
  </si>
  <si>
    <t>PA_MO_LIST_10</t>
  </si>
  <si>
    <t>PA_MO_LIST_11</t>
  </si>
  <si>
    <t>PA_MO_LIST_12</t>
  </si>
  <si>
    <t>PA_MO_LIST_13</t>
  </si>
  <si>
    <t>PA_MO_LIST_14</t>
  </si>
  <si>
    <t>PA_MO_LIST_15</t>
  </si>
  <si>
    <t>PA_MO_LIST_16</t>
  </si>
  <si>
    <t>PA_MO_LIST_17</t>
  </si>
  <si>
    <t>PA_MO_LIST_18</t>
  </si>
  <si>
    <t>PA_MO_LIST_19</t>
  </si>
  <si>
    <t>PA_MO_LIST_20</t>
  </si>
  <si>
    <t>PA_MO_LIST_21</t>
  </si>
  <si>
    <t>PA_MO_LIST_22</t>
  </si>
  <si>
    <t>PA_MO_LIST_23</t>
  </si>
  <si>
    <t>PA_MO_LIST_24</t>
  </si>
  <si>
    <t>PA_MO_LIST_25</t>
  </si>
  <si>
    <t>PA_MO_LIST_26</t>
  </si>
  <si>
    <t>PA_MO_LIST_27</t>
  </si>
  <si>
    <t>PA_MO_LIST_28</t>
  </si>
  <si>
    <t>PA_MO_LIST_29</t>
  </si>
  <si>
    <t>PA_MO_LIST_30</t>
  </si>
  <si>
    <t>PA_MO_LIST_31</t>
  </si>
  <si>
    <t>PA_MO_LIST_32</t>
  </si>
  <si>
    <t>PA_MO_LIST_33</t>
  </si>
  <si>
    <t>PA_MO_LIST_34</t>
  </si>
  <si>
    <t>PA_MO_LIST_35</t>
  </si>
  <si>
    <t>3/27/2015  5:18:54 PM</t>
  </si>
  <si>
    <t>4/23/2015  5:29:40 PM</t>
  </si>
  <si>
    <t>Доступно обновление до версии 1.0.3</t>
  </si>
  <si>
    <t xml:space="preserve">Описание изменений: Версия 1.0.3
1. Иправление проверки ОГРН для ИП
Версия 1.0.2
1. Иправление ошибки при добавлении строк на листах Баланс
Версия 1.0.1
1. Иправление ошибок при формировании документов
</t>
  </si>
  <si>
    <t>Размер файла обновления: 422400 байт</t>
  </si>
  <si>
    <t>4/23/2015  5:29:45 PM</t>
  </si>
  <si>
    <t>Подготовка к обновлению...</t>
  </si>
  <si>
    <t>4/23/2015  5:30:07 PM</t>
  </si>
  <si>
    <t>Сохранение файла резервной копии: D:\Doc\СИИ\ССА\07\П2015\WARM.TARIFF.REQ.BAL.2016(v1.0)-1(2).BKP..xls</t>
  </si>
  <si>
    <t>4/23/2015  5:30:13 PM</t>
  </si>
  <si>
    <t>Резервная копия создана: D:\Doc\СИИ\ССА\07\П2015\WARM.TARIFF.REQ.BAL.2016(v1.0)-1(2).BKP..xls</t>
  </si>
  <si>
    <t>Создание книги для установки обновлений...</t>
  </si>
  <si>
    <t>4/23/2015  5:30:25 PM</t>
  </si>
  <si>
    <t>Файл обновления загружен: C:\Users\suhorepa\Downloads\UPDATE.WARM.TARIFF.REQ.BAL.2016.TO.1.0.3.68.xls</t>
  </si>
  <si>
    <t>4/23/2015  5:30:40 PM</t>
  </si>
  <si>
    <t>Обновление завершилось удачно! Шаблон WARM.TARIFF.REQ.BAL.2016(v1.0)-1(2).xls сохранен под именем 'WARM.TARIFF.REQ.BAL.2016(v1.0.3)-1(2).xls'</t>
  </si>
  <si>
    <t>19.05.1991</t>
  </si>
  <si>
    <t>passaz26@mail.ru</t>
  </si>
  <si>
    <t>5377689</t>
  </si>
  <si>
    <t>49008</t>
  </si>
  <si>
    <t>1022601934805</t>
  </si>
  <si>
    <t>7701000</t>
  </si>
  <si>
    <t>пр.К.Маркса,59</t>
  </si>
  <si>
    <t>355006</t>
  </si>
  <si>
    <t>Терновая Татьяна Ивановна</t>
  </si>
  <si>
    <t>(865-2)-26-71-69</t>
  </si>
  <si>
    <t>Мхоян Алексей Жирикович</t>
  </si>
  <si>
    <t>Инструкция по работе с шаблоном:
http://eias.ru/files/shablon/INSTR_WARM_TARIFF_REQ_BAL_2016_OIV.zip</t>
  </si>
  <si>
    <t xml:space="preserve">Регулируемая организация соблюдает следующие условия?
а) регулируемая организация не является государственным или муниципальным унитарным предприятием;
б) имеется утвержденная в установленном порядке схема теплоснабжения;
в) регулируемая организация соответствует критериям, установленным в утвержденных федеральным органом исполнительной власти в области государственного регулирования тарифов в сфере теплоснабжения правилах согласования решений органов регулирования о выборе метода обеспечения доходности инвестированного капитала или об отказе от применения указанного метода, предусматривающих в том числе критерии, при соответствии которым принимается решение о согласовании выбора метода обеспечения доходности инвестированного капитала, а также правилах согласования долгосрочных параметров регулирования для организаций, осуществляющих регулируемые виды деятельности в сфере теплоснабжения в городах с населением более 500 тыс. человек и в городах, являющихся административными центрами субъектов Российской Федерации, и соблюдается хотя бы одно из следующих условий:
регулируемая организация владеет на праве собственности или на ином законном основании источниками тепловой энергии, производящими тепловую энергию (мощность) в режиме комбинированной выработки электрической и тепловой энергии;
регулируемая организация владеет производственными объектами на основании концессионного соглашения;
установленная тепловая мощность источников, которыми регулируемая организация владеет на праве собственности или на ином законном основании, составляет не менее 10 Гкал/ч;
протяженность тепловых сетей, которыми регулируемая организация владеет на праве собственности или на ином законном основании, составляет не менее 50 км в 2-трубном исчислении.
</t>
  </si>
  <si>
    <t>Метод обеспечения доходности инвестированного капитала (RAB)</t>
  </si>
  <si>
    <t>Наличие вида деятельности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</si>
  <si>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</si>
  <si>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duration_list</t>
  </si>
  <si>
    <t>peredacha</t>
  </si>
  <si>
    <t>Данные для расчета методом аналогов</t>
  </si>
  <si>
    <t>Производство, сбыт</t>
  </si>
  <si>
    <t>Передача, сбыт</t>
  </si>
  <si>
    <t>исх. №</t>
  </si>
  <si>
    <t>(дата)</t>
  </si>
  <si>
    <t>В соответствии с Правилами
регулирования цен (тарифов) в сфере теплоснабжения, утвержденными постановлением Правительства РФ от 22.10.2012 № 1075, просим открыть дело об установлении тарифов (цен)</t>
  </si>
  <si>
    <t>на</t>
  </si>
  <si>
    <t>Полное наименование</t>
  </si>
  <si>
    <t>Сокращенное наименование</t>
  </si>
  <si>
    <t>ОКАТО</t>
  </si>
  <si>
    <t>ОКТМО (всех муниципальных образований, в которых организация осуществляет регулируемые виды деятельности)</t>
  </si>
  <si>
    <t>Электронный адрес</t>
  </si>
  <si>
    <t>Телефон, факс</t>
  </si>
  <si>
    <t>Руководитель (должность, ФИО)</t>
  </si>
  <si>
    <t>Основание для представления материалов на тарифное регулирование</t>
  </si>
  <si>
    <t xml:space="preserve">Просим установить тариф(ы): </t>
  </si>
  <si>
    <t>руб/Гкал</t>
  </si>
  <si>
    <t>Тариф на производство</t>
  </si>
  <si>
    <t>методом аналогов</t>
  </si>
  <si>
    <t>Приложение на</t>
  </si>
  <si>
    <t>листах</t>
  </si>
  <si>
    <t>Руководитель организации</t>
  </si>
  <si>
    <t>М.П.</t>
  </si>
  <si>
    <t>(подпись)</t>
  </si>
  <si>
    <t>(Ф.И.О.)</t>
  </si>
  <si>
    <t>Республика Саха (Якутия)</t>
  </si>
  <si>
    <t>Республика Северная Осетия-Алания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</si>
  <si>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</si>
  <si>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</si>
  <si>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</si>
  <si>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</si>
  <si>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</si>
  <si>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</si>
  <si>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</si>
  <si>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</si>
  <si>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</si>
  <si>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</si>
  <si>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</si>
  <si>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</si>
  <si>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TEHSHEET</t>
  </si>
  <si>
    <t>Лог обновления</t>
  </si>
  <si>
    <t>AllSheetsInThisWorkbook</t>
  </si>
  <si>
    <t>Титульный</t>
  </si>
  <si>
    <t>modUpdTemplMain</t>
  </si>
  <si>
    <t>REESTR_ORG</t>
  </si>
  <si>
    <t>modProv</t>
  </si>
  <si>
    <t>modReestr</t>
  </si>
  <si>
    <t>modfrmReestr</t>
  </si>
  <si>
    <t>Комментарии</t>
  </si>
  <si>
    <t>modHyp</t>
  </si>
  <si>
    <t>Проверка</t>
  </si>
  <si>
    <t>modList00</t>
  </si>
  <si>
    <t>Субъект РФ</t>
  </si>
  <si>
    <t>Год</t>
  </si>
  <si>
    <t>Наименование организации</t>
  </si>
  <si>
    <t>ИНН</t>
  </si>
  <si>
    <t>КПП</t>
  </si>
  <si>
    <t>Вид деятельности</t>
  </si>
  <si>
    <t>Муниципальный район</t>
  </si>
  <si>
    <t>Муниципальное образование</t>
  </si>
  <si>
    <t>et_List07_10</t>
  </si>
  <si>
    <t>{List07_Block6}+{List07_Block7}</t>
  </si>
  <si>
    <t>et_List07_11</t>
  </si>
  <si>
    <t>ЕСЛИ({List07_Block5}=0;0;{List07_Block6}/{List07_Block5}*100)</t>
  </si>
  <si>
    <t>et_List07_14</t>
  </si>
  <si>
    <t>et_List07_15</t>
  </si>
  <si>
    <t>et_List09_1</t>
  </si>
  <si>
    <t>1.1.0</t>
  </si>
  <si>
    <t>1.2.0</t>
  </si>
  <si>
    <t>1.3</t>
  </si>
  <si>
    <t>1.3.0</t>
  </si>
  <si>
    <t>TAX_SYSTEM</t>
  </si>
  <si>
    <t>Система налогообложения</t>
  </si>
  <si>
    <t>Программа энергосбережения</t>
  </si>
  <si>
    <t>Правоустанавливающий документ на право владения земельным участком ( свидетельство о государственной регистрации права собственности на имущество (земельный участок), договор аренды)</t>
  </si>
  <si>
    <t>Инструкция по загрузке документов</t>
  </si>
  <si>
    <t>2 80 05 | Государственные корпорации</t>
  </si>
  <si>
    <t>2 80 06 | Казачьи общества</t>
  </si>
  <si>
    <t>Филиал</t>
  </si>
  <si>
    <t>Наименование подразделения</t>
  </si>
  <si>
    <t>1 22 00 | Акционерные общества</t>
  </si>
  <si>
    <t>15 | Собственность общественных и религиозных организаций (объединений)</t>
  </si>
  <si>
    <t>1 22 47 | Открытые акционерные общества</t>
  </si>
  <si>
    <t>50 | Собственность благотворительных организаций</t>
  </si>
  <si>
    <t>1 22 67 | Закрытые акционерные общества</t>
  </si>
  <si>
    <t>51 | Собственность политических общественных объединений</t>
  </si>
  <si>
    <t>1 30 00 | Хозяйственные партнерства</t>
  </si>
  <si>
    <t>2 80 08 | Общества взаимного страхования</t>
  </si>
  <si>
    <t>2 80 10 | Общины коренных малочисленных народов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</si>
  <si>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</si>
  <si>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</si>
  <si>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</si>
  <si>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09 | Сельскохозяйственные потребительские перерабатывающие кооперативы</t>
  </si>
  <si>
    <t>2 01 01 | Гаражные и гаражно-строительные кооперативы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</si>
  <si>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</si>
  <si>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</si>
  <si>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</si>
  <si>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08 00 | Палаты</t>
  </si>
  <si>
    <t>2 08 01 | Адвокатские палаты</t>
  </si>
  <si>
    <t>2 08 02 | Нотариальные палаты</t>
  </si>
  <si>
    <t>2 08 03 | Торгово-промышленные палаты</t>
  </si>
  <si>
    <t>2 09 00 | Учреждения</t>
  </si>
  <si>
    <t>2 09 01 | Автономные учреждения</t>
  </si>
  <si>
    <t>2 09 02 | Благотворительные учреждения</t>
  </si>
  <si>
    <t>2 09 03 | Бюджетные учреждения</t>
  </si>
  <si>
    <t>2 09 04 | Казенные учреждения</t>
  </si>
  <si>
    <t>2 09 05 | Общественные учреждения</t>
  </si>
  <si>
    <t>2 09 06 | Частные учреждения</t>
  </si>
  <si>
    <t>2 09 07 | Учреждения академий наук</t>
  </si>
  <si>
    <t>2 09 08 | Учреждения религиозных организаций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</si>
  <si>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</si>
  <si>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</si>
  <si>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</si>
  <si>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</si>
  <si>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</si>
  <si>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</si>
  <si>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</si>
  <si>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</si>
  <si>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</si>
  <si>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</si>
  <si>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>Описание документа</t>
  </si>
  <si>
    <t>Реквизиты документа</t>
  </si>
  <si>
    <t>Примечание</t>
  </si>
  <si>
    <t>Список документов для подтверждения / подписи полей отчёта (редактирование производится в форме при подписи полей)</t>
  </si>
  <si>
    <t>et_List16</t>
  </si>
  <si>
    <t>Библиотека документов</t>
  </si>
  <si>
    <t>modfrmDOCSPicker</t>
  </si>
  <si>
    <t>modfrmCOMSPicker</t>
  </si>
  <si>
    <t>DOCS_DEPENDENCY</t>
  </si>
  <si>
    <t>COMS_DEPENDENCY</t>
  </si>
  <si>
    <t>modIcon</t>
  </si>
  <si>
    <t>modDocsComsAPI</t>
  </si>
  <si>
    <t>modList16</t>
  </si>
  <si>
    <t>Ямало-Ненецкий автономный округ</t>
  </si>
  <si>
    <t>Ярославская область</t>
  </si>
  <si>
    <t>да</t>
  </si>
  <si>
    <t>нет</t>
  </si>
  <si>
    <t>logic</t>
  </si>
  <si>
    <t>1</t>
  </si>
  <si>
    <t>Ниже вы можете оставить свои комментарии</t>
  </si>
  <si>
    <t>Тариф на передачу</t>
  </si>
  <si>
    <t>Правоустанавливающий документ на право владения недвижимым имуществом (свидетельство на право собственности, распоряжение, договор (аренды, концессии, хозяйственного ведения), акт приема-передачи) с приложением</t>
  </si>
  <si>
    <t>Копия уведомления о налоговом режиме, действующем на предприятии</t>
  </si>
  <si>
    <t>Форма 3</t>
  </si>
  <si>
    <t>Форма 4</t>
  </si>
  <si>
    <t>Собственные нужды источника тепла</t>
  </si>
  <si>
    <t>2.1</t>
  </si>
  <si>
    <t>в %</t>
  </si>
  <si>
    <t>3</t>
  </si>
  <si>
    <t>Отпуск с коллекторов источника</t>
  </si>
  <si>
    <t>3.1</t>
  </si>
  <si>
    <t>Потребители на коллекторе</t>
  </si>
  <si>
    <t>3.1.1</t>
  </si>
  <si>
    <t>Собственное потребление</t>
  </si>
  <si>
    <t>3.1.1.1.1</t>
  </si>
  <si>
    <t>Отопление/Вентиляция/Кондиционирование</t>
  </si>
  <si>
    <t>3.1.1.1.2</t>
  </si>
  <si>
    <t>ГВС</t>
  </si>
  <si>
    <t>3.1.1.1.3</t>
  </si>
  <si>
    <t>Производственное потребление</t>
  </si>
  <si>
    <t>3.1.1.2</t>
  </si>
  <si>
    <t>На собственное производство</t>
  </si>
  <si>
    <t>3.1.1.2.1</t>
  </si>
  <si>
    <t>3.1.1.2.2</t>
  </si>
  <si>
    <t>3.1.1.2.3</t>
  </si>
  <si>
    <t>3.1.1.3</t>
  </si>
  <si>
    <t>На хозяйственные нужды</t>
  </si>
  <si>
    <t>3.1.1.3.1</t>
  </si>
  <si>
    <t>3.1.1.3.2</t>
  </si>
  <si>
    <t>3.1.2</t>
  </si>
  <si>
    <t>Реализация сторонним потребителям</t>
  </si>
  <si>
    <t>3.1.2.1</t>
  </si>
  <si>
    <t>Население</t>
  </si>
  <si>
    <t>3.1.2.1.1</t>
  </si>
  <si>
    <t>3.1.2.1.2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</si>
  <si>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</si>
  <si>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</si>
  <si>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</si>
  <si>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</si>
  <si>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</si>
  <si>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obj_id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</si>
  <si>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</si>
  <si>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</si>
  <si>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</si>
  <si>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</si>
  <si>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</si>
  <si>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</si>
  <si>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г.Байконур</t>
  </si>
  <si>
    <t>Еврейская автономная область</t>
  </si>
  <si>
    <t>Забайкальский край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</si>
  <si>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</si>
  <si>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</si>
  <si>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</si>
  <si>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</si>
  <si>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</si>
  <si>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</si>
  <si>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</si>
  <si>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4/27/2015  5:56:55 PM</t>
  </si>
  <si>
    <t>4/27/2015  5:56:56 PM</t>
  </si>
  <si>
    <t>25-02-2011 00:00:00</t>
  </si>
  <si>
    <t>N</t>
  </si>
  <si>
    <t>Семенов Андрей Викторович</t>
  </si>
  <si>
    <t>Генеральный директор</t>
  </si>
  <si>
    <t>4/24/2015  3:33:52 PM</t>
  </si>
  <si>
    <t>первичное</t>
  </si>
  <si>
    <t>Котельная ЗАО "Пассаж"</t>
  </si>
  <si>
    <t>Котельная ЗАО" Пассаж"</t>
  </si>
  <si>
    <t>г.Ставрополь, пр.К.Маркса,59</t>
  </si>
  <si>
    <t>Котельная ЗАО "Пассаж" (Вода; Закрытая)</t>
  </si>
  <si>
    <t>Заявка на тариф 1</t>
  </si>
  <si>
    <t>4.3.1</t>
  </si>
  <si>
    <t>Баланс СТ - Котельная ЗАО "Пассаж"</t>
  </si>
  <si>
    <t>Баланс теплоносителя СТ - Котельная ЗАО "Пассаж"</t>
  </si>
  <si>
    <t>Объем, м3</t>
  </si>
  <si>
    <t>Производство теплоносителя</t>
  </si>
  <si>
    <t>Покупной теплоноситель, в том числе:</t>
  </si>
  <si>
    <t>Объем, м3(т)</t>
  </si>
  <si>
    <t>Отсутствует по причине: комбинированная выработка отсутствует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</si>
  <si>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</si>
  <si>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</si>
  <si>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</si>
  <si>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</si>
  <si>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</si>
  <si>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</si>
  <si>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</si>
  <si>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</si>
  <si>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</si>
  <si>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</si>
  <si>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</si>
  <si>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</si>
  <si>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</si>
  <si>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</si>
  <si>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</si>
  <si>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</si>
  <si>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</si>
  <si>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7.1.2</t>
  </si>
  <si>
    <t>7.1.2.1</t>
  </si>
  <si>
    <t>7.1.2.2</t>
  </si>
  <si>
    <t>7.1.2.3</t>
  </si>
  <si>
    <t>Nastr_method_list</t>
  </si>
  <si>
    <t>Организации может выбрать только метод экономически обоснованных расходов</t>
  </si>
  <si>
    <t>Организация может выбрать как метод экономически обоснованных расходов, так и другие методы</t>
  </si>
  <si>
    <t>7.1.3</t>
  </si>
  <si>
    <t>7.1.3.1</t>
  </si>
  <si>
    <t>7.1.3.2</t>
  </si>
  <si>
    <t>7.2</t>
  </si>
  <si>
    <t>7.2.1</t>
  </si>
  <si>
    <t>7.2.1.1</t>
  </si>
  <si>
    <t>7.2.1.2</t>
  </si>
  <si>
    <t>7.2.2</t>
  </si>
  <si>
    <t>7.2.2.1</t>
  </si>
  <si>
    <t>7.2.2.2</t>
  </si>
  <si>
    <t>7.2.2.3</t>
  </si>
  <si>
    <t>7.2.3</t>
  </si>
  <si>
    <t>7.2.3.1</t>
  </si>
  <si>
    <t>7.2.3.2</t>
  </si>
  <si>
    <t>7.2.3.3</t>
  </si>
  <si>
    <t>7.3.0</t>
  </si>
  <si>
    <t>7.3</t>
  </si>
  <si>
    <t>7.4</t>
  </si>
  <si>
    <t>7.4.0.1</t>
  </si>
  <si>
    <t>7.4.0</t>
  </si>
  <si>
    <t>7.4.0.2</t>
  </si>
  <si>
    <t>8</t>
  </si>
  <si>
    <t>Итого ПО с учетом потребителей на коллекторе</t>
  </si>
  <si>
    <t>8.1</t>
  </si>
  <si>
    <t>8.1.1.1</t>
  </si>
  <si>
    <t>8.1.1.2</t>
  </si>
  <si>
    <t>8.1.1.3</t>
  </si>
  <si>
    <t>8.1.2</t>
  </si>
  <si>
    <t>8.1.2.1</t>
  </si>
  <si>
    <t>8.1.2.2</t>
  </si>
  <si>
    <t>8.1.2.3</t>
  </si>
  <si>
    <t>8.1.3</t>
  </si>
  <si>
    <t>8.1.3.1</t>
  </si>
  <si>
    <t>8.1.3.2</t>
  </si>
  <si>
    <t>8.2</t>
  </si>
  <si>
    <t>8.2.1</t>
  </si>
  <si>
    <t>8.2.1.1</t>
  </si>
  <si>
    <t>8.2.1.2</t>
  </si>
  <si>
    <t>8.2.2</t>
  </si>
  <si>
    <t>8.2.2.1</t>
  </si>
  <si>
    <t>8.2.2.2</t>
  </si>
  <si>
    <t>8.2.2.3</t>
  </si>
  <si>
    <t>8.2.3</t>
  </si>
  <si>
    <t>8.2.3.1</t>
  </si>
  <si>
    <t>8.2.3.2</t>
  </si>
  <si>
    <t>8.2.3.3</t>
  </si>
  <si>
    <t>8.3</t>
  </si>
  <si>
    <t>9</t>
  </si>
  <si>
    <t>Справочно</t>
  </si>
  <si>
    <t>ПО в т.ч. по нерегулируемым договорам</t>
  </si>
  <si>
    <t>ПО в т.ч. населению</t>
  </si>
  <si>
    <t>ПО в т.ч. населению по нерегулируемым договорам</t>
  </si>
  <si>
    <t>et_List07_1</t>
  </si>
  <si>
    <t>{List07_Block2}+{List07_Block3}</t>
  </si>
  <si>
    <t>et_List07_2</t>
  </si>
  <si>
    <t>ЕСЛИ({List07_Block1}=0;0;{List07_Block2}/{List07_Block1}*100)</t>
  </si>
  <si>
    <t>et_List07_3</t>
  </si>
  <si>
    <t>copy</t>
  </si>
  <si>
    <t>et_List07_4</t>
  </si>
  <si>
    <t>et_List07_6</t>
  </si>
  <si>
    <t>et_List07_6_1</t>
  </si>
  <si>
    <t>et_List07_6_2</t>
  </si>
  <si>
    <t>et_List07_6_3</t>
  </si>
  <si>
    <t>et_List07_7</t>
  </si>
  <si>
    <t>et_List07_9</t>
  </si>
  <si>
    <t>Почтовый адрес регулируемой организации</t>
  </si>
  <si>
    <t>E-mail</t>
  </si>
  <si>
    <t>OKOPF_DIC</t>
  </si>
  <si>
    <t>OKFC_DIC</t>
  </si>
  <si>
    <t>Общая система налогообложения</t>
  </si>
  <si>
    <t>1 10 00 | Хозяйственные товарищества</t>
  </si>
  <si>
    <t>ОРГАНИЗАЦИОННО-ПРАВОВЫЕ ФОРМЫ ЮРИДИЧЕСКИХ ЛИЦ, ЯВЛЯЮЩИХСЯ КОММЕРЧЕСКИМИ ОРГАНИЗАЦИЯМИ</t>
  </si>
  <si>
    <t>11 | Государственная собственность</t>
  </si>
  <si>
    <t>10 РОССИЙСКАЯ СОБСТВЕННОСТЬ</t>
  </si>
  <si>
    <t>Выбора метода</t>
  </si>
  <si>
    <t>Укажите новый вид деятельности</t>
  </si>
  <si>
    <t>Упрощенная система налогообложения</t>
  </si>
  <si>
    <t>1 10 51 | Полные товарищества</t>
  </si>
  <si>
    <t>12 | Федеральная собственность</t>
  </si>
  <si>
    <t>1 10 64 | Товарищества на вере (коммандитные товарищества)</t>
  </si>
  <si>
    <t>Баланс СТ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</si>
  <si>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</si>
  <si>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</si>
  <si>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</si>
  <si>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</si>
  <si>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</si>
  <si>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</si>
  <si>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</si>
  <si>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</si>
  <si>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</si>
  <si>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</si>
  <si>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</si>
  <si>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Тарифная заявка в сфере теплоснабжения</t>
  </si>
  <si>
    <t>Период регулирования</t>
  </si>
  <si>
    <t>Версия</t>
  </si>
  <si>
    <t>Версия организации</t>
  </si>
  <si>
    <t>modfrmSecretCode</t>
  </si>
  <si>
    <t>Нет покупки/продажи/транспортировки</t>
  </si>
  <si>
    <t>Распределение заявок на тариф тепловой энергии(мощности) и передачи тепловой энергии по СТ</t>
  </si>
  <si>
    <t>СТ</t>
  </si>
  <si>
    <t>Выбор метода</t>
  </si>
  <si>
    <t>Протяженность тепловых сетей в 2-трубном исчислении, в том числе:</t>
  </si>
  <si>
    <t>Надземная (наземная) прокладка</t>
  </si>
  <si>
    <t>1.1.2</t>
  </si>
  <si>
    <t>1.1.3</t>
  </si>
  <si>
    <t>401-550 мм</t>
  </si>
  <si>
    <t>1.1.4</t>
  </si>
  <si>
    <t>551-700 мм</t>
  </si>
  <si>
    <t>1.1.5</t>
  </si>
  <si>
    <t>701 мм и выше</t>
  </si>
  <si>
    <t>Подземная прокладка, в том числе:</t>
  </si>
  <si>
    <t>1.2.1.5</t>
  </si>
  <si>
    <t>1.2.2.2</t>
  </si>
  <si>
    <t>1.2.2.3</t>
  </si>
  <si>
    <t>1.2.2.4</t>
  </si>
  <si>
    <t>1.2.2.5</t>
  </si>
  <si>
    <t>Форма 5</t>
  </si>
  <si>
    <t>Пояснительная записка к годовому бух балансу</t>
  </si>
  <si>
    <t>Декларация о доходах (расходах)</t>
  </si>
  <si>
    <t>«Сведения о снабжении теплоэнергией» (форма № 1-ТЕП)</t>
  </si>
  <si>
    <t>«Сведения о работе жилищно-коммунальных организаций в условиях реформы» (форма 22- ЖКХ (сводная))</t>
  </si>
  <si>
    <t>Документы</t>
  </si>
  <si>
    <t>Список документов</t>
  </si>
  <si>
    <t>Ссылка на документ</t>
  </si>
  <si>
    <t>Форма 1 за прошедший год и первый квартал текущего года</t>
  </si>
  <si>
    <t>Форма 2 за прошедший год и первый квартал текущего года</t>
  </si>
  <si>
    <t>Регуляторный код</t>
  </si>
  <si>
    <t>EXTENDED_RST_DIC</t>
  </si>
  <si>
    <t>REESTR_DATA</t>
  </si>
  <si>
    <t>REESTR_MO_LA</t>
  </si>
  <si>
    <t>REESTR_MO_PA</t>
  </si>
  <si>
    <t>modfrmDateChoose</t>
  </si>
  <si>
    <t>40 СМЕШАННАЯ РОССИЙСКАЯ СОБСТВЕННОСТЬ С ДОЛЕЙ ГОСУДАРСТВЕННОЙ СОБСТВЕННОСТИ</t>
  </si>
  <si>
    <t>1 52 43 | Муниципальные унитарные предприятия</t>
  </si>
  <si>
    <t>42 | Смешанная российская собственность с долей собственности субъектов Российской Федерации</t>
  </si>
  <si>
    <t>1 90 00 | Прочие юридические лица, являющиеся коммерческими организациями</t>
  </si>
  <si>
    <t>43 | Смешанная российская собственность с долями федеральной собственности и собственности субъектов Российской Федерации</t>
  </si>
  <si>
    <t>2 01 00 | Потребительские кооперативы</t>
  </si>
  <si>
    <t>ОРГАНИЗАЦИОННО-ПРАВОВЫЕ ФОРМЫ ЮРИДИЧЕСКИХ ЛИЦ, ЯВЛЯЮЩИХСЯ НЕКОММЕРЧЕСКИМИ ОРГАНИЗАЦИЯМИ</t>
  </si>
  <si>
    <t>49 | Иная смешанная российская собственность</t>
  </si>
  <si>
    <t>Справочник СТ (систем теплоснабжения)</t>
  </si>
  <si>
    <t>Наименование СТ</t>
  </si>
  <si>
    <t>Связь с паспортами</t>
  </si>
  <si>
    <t>Добавить СТ</t>
  </si>
  <si>
    <t>Расположение СТ</t>
  </si>
  <si>
    <t>Добавить МО</t>
  </si>
  <si>
    <t>Добавить котельную</t>
  </si>
  <si>
    <t>Добавить сеть</t>
  </si>
  <si>
    <t>et_List01_mo</t>
  </si>
  <si>
    <t>mo</t>
  </si>
  <si>
    <t>61 | Собственность государственных корпораций</t>
  </si>
  <si>
    <t>2 01 02 | Жилищные 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</si>
  <si>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</si>
  <si>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</si>
  <si>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http://tariff.support/index.php?a=add&amp;catid=22</t>
  </si>
  <si>
    <t>Долгосрочный тариф установлен</t>
  </si>
  <si>
    <t>Укажите первый год регулирования для долгосрочного метода</t>
  </si>
  <si>
    <t>first_year_list</t>
  </si>
  <si>
    <t>Укажите количество лет применения долгосрочного метода</t>
  </si>
  <si>
    <t>et_List07_year</t>
  </si>
  <si>
    <t>et_List07_months</t>
  </si>
  <si>
    <t>et_List07_halfyears</t>
  </si>
  <si>
    <t>et_List09_months</t>
  </si>
  <si>
    <t>et_List09_halfyears</t>
  </si>
  <si>
    <t>et_List09_year</t>
  </si>
  <si>
    <t>24 | Собственность иностранных граждан и лиц без гражданства</t>
  </si>
  <si>
    <t>1 51 00 | Унитарные предприятия, основанные на праве оперативногоуправления (казенные предприятия)</t>
  </si>
  <si>
    <t>27 | Смешанная иностранная собственность</t>
  </si>
  <si>
    <t>REESTR_BRIF</t>
  </si>
  <si>
    <t>modfrmReestrKT</t>
  </si>
  <si>
    <t>31 | Совместная федеральная и иностранная собственность</t>
  </si>
  <si>
    <t>30 СОВМЕСТНАЯ РОССИЙСКАЯ И ИНОСТРАННАЯ СОБСТВЕННОСТЬ</t>
  </si>
  <si>
    <t>1 51 42 | Казенные предприятия субъектов Российской Федерации</t>
  </si>
  <si>
    <t>32 | Совместная собственность субъектов Российской Федерации и иностранная собственность</t>
  </si>
  <si>
    <t>1 51 43 | Муниципальные казенные предприятия</t>
  </si>
  <si>
    <t>33 | Совместная муниципальная и иностранная собственность</t>
  </si>
  <si>
    <t>1 52 00 | Унитарные предприятия, основанные на праве хозяйственного ведения</t>
  </si>
  <si>
    <t>34 | Совместная частная и иностранная собственность</t>
  </si>
  <si>
    <t>1 52 41 | Федеральные государственные унитарные предприятия</t>
  </si>
  <si>
    <t>35 | Совместная собственность общественных и религиозных организаций (объединений) и иностранная собственность</t>
  </si>
  <si>
    <t>1 52 42 | Государственные унитарные предприятия субъектов Российской Федерации</t>
  </si>
  <si>
    <t>41 | Смешанная российская собственность с долей федеральной собственности</t>
  </si>
  <si>
    <t>Руководитель</t>
  </si>
  <si>
    <t>(код) номер телефона</t>
  </si>
  <si>
    <t>Главный бухгалтер</t>
  </si>
  <si>
    <t>№ п/п</t>
  </si>
  <si>
    <t>Полностью в управлении организацией</t>
  </si>
  <si>
    <t>Теплоноситель</t>
  </si>
  <si>
    <t>Система теплоснабжения</t>
  </si>
  <si>
    <t>Расположение</t>
  </si>
  <si>
    <t>Котельные</t>
  </si>
  <si>
    <t>Сети</t>
  </si>
  <si>
    <t>Вода</t>
  </si>
  <si>
    <t>Пар 1,2 - 2,5 кгс/см2</t>
  </si>
  <si>
    <t>Пар 2,5 - 7,0 кгс/см2</t>
  </si>
  <si>
    <t>Пар 7,0 - 13,0 кгс/см2</t>
  </si>
  <si>
    <t>Пар &gt; 13 кгс/см2</t>
  </si>
  <si>
    <t>Пар острый и редуцированный пар</t>
  </si>
  <si>
    <t>teplonositel_list</t>
  </si>
  <si>
    <t>system_list</t>
  </si>
  <si>
    <t>Открытая</t>
  </si>
  <si>
    <t>Закрытая</t>
  </si>
  <si>
    <t>Адрес</t>
  </si>
  <si>
    <t>transp_list</t>
  </si>
  <si>
    <t>Транспортировка</t>
  </si>
  <si>
    <t>Нет транспортировки</t>
  </si>
  <si>
    <t>pokupka_list</t>
  </si>
  <si>
    <t>pokupka_transp_list</t>
  </si>
  <si>
    <t>Покупка</t>
  </si>
  <si>
    <t>Продажа</t>
  </si>
  <si>
    <t>et_List01_0</t>
  </si>
  <si>
    <t>Нет покупки</t>
  </si>
  <si>
    <t>nec_HRange</t>
  </si>
  <si>
    <t>nec</t>
  </si>
  <si>
    <t>№ заявки на тариф</t>
  </si>
  <si>
    <t>№ объекта</t>
  </si>
  <si>
    <t>Расчет тарифа на теплоноситель</t>
  </si>
  <si>
    <t>Расчет тарифа на ГВС</t>
  </si>
  <si>
    <t>Расчет платы за резервную мощность</t>
  </si>
  <si>
    <t>Расчет платы за подключение</t>
  </si>
  <si>
    <t>Метод регулирования</t>
  </si>
  <si>
    <t>Баланс теплоносителя СТ-транспортировщик</t>
  </si>
  <si>
    <t>4.3.0</t>
  </si>
  <si>
    <t>3.1.2.2</t>
  </si>
  <si>
    <t>Бюджетные потребители</t>
  </si>
  <si>
    <t>3.1.2.2.1</t>
  </si>
  <si>
    <t>3.1.2.2.2</t>
  </si>
  <si>
    <t>3.1.2.2.3</t>
  </si>
  <si>
    <t>3.1.2.3</t>
  </si>
  <si>
    <t>Прочие потребители</t>
  </si>
  <si>
    <t>3.1.2.3.1</t>
  </si>
  <si>
    <t>3.1.2.3.2</t>
  </si>
  <si>
    <t>3.1.2.3.3</t>
  </si>
  <si>
    <t>3.1.3.0</t>
  </si>
  <si>
    <t>3.1.3</t>
  </si>
  <si>
    <t>Организациям - перепродавцам, всего</t>
  </si>
  <si>
    <t>3.1.4</t>
  </si>
  <si>
    <t>4/29/2015  10:59:40 AM</t>
  </si>
  <si>
    <t>4/29/2015  10:59:41 AM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</si>
  <si>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</si>
  <si>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для устранения ошибок (например, "Compile error in hidden module")</t>
  </si>
  <si>
    <t>10</t>
  </si>
  <si>
    <t>10.1</t>
  </si>
  <si>
    <t>10.2</t>
  </si>
  <si>
    <t>10.2.1</t>
  </si>
  <si>
    <t>COM</t>
  </si>
  <si>
    <t>CELL</t>
  </si>
  <si>
    <t>Источники тепловой энергии с установленной генерирующей мощностью 25 МВт и более</t>
  </si>
  <si>
    <t>Источники тепловой энергии с установленной генерирующей мощностью менее 25 МВт</t>
  </si>
  <si>
    <t>Суммарная установленная мощность источников тепловой энергии</t>
  </si>
  <si>
    <t>4.1</t>
  </si>
  <si>
    <t>в т.ч. ТЭЦ 25 МВт и более</t>
  </si>
  <si>
    <t>4.2</t>
  </si>
  <si>
    <t>50-250 мм</t>
  </si>
  <si>
    <t>251-400 мм</t>
  </si>
  <si>
    <t>канальная прокладка</t>
  </si>
  <si>
    <t>Баланс теплоносителя СТ</t>
  </si>
  <si>
    <t>Принято тепловой энергии для передачи (транспортировки)</t>
  </si>
  <si>
    <t>Потери при передаче тепловой энергии</t>
  </si>
  <si>
    <t>2.4</t>
  </si>
  <si>
    <t>Отпуск тепловой энергии</t>
  </si>
  <si>
    <t>Баланс СТ-транспортировщик</t>
  </si>
  <si>
    <t>Ответственный за предоставление информации
 (от регулируемой организации)</t>
  </si>
  <si>
    <t>halfyear_list</t>
  </si>
  <si>
    <t>I полугодие</t>
  </si>
  <si>
    <t>modListComm</t>
  </si>
  <si>
    <t>modList01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</si>
  <si>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</si>
  <si>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</si>
  <si>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</si>
  <si>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Январь</t>
  </si>
  <si>
    <t>• Если Вы работаете в табличном процессоре MS Excel 2007 и выше, то можете использовать для работы формат XLSM (Книга Excel с поддержкой макросов). При работе в формате XLSM заметно быстрее происходит сохранение файла, а также уменьшается размер по сравнению с форматом XLS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</si>
  <si>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year_list</t>
  </si>
  <si>
    <t>month_list</t>
  </si>
  <si>
    <t>et_ListComm</t>
  </si>
  <si>
    <t xml:space="preserve"> - обязательные для заполнения</t>
  </si>
  <si>
    <t>Республика Ингушетия</t>
  </si>
  <si>
    <t>Республика Калмыкия</t>
  </si>
  <si>
    <t>Республика Карелия</t>
  </si>
  <si>
    <t>Комбинированная выработка</t>
  </si>
  <si>
    <t>Наименование объекта</t>
  </si>
  <si>
    <t>Передача транспортировщику</t>
  </si>
  <si>
    <t>Прием у транспортировщика</t>
  </si>
  <si>
    <t>Регуляторный код СЦТ</t>
  </si>
  <si>
    <t>modfrmReestrSCT</t>
  </si>
  <si>
    <t>modList03</t>
  </si>
  <si>
    <t>modList05</t>
  </si>
  <si>
    <t>Плательщик НДС</t>
  </si>
  <si>
    <t>Названия документов</t>
  </si>
  <si>
    <t>Устав (со всеми изменениями)</t>
  </si>
  <si>
    <t>Учредительные нормативные документы (для МУП постановление о создании юридического лица, договор и т.д.)</t>
  </si>
  <si>
    <t>Подходит всегда</t>
  </si>
  <si>
    <t>Ссылка на отсканированную версию данного заявления</t>
  </si>
  <si>
    <t>Баланс ТН Вода свод</t>
  </si>
  <si>
    <t>Баланс ТН Трансп Вода свод</t>
  </si>
  <si>
    <t>Информационное письмо об учете в ЕГРПО (Госкомстат России)</t>
  </si>
  <si>
    <t>Приказ об утверждении положения об учетной политике с приложением «Учетной политики»</t>
  </si>
  <si>
    <t>Свидетельство о государственной регистрации юридического лица</t>
  </si>
  <si>
    <t>Свидетельство о постановке на учет юридического лица в налоговом органе по месту нахождения на территории РФ</t>
  </si>
  <si>
    <t>Расчет тарифа на теплоноситель и ГВС</t>
  </si>
  <si>
    <t>Заявление</t>
  </si>
  <si>
    <t>Периоды для баланса</t>
  </si>
  <si>
    <t>Настройка регулятора</t>
  </si>
  <si>
    <t>метод экономически обоснованных расходов</t>
  </si>
  <si>
    <t>метод долгосрочной индексации установленных тарифов</t>
  </si>
  <si>
    <t>метод аналогов</t>
  </si>
  <si>
    <t>метод обеспечения доходности инвестированного капитала</t>
  </si>
  <si>
    <t>одноставочный</t>
  </si>
  <si>
    <t>двуставочный</t>
  </si>
  <si>
    <t>tarif_list</t>
  </si>
  <si>
    <t>metod_regul_list</t>
  </si>
  <si>
    <t>et_List02_0</t>
  </si>
  <si>
    <t>et_List02_1</t>
  </si>
  <si>
    <t>№п/п</t>
  </si>
  <si>
    <t>Показатели</t>
  </si>
  <si>
    <t>Ед. изм.</t>
  </si>
  <si>
    <t>1.1</t>
  </si>
  <si>
    <t>1.1.1</t>
  </si>
  <si>
    <t>Гкал/ч</t>
  </si>
  <si>
    <t>1.2</t>
  </si>
  <si>
    <t>1.2.1</t>
  </si>
  <si>
    <t>1.2.1.1</t>
  </si>
  <si>
    <t>км</t>
  </si>
  <si>
    <t>1.2.1.2</t>
  </si>
  <si>
    <t>1.2.1.3</t>
  </si>
  <si>
    <t>1.2.1.4</t>
  </si>
  <si>
    <t>1.2.2</t>
  </si>
  <si>
    <t>1.2.2.1</t>
  </si>
  <si>
    <t>2 10 00 | Садоводческие, огороднические или дачные объединения граждан</t>
  </si>
  <si>
    <t>2 10 01 | Садоводческие, огороднические или дачные некоммерческие товарищества</t>
  </si>
  <si>
    <t>2 10 02 | Садоводческие, огороднические или дачные потребительские кооперативы</t>
  </si>
  <si>
    <t>2 10 03 | Садоводческие, огороднические или дачные некоммерческие партнерства</t>
  </si>
  <si>
    <t>2 80 00 | Юридические лица, являющиеся некоммерческими организациями, не включенные в другие группировки</t>
  </si>
  <si>
    <t>2 80 01 | Автономные некоммерческие организации</t>
  </si>
  <si>
    <t>2 80 02 | Адвокатские бюро</t>
  </si>
  <si>
    <t>2 80 03 | Государственные академии наук</t>
  </si>
  <si>
    <t>2 80 04 | Государственные компании</t>
  </si>
  <si>
    <t>бесканальная прокладка</t>
  </si>
  <si>
    <t>ТЭЦ менее 25 МВт</t>
  </si>
  <si>
    <t>котельные</t>
  </si>
  <si>
    <t>электробойлерные</t>
  </si>
  <si>
    <t>4.3</t>
  </si>
  <si>
    <t>4.4</t>
  </si>
  <si>
    <t>z5</t>
  </si>
  <si>
    <t>sct5</t>
  </si>
  <si>
    <t>REESTR_MO</t>
  </si>
  <si>
    <t>koteln</t>
  </si>
  <si>
    <t>set</t>
  </si>
  <si>
    <t>peredacha_list</t>
  </si>
  <si>
    <t>передача</t>
  </si>
  <si>
    <t>передача, сбыт</t>
  </si>
  <si>
    <t>Заявки на тариф</t>
  </si>
  <si>
    <t>Прил 3.1</t>
  </si>
  <si>
    <t>et_union_hor</t>
  </si>
  <si>
    <t>et_union_ver</t>
  </si>
  <si>
    <t>REESTR_SCT</t>
  </si>
  <si>
    <t>modList02</t>
  </si>
  <si>
    <t>Краткое описание комментария</t>
  </si>
  <si>
    <t>Полное описание комментария</t>
  </si>
  <si>
    <t xml:space="preserve">• На рабочем месте должен быть установлен MS Office 2003 SP3, 2007 SP3, 2010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2007/2010: Параметры Excel | Центр управления безопасностью | Параметры центра управления безопасностью | Параметры макросов | Включить все макросы | ОК)
</t>
  </si>
  <si>
    <t>http://eiasfst.ru/?page=show_distrs</t>
  </si>
  <si>
    <t>Расчетные листы</t>
  </si>
  <si>
    <t>Скрытые листы</t>
  </si>
  <si>
    <t>Инструкция</t>
  </si>
  <si>
    <t>http://www.fstrf.ru/regions/region/showlist</t>
  </si>
  <si>
    <t>Web-сайт:</t>
  </si>
  <si>
    <t>Дистрибутивы:</t>
  </si>
  <si>
    <t>Добавить комментарий</t>
  </si>
  <si>
    <t>3/17/2012  12:12:41 AM</t>
  </si>
  <si>
    <t>Дата/Время</t>
  </si>
  <si>
    <t>Сообщение</t>
  </si>
  <si>
    <t>Статус</t>
  </si>
  <si>
    <t>Ссылка 1</t>
  </si>
  <si>
    <t>Ссылка 2</t>
  </si>
  <si>
    <t>Контактный телефон</t>
  </si>
  <si>
    <t xml:space="preserve"> (требуется обновление)</t>
  </si>
  <si>
    <t>A</t>
  </si>
  <si>
    <t xml:space="preserve"> - предназначенные для заполнения</t>
  </si>
  <si>
    <t xml:space="preserve"> - ссылки и автозаполняемые поля</t>
  </si>
  <si>
    <t xml:space="preserve"> - с формулами и константами</t>
  </si>
  <si>
    <t>1 50 00 | Унитарные предприятия</t>
  </si>
  <si>
    <t>2 года</t>
  </si>
  <si>
    <t>3 года</t>
  </si>
  <si>
    <t>4 года</t>
  </si>
  <si>
    <t>5 лет</t>
  </si>
  <si>
    <t>6 лет</t>
  </si>
  <si>
    <t>7 лет</t>
  </si>
  <si>
    <t>8 лет</t>
  </si>
  <si>
    <t>9 лет</t>
  </si>
  <si>
    <t>10 лет</t>
  </si>
  <si>
    <t>modCommonProv</t>
  </si>
  <si>
    <t>modInstruction</t>
  </si>
  <si>
    <t>modProvGeneralProc</t>
  </si>
  <si>
    <t>modfrmCheckUpdates</t>
  </si>
  <si>
    <t>modClassifierValidate</t>
  </si>
  <si>
    <t>Причина</t>
  </si>
  <si>
    <t>Результат проверки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</si>
  <si>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</si>
  <si>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</si>
  <si>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</si>
  <si>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</si>
  <si>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</si>
  <si>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</si>
  <si>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</si>
  <si>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</si>
  <si>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</si>
  <si>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</si>
  <si>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</si>
  <si>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Фамилия, имя, отчество</t>
  </si>
  <si>
    <t>Должность</t>
  </si>
  <si>
    <t>e-mail</t>
  </si>
  <si>
    <t>Республика Татарстан</t>
  </si>
  <si>
    <t>г.Санкт-Петербург</t>
  </si>
  <si>
    <t>Хабаровский край</t>
  </si>
  <si>
    <t>Разрешить выбирать расчет тарифа на ГВС независимо открытая система или закрытая</t>
  </si>
  <si>
    <t>proizv_peredacha_list</t>
  </si>
  <si>
    <t>производство, передача, сбыт</t>
  </si>
  <si>
    <t>Формировать заявление для метода аналогов</t>
  </si>
  <si>
    <t>№</t>
  </si>
  <si>
    <t>Если в предложенном Вам списке необходимая организация, МР/МО отсутствуют, обновите реестры с помощью кнопок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 Информация о региональных органах регулирования доступна по ссылке:</t>
  </si>
  <si>
    <t>Добавить перепродавца</t>
  </si>
  <si>
    <t>Добавить транспортировщика</t>
  </si>
  <si>
    <t>Добавить ТЭС</t>
  </si>
  <si>
    <t>Республика Коми</t>
  </si>
  <si>
    <t>Республика Марий Эл</t>
  </si>
  <si>
    <t>Республика Мордовия</t>
  </si>
  <si>
    <t>Юридический адрес регулируемой организации</t>
  </si>
  <si>
    <t>ОКТМО</t>
  </si>
  <si>
    <t xml:space="preserve">     Улица, дом, строение/корпус, номер офиса</t>
  </si>
  <si>
    <t>Индекс</t>
  </si>
  <si>
    <t>Баланс СТ-транспортировщик свод</t>
  </si>
  <si>
    <t>et_List13_2</t>
  </si>
  <si>
    <t>ЕСЛИ({List13_Block1}=0;0;{List13_Block2}/{List13_Block1}*100)</t>
  </si>
  <si>
    <t>et_List13_3</t>
  </si>
  <si>
    <t>Баланс теплоносителя СТ-транспортировщик свод</t>
  </si>
  <si>
    <t>et_List11_months</t>
  </si>
  <si>
    <t>et_List11_halfyears</t>
  </si>
  <si>
    <t>et_List11_year</t>
  </si>
  <si>
    <t>et_List13_months</t>
  </si>
  <si>
    <t>et_List13_halfyears</t>
  </si>
  <si>
    <t>et_List13_year</t>
  </si>
  <si>
    <t>4/24/2015  3:00:11 PM</t>
  </si>
  <si>
    <t>4/24/2015  3:00:12 PM</t>
  </si>
  <si>
    <t>Версия шаблона 1.0.3 актуальна, обновление не требуется</t>
  </si>
  <si>
    <t>a</t>
  </si>
  <si>
    <t>Саблинский сельсовет</t>
  </si>
  <si>
    <t>07602416</t>
  </si>
  <si>
    <t>Село Грушевское</t>
  </si>
  <si>
    <t>07602404</t>
  </si>
  <si>
    <t>Село Северное</t>
  </si>
  <si>
    <t>Орган регулирования каждые 5 лет в рамках субъекта Российской Федерации осуществляет сбор показателей деятельности регулируемых организаций, в том числе характеризующих физические параметры производственных объектов регулируемых организаций, удовлетворяющих критериям, определенным в пункте 77 Основ ценообразования, и проводит сравнительный анализ расходов организаций, осуществляющих аналогичный регулируемый вид деятельности в сопоставимых условиях функционирования. В случае если регулируемая организация обратилась с заявлением о применении метода сравнения аналогов в году, в котором не проводился сравнительный анализ расходов регулируемых организаций, то в целях установления в отношении такой регулируемой организации тарифов с применением метода сравнения аналогов к величинам, полученным по результатам последнего проведенного сравнительного анализа, применяются индексы потребительских цен.</t>
  </si>
  <si>
    <t>До текущего долгосрочного периода регулирования организация регулировалась методом</t>
  </si>
  <si>
    <t>Обязательность заполнения</t>
  </si>
  <si>
    <t>Обязательность заполнения листа 'Прил 3.1'</t>
  </si>
  <si>
    <t>Количество знаков после запятой</t>
  </si>
  <si>
    <t>лист 'Прил 3.1'</t>
  </si>
  <si>
    <t>листы Баланс</t>
  </si>
  <si>
    <t>Свидетельство о внесении записи в Единый государственный реестр юридических лиц</t>
  </si>
  <si>
    <t>Количество лет для применения метода индексации</t>
  </si>
  <si>
    <t>2 04 04 | Экологические фонды</t>
  </si>
  <si>
    <t>2 05 00 | Некоммерческие партнерства</t>
  </si>
  <si>
    <t>2 06 00 | Объединения юридических лиц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</si>
  <si>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</si>
  <si>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</si>
  <si>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</si>
  <si>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</si>
  <si>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В отношении организации ранее не осуществлялось государственное регулирование цен (тарифов)?</t>
  </si>
  <si>
    <t>2 80 12 | Объединения работодателей</t>
  </si>
  <si>
    <t>2 80 13 | Объединения (союзы) крестьянских (фермерских) хозяйств</t>
  </si>
  <si>
    <t>2 80 14 | Отделения иностранных некоммерческих неправительственных организаций</t>
  </si>
  <si>
    <t>2 80 16 | Товарищества собственников жилья</t>
  </si>
  <si>
    <t>3/27/2015  11:19:21 AM</t>
  </si>
  <si>
    <t>Проверка доступных обновлений...</t>
  </si>
  <si>
    <t>Информация</t>
  </si>
  <si>
    <t>Нет доступных обновлений для шаблона с кодом WARM.TARIFF.REQ.BAL.2016!</t>
  </si>
  <si>
    <t>3/27/2015  3:45:41 PM</t>
  </si>
  <si>
    <t>Связь с паспортами нежесткая</t>
  </si>
  <si>
    <t>Нет</t>
  </si>
  <si>
    <t>Годовое значение</t>
  </si>
  <si>
    <t>Разбиение по полугодиям</t>
  </si>
  <si>
    <t>21</t>
  </si>
  <si>
    <t>22</t>
  </si>
  <si>
    <t>23</t>
  </si>
  <si>
    <t>1-предприятие</t>
  </si>
  <si>
    <t>46-ТЭ</t>
  </si>
  <si>
    <t>24</t>
  </si>
  <si>
    <t>25</t>
  </si>
  <si>
    <t>1-Т</t>
  </si>
  <si>
    <t>5-З</t>
  </si>
  <si>
    <t>26</t>
  </si>
  <si>
    <t>П-4</t>
  </si>
  <si>
    <t>16</t>
  </si>
  <si>
    <t>17</t>
  </si>
  <si>
    <t>19</t>
  </si>
  <si>
    <t>20</t>
  </si>
  <si>
    <t>4-ТП (для комбинированной выработки)</t>
  </si>
  <si>
    <t>NSRF</t>
  </si>
  <si>
    <t>RST_ORG_ID</t>
  </si>
  <si>
    <t>ORG_NAME</t>
  </si>
  <si>
    <t>INN_NAME</t>
  </si>
  <si>
    <t>KPP_NAME</t>
  </si>
  <si>
    <t>ОАО "Невинномысский Азот"</t>
  </si>
  <si>
    <t>2631015563</t>
  </si>
  <si>
    <t>263101001</t>
  </si>
  <si>
    <t>ООО "Теплоэнергоресурс"</t>
  </si>
  <si>
    <t>2635135903</t>
  </si>
  <si>
    <t>263501001</t>
  </si>
  <si>
    <t>ОАО "РЭУ"</t>
  </si>
  <si>
    <t>7714783092</t>
  </si>
  <si>
    <t>774501001</t>
  </si>
  <si>
    <t>ОАО "Ставропольский радиозавод "Сигнал"</t>
  </si>
  <si>
    <t>2635000092</t>
  </si>
  <si>
    <t>ООО "Теплосервис-КМВ"</t>
  </si>
  <si>
    <t>2625800847</t>
  </si>
  <si>
    <t>262501001</t>
  </si>
  <si>
    <t>Георгиевское муниципальное унитарное предприятие "Теплосеть"</t>
  </si>
  <si>
    <t>2625002189</t>
  </si>
  <si>
    <t>Открытое акционерное общество "Теплосеть"</t>
  </si>
  <si>
    <t>2635095930</t>
  </si>
  <si>
    <t>МУП КМР СК « ЖКХ Курского района»</t>
  </si>
  <si>
    <t>2612016970</t>
  </si>
  <si>
    <t>261201001</t>
  </si>
  <si>
    <t>Филиал общества с ограниченной ответственностью "Газпром ПХГ" "Ставропольское управление подземного хранения газа"</t>
  </si>
  <si>
    <t>5003065767</t>
  </si>
  <si>
    <t>260702001</t>
  </si>
  <si>
    <t>ОАО "Ставропласт"</t>
  </si>
  <si>
    <t>2630000067</t>
  </si>
  <si>
    <t>263001001</t>
  </si>
  <si>
    <t>ОАО "ОГК-2"</t>
  </si>
  <si>
    <t>2607018122</t>
  </si>
  <si>
    <t>260701001</t>
  </si>
  <si>
    <t>Северо-Кавказский филиал ООО "Газпром энерго"</t>
  </si>
  <si>
    <t>7736186950</t>
  </si>
  <si>
    <t>263602001</t>
  </si>
  <si>
    <t>ООО "Сфера"</t>
  </si>
  <si>
    <t>2601009756</t>
  </si>
  <si>
    <t>260101001</t>
  </si>
  <si>
    <t>ОАО "Квант-Энергия"</t>
  </si>
  <si>
    <t>2631002155</t>
  </si>
  <si>
    <t>Открытое акционерное общество "Северо-Кавказская энергоремонтная компания"</t>
  </si>
  <si>
    <t>0721009031</t>
  </si>
  <si>
    <t>263145001</t>
  </si>
  <si>
    <t>ООО "Объединение котельных курорта" г.Ессентуки</t>
  </si>
  <si>
    <t>2626027362</t>
  </si>
  <si>
    <t>262601001</t>
  </si>
  <si>
    <t>ОАО "Хлебокомбинат "Георгиевский"</t>
  </si>
  <si>
    <t>2625012571</t>
  </si>
  <si>
    <t>МУП СК ЖКХ Кочубеевского района</t>
  </si>
  <si>
    <t>2610012931</t>
  </si>
  <si>
    <t>261001001</t>
  </si>
  <si>
    <t>Государственное казенное учреждение здравоохранения "Ставропольский краевой госпиталь для ветеранов войн"</t>
  </si>
  <si>
    <t>2632055946</t>
  </si>
  <si>
    <t>263201001</t>
  </si>
  <si>
    <t>Управление Федеральной службы безопасности Российской Федерации по Ставропольскому краю (стационар медико-санитарной части в г. Кисловодске)</t>
  </si>
  <si>
    <t>2634025295</t>
  </si>
  <si>
    <t>263401001</t>
  </si>
  <si>
    <t>Филиал ОАО "РЭУ" "Ростовский"</t>
  </si>
  <si>
    <t>616543001</t>
  </si>
  <si>
    <t>ОАО "Завод Атлант"</t>
  </si>
  <si>
    <t>2607000333</t>
  </si>
  <si>
    <t>ООО "ЛУКОЙЛ-Ставропольэнерго" (Кисловодская ТЭЦ и котельные в г. Кисловодске)</t>
  </si>
  <si>
    <t>2624033219</t>
  </si>
  <si>
    <t>262845001</t>
  </si>
  <si>
    <t>ООО "Теплоцентр-НШК"</t>
  </si>
  <si>
    <t>2631803194</t>
  </si>
  <si>
    <t>ГУП СК ЖКХ Кировского района</t>
  </si>
  <si>
    <t>2609014934</t>
  </si>
  <si>
    <t>260901001</t>
  </si>
  <si>
    <t>ЛПУП "Пятигорская бальнеогрязелечебница"</t>
  </si>
  <si>
    <t>2632054854</t>
  </si>
  <si>
    <t>закрытое акционерное общество "Пассаж"</t>
  </si>
  <si>
    <t>2633001132</t>
  </si>
  <si>
    <t>263601001</t>
  </si>
  <si>
    <t>ОАО Северо-Кавказская энергетическая компания "Нефтегазгеотерм"</t>
  </si>
  <si>
    <t>2630024131</t>
  </si>
  <si>
    <t>ЗАО "СКС"</t>
  </si>
  <si>
    <t>2607019831</t>
  </si>
  <si>
    <t>МУП "Лермонтовгоргаз"</t>
  </si>
  <si>
    <t>2629005046</t>
  </si>
  <si>
    <t>262901001</t>
  </si>
  <si>
    <t>ГБУЗ СК "ККБМР"</t>
  </si>
  <si>
    <t>2630019702</t>
  </si>
  <si>
    <t>ОАО "ПТЭК"</t>
  </si>
  <si>
    <t>2632800936</t>
  </si>
  <si>
    <t>Муниципальное унитарное предприятие "Коммунальное хозяйство" Грачёвского муниципального района Ставропольского края</t>
  </si>
  <si>
    <t>2606000122</t>
  </si>
  <si>
    <t>260601001</t>
  </si>
  <si>
    <t>Филиал ОАО "ОГК-2"-Ставропольская ГРЭС</t>
  </si>
  <si>
    <t>Общество с ограниченной ответственностью "Санаторий "Тарханы"</t>
  </si>
  <si>
    <t>2632012646</t>
  </si>
  <si>
    <t>ООО "ККЭБСЕ" филиал в селе Солуно-Дмитриевское</t>
  </si>
  <si>
    <t>7701215046</t>
  </si>
  <si>
    <t>525350001</t>
  </si>
  <si>
    <t>Муниципальное унитарное предприятие "Коммунальное хозяйство" Степновского муниципального района Ставропольского края</t>
  </si>
  <si>
    <t>2620000580</t>
  </si>
  <si>
    <t>262001001</t>
  </si>
  <si>
    <t>Открытое акционерное общество "Ессентукская Теплосеть"</t>
  </si>
  <si>
    <t>2626020720</t>
  </si>
  <si>
    <t>Муниципальное унитарное предприятие "Теплосеть" г. Железноводск</t>
  </si>
  <si>
    <t>2627007954</t>
  </si>
  <si>
    <t>262701001</t>
  </si>
  <si>
    <t>ЛПУП  Санаторий "РОДНИК"</t>
  </si>
  <si>
    <t>2632053836</t>
  </si>
  <si>
    <t>Северо-Кавказская дирекция по тепловодоснабжению структурное подразделение Центральной дирекции по тепловодоснабжению - филиала ОАО "РЖД"</t>
  </si>
  <si>
    <t>7708503727</t>
  </si>
  <si>
    <t>616745019</t>
  </si>
  <si>
    <t>Открытое акционерное общество Научно-производственный концерн "ЭСКОМ"</t>
  </si>
  <si>
    <t>2634040279</t>
  </si>
  <si>
    <t>ОАО "Международный аэропорт Минеральные Воды"</t>
  </si>
  <si>
    <t>2630800970</t>
  </si>
  <si>
    <t>МУП КХ Туркменского района</t>
  </si>
  <si>
    <t>2622003515</t>
  </si>
  <si>
    <t>262201001</t>
  </si>
  <si>
    <t>ООО «Газпром трансгаз Ставрополь»</t>
  </si>
  <si>
    <t>2636032629</t>
  </si>
  <si>
    <t>ООО "Пятигорсктеплосервис"</t>
  </si>
  <si>
    <t>2632062277</t>
  </si>
  <si>
    <t>МКП "Надежда" МО с. Благодатное Петровского района Ставропольского края</t>
  </si>
  <si>
    <t>2617013148</t>
  </si>
  <si>
    <t>261701001</t>
  </si>
  <si>
    <t>МУП ЖКХ Александровского района</t>
  </si>
  <si>
    <t>2601004596</t>
  </si>
  <si>
    <t>ОАО "Теплосеть" г. Кисловодск</t>
  </si>
  <si>
    <t>2628008414</t>
  </si>
  <si>
    <t>262801001</t>
  </si>
  <si>
    <t>ФГБНУ ВНИИОК</t>
  </si>
  <si>
    <t>2634013130</t>
  </si>
  <si>
    <t>Закрытое акционерное общество "Гермес-52"</t>
  </si>
  <si>
    <t>2633002369</t>
  </si>
  <si>
    <t>Муниципальное унитарное предприятие "Жилищно-коммунальногое хозяйство" Апанасенковского муниципального района Ставропольского края</t>
  </si>
  <si>
    <t>2602004366</t>
  </si>
  <si>
    <t>260201001</t>
  </si>
  <si>
    <t>ОАО "Ставропольсахар"</t>
  </si>
  <si>
    <t>2607012219</t>
  </si>
  <si>
    <t>ЗАО "ЮЭК" филиал в г. Лермонтов Ставропольского края</t>
  </si>
  <si>
    <t>7704262319</t>
  </si>
  <si>
    <t>262902001</t>
  </si>
  <si>
    <t>ГБОУ СПО "Железноводский художественно-строительный техникум"</t>
  </si>
  <si>
    <t>2627012954</t>
  </si>
  <si>
    <t>ООО "ТЕХНО-Сервис"</t>
  </si>
  <si>
    <t>2632059130</t>
  </si>
  <si>
    <t>ГУП СК "Крайтеплоэнерго"</t>
  </si>
  <si>
    <t>2635060510</t>
  </si>
  <si>
    <t>ОАО "РЭУ" Филиал Владикавказский</t>
  </si>
  <si>
    <t>151543001</t>
  </si>
  <si>
    <t>МУП КХ Арзгирского района</t>
  </si>
  <si>
    <t>2604000247</t>
  </si>
  <si>
    <t>260401001</t>
  </si>
  <si>
    <t>ООО "ЭНЕРГЕТИК" (котельная "Машук" в г. Пятигорске)</t>
  </si>
  <si>
    <t>2618800660</t>
  </si>
  <si>
    <t>261801001</t>
  </si>
  <si>
    <t>Филиал ФГУП "НПО "Микроген" Минздравсоцразвития России "Аллерген" в г.Ставрополь</t>
  </si>
  <si>
    <t>7722292838</t>
  </si>
  <si>
    <t>263402001</t>
  </si>
  <si>
    <t>ОАО "Теплосеть" г. Невинномысска</t>
  </si>
  <si>
    <t>2631054298</t>
  </si>
  <si>
    <t>Общество с ограниченной ответственностью "Объединение котельных курорта"</t>
  </si>
  <si>
    <t>2627016807</t>
  </si>
  <si>
    <t>Филиал "Невинномысская ГРЭС"  ОАО "Энел Россия"</t>
  </si>
  <si>
    <t>6671156423</t>
  </si>
  <si>
    <t>263102001</t>
  </si>
  <si>
    <t>ООО "Теплый дом"</t>
  </si>
  <si>
    <t>2601009690</t>
  </si>
  <si>
    <t>ГБУЗ СК "Краевой клинический кардиологический диспансер"</t>
  </si>
  <si>
    <t>2633004373</t>
  </si>
  <si>
    <t>ООО "Ритм-Б"</t>
  </si>
  <si>
    <t>2636032690</t>
  </si>
  <si>
    <t>CEM_ID</t>
  </si>
  <si>
    <t>INCLUDED_SEM_RST</t>
  </si>
  <si>
    <t>STATUS</t>
  </si>
  <si>
    <t>ORG_FULLNAME</t>
  </si>
  <si>
    <t>PARENT_ORG_ID</t>
  </si>
  <si>
    <t>IS_SUBSIDIARY</t>
  </si>
  <si>
    <t>ORG_NAME_MAIN</t>
  </si>
  <si>
    <t>INN_NAME_MAIN</t>
  </si>
  <si>
    <t>KPP_NAME_MAIN</t>
  </si>
  <si>
    <t>OKATO</t>
  </si>
  <si>
    <t>OKPO</t>
  </si>
  <si>
    <t>OKOGU</t>
  </si>
  <si>
    <t>OGRN</t>
  </si>
  <si>
    <t>OKOPF</t>
  </si>
  <si>
    <t>OKVED</t>
  </si>
  <si>
    <t>OKFC</t>
  </si>
  <si>
    <t>DATE_BEGIN</t>
  </si>
  <si>
    <t>IS_USN</t>
  </si>
  <si>
    <t>FIO_CEO</t>
  </si>
  <si>
    <t>POSITION_CEO</t>
  </si>
  <si>
    <t>PHONE</t>
  </si>
  <si>
    <t>E_MAIL</t>
  </si>
  <si>
    <t/>
  </si>
  <si>
    <t>ACTI</t>
  </si>
  <si>
    <t>Свечинский районный телекоммуникационный узел (РТУ) Кировского филиала ОАО "Волгателеком"</t>
  </si>
  <si>
    <t>5260901817</t>
  </si>
  <si>
    <t>432832002</t>
  </si>
  <si>
    <t>Открытое акционерное общество "Ремонтно - эксплуатационное управление" Филиал "Владикавказский"</t>
  </si>
  <si>
    <t>90401362000</t>
  </si>
  <si>
    <t>1097746358412</t>
  </si>
  <si>
    <t>40.3</t>
  </si>
  <si>
    <t>18-06-2009 00:00:00</t>
  </si>
  <si>
    <t>Дауев Олег Юрьевич</t>
  </si>
  <si>
    <t>директор</t>
  </si>
  <si>
    <t>8 867 2 75 03 78</t>
  </si>
  <si>
    <t>В.Э.Термихольянц</t>
  </si>
  <si>
    <t>Директор</t>
  </si>
  <si>
    <t>(863) 8777575</t>
  </si>
  <si>
    <t>Общество с ограниченной ответственностью "Сфера"</t>
  </si>
  <si>
    <t>07202802001</t>
  </si>
  <si>
    <t>1112649000276</t>
  </si>
  <si>
    <t>40.30.12</t>
  </si>
  <si>
    <t>4/28/2015  3:49:34 PM</t>
  </si>
  <si>
    <t>2 90 00 | Иные некоммерческие организации, не включенные в другие группировки</t>
  </si>
  <si>
    <t>3 00 01 | Представительства юридических лиц</t>
  </si>
  <si>
    <t>ОРГАНИЗАЦИОННО-ПРАВОВЫЕ ФОРМЫ ОРГАНИЗАЦИЙ, СОЗДАННЫХ БЕЗ ПРАВ ЮРИДИЧЕСКОГО ЛИЦА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</si>
  <si>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</si>
  <si>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</si>
  <si>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</si>
  <si>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</si>
  <si>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</si>
  <si>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4 00 01 | Межправительственные международные организации</t>
  </si>
  <si>
    <t>При ответе "да" в вопросах №1 - №3 на листе "Выбор метода"</t>
  </si>
  <si>
    <t>Разрешить выбирать метод аналогов?</t>
  </si>
  <si>
    <t>Объекты (котельные и сети) на листе "СТ"</t>
  </si>
  <si>
    <t>Дополнительные расчеты</t>
  </si>
  <si>
    <t>Установленная тепловая мощность источников, используемых регулируемой организацией для осуществления регулируемого вида деятельности, составляет менее 10 Гкал/ч?</t>
  </si>
  <si>
    <t>REGION</t>
  </si>
  <si>
    <t>г.Севастополь</t>
  </si>
  <si>
    <t>Республика Крым</t>
  </si>
  <si>
    <t>Протяженность тепловых сетей, используемых регулируемой организацией для осуществления регулируемого вида деятельности, составляет менее 50 км в 2-трубном исчислении?</t>
  </si>
  <si>
    <t>Обоснование</t>
  </si>
  <si>
    <t>Производство</t>
  </si>
  <si>
    <t>Передача</t>
  </si>
  <si>
    <t>Метод экономически обоснованных расходов</t>
  </si>
  <si>
    <t>Метод индексации</t>
  </si>
  <si>
    <t>Метод сравнения аналогов</t>
  </si>
  <si>
    <t>Применение метода индексации</t>
  </si>
  <si>
    <t>0</t>
  </si>
  <si>
    <t>-</t>
  </si>
  <si>
    <t>Показатель</t>
  </si>
  <si>
    <t>+</t>
  </si>
  <si>
    <t>Объем, Гкал</t>
  </si>
  <si>
    <t>Мощность, Гкал/ч</t>
  </si>
  <si>
    <t>II полугодие</t>
  </si>
  <si>
    <t>Производство тепловой энергии</t>
  </si>
  <si>
    <t>2</t>
  </si>
  <si>
    <t>et_List09_4</t>
  </si>
  <si>
    <t>et_List09_6_1</t>
  </si>
  <si>
    <t>et_List09_6_2</t>
  </si>
  <si>
    <t>Определение возможности подачи заявления на тарифное регулирование в электронной форме</t>
  </si>
  <si>
    <t>Инструкция по заполнению шаблона:</t>
  </si>
  <si>
    <t>Расчет тарифа просим осуществить</t>
  </si>
  <si>
    <t>Обязательность заполнения баланса</t>
  </si>
  <si>
    <t>et_List05_doc</t>
  </si>
  <si>
    <t>Добавить ссылку</t>
  </si>
  <si>
    <t>et_List05_url</t>
  </si>
  <si>
    <t>№ док</t>
  </si>
  <si>
    <t>Установленная тепловая мощность, Гкал/ч</t>
  </si>
  <si>
    <t>Установленная электрическая мощность ТЭС, МВт</t>
  </si>
  <si>
    <t>tes</t>
  </si>
  <si>
    <t>et_List01_tes</t>
  </si>
  <si>
    <t>et_List01_tp_ns</t>
  </si>
  <si>
    <t>tp_ns</t>
  </si>
  <si>
    <t>ТЭС</t>
  </si>
  <si>
    <t>Тепловые пункты</t>
  </si>
  <si>
    <t>Насосные станции</t>
  </si>
  <si>
    <t>Добавить ТП</t>
  </si>
  <si>
    <t>Добавить НС</t>
  </si>
  <si>
    <t>et_List01_koteln</t>
  </si>
  <si>
    <t>et_List01_set</t>
  </si>
  <si>
    <t>Несколько теплоносителей</t>
  </si>
  <si>
    <t>Тариф на тепловую энергию (мощность)</t>
  </si>
  <si>
    <t>Итого ПО с учетом потребителей на коллекторе (без хозяйственных нужд)</t>
  </si>
  <si>
    <t>6.3.1.1</t>
  </si>
  <si>
    <t>6.3.1.2</t>
  </si>
  <si>
    <t>6.3.2.1</t>
  </si>
  <si>
    <t>6.3.2.2</t>
  </si>
  <si>
    <t>sct12</t>
  </si>
  <si>
    <t>sct13</t>
  </si>
  <si>
    <t>z12</t>
  </si>
  <si>
    <t>z13</t>
  </si>
  <si>
    <t>2.0</t>
  </si>
  <si>
    <t>У регулируемой организации отсутствуют договоры аренды объектов теплоснабжения, находящихся в государственной или муниципальной собственности, заключенные с 1 января 2014 г., и оставшийся срок действия всех договоров аренды, заключенных регулируемой организацией до 1 января 2014 г., иных договоров, подтверждающих право временного владения и (или) пользования объектами теплоснабжения, за исключением концессионных соглашений, на день подачи заявления об утверждении тарифов составляет менее 3 лет?</t>
  </si>
  <si>
    <t>В отношении отдельных регулируемых видов деятельности в сфере теплоснабжения ранее осуществлялось государственное регулирование тарифов?</t>
  </si>
  <si>
    <t>производство, сбыт</t>
  </si>
  <si>
    <t>Потери, учитываемые в балансе</t>
  </si>
  <si>
    <t>Нормативные потери</t>
  </si>
  <si>
    <t>6.4.1</t>
  </si>
  <si>
    <t>6.4.2</t>
  </si>
  <si>
    <t>Фактические потери</t>
  </si>
  <si>
    <t>modFill</t>
  </si>
  <si>
    <t>5 02 02 | Нотариусы, занимающиеся частной практикой</t>
  </si>
  <si>
    <t>на организацию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</si>
  <si>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</si>
  <si>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</si>
  <si>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</si>
  <si>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</si>
  <si>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</si>
  <si>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</si>
  <si>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02 00 | Общественные организации (объединения)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</si>
  <si>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</si>
  <si>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</si>
  <si>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</si>
  <si>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</si>
  <si>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03 00 | Религиозные организации</t>
  </si>
  <si>
    <t>2 04 00 | Фонды</t>
  </si>
  <si>
    <t>2 04 01 | Благотворительные фонды</t>
  </si>
  <si>
    <t>2 04 02 | Негосударственные пенсионные фонды</t>
  </si>
  <si>
    <t>proizv</t>
  </si>
  <si>
    <t>2 04 03 | Общественные фонды</t>
  </si>
  <si>
    <t>modList19</t>
  </si>
  <si>
    <t>52 | Собственность профессиональных союзов</t>
  </si>
  <si>
    <t>1 40 00 | Производственные кооперативы (артели)</t>
  </si>
  <si>
    <t>53 | Собственность общественных объединений</t>
  </si>
  <si>
    <t>1 41 00 | Сельскохозяйственные производственные кооперативы</t>
  </si>
  <si>
    <t>54 | Собственность религиозных объединений</t>
  </si>
  <si>
    <t>1 41 53 | Сельскохозяйственные артели (колхозы)</t>
  </si>
  <si>
    <t>17 | Смешанная российская собственность</t>
  </si>
  <si>
    <t>1 41 54 | Рыболовецкие артели (колхозы)</t>
  </si>
  <si>
    <t>1 51 41 | Федеральные казенные предприятия</t>
  </si>
  <si>
    <t>2 80 07 | Коллегии адвокатов</t>
  </si>
  <si>
    <t>z6</t>
  </si>
  <si>
    <t>z7</t>
  </si>
  <si>
    <t>z8</t>
  </si>
  <si>
    <t>z9</t>
  </si>
  <si>
    <t>sct6</t>
  </si>
  <si>
    <t>sct7</t>
  </si>
  <si>
    <t>sct8</t>
  </si>
  <si>
    <t>sct9</t>
  </si>
  <si>
    <t>sct10</t>
  </si>
  <si>
    <t>sct11</t>
  </si>
  <si>
    <t>z10</t>
  </si>
  <si>
    <t>z11</t>
  </si>
  <si>
    <t>et_List03_zt</t>
  </si>
  <si>
    <t>et_List03_sct</t>
  </si>
  <si>
    <t>ОРГАНИЗАЦИОННО-ПРАВОВЫЕ ФОРМЫ МЕЖДУНАРОДНЫХ ОРГАНИЗАЦИЙ, ОСУЩЕСТВЛЯЮЩИХ ДЕЯТЕЛЬНОСТЬ НА ТЕРРИТОРИИ РОССИЙСКОЙ ФЕДЕРАЦИИ</t>
  </si>
  <si>
    <t>4 00 02 | Неправительственные международные организации</t>
  </si>
  <si>
    <t>5 01 00 | Организационно-правовые формы для коммерческой деятельности граждан</t>
  </si>
  <si>
    <t>ОРГАНИЗАЦИОННО-ПРАВОВЫЕ ФОРМЫ ДЛЯ ДЕЯТЕЛЬНОСТИ ГРАЖДАН (ФИЗИЧЕСКИХ ЛИЦ)</t>
  </si>
  <si>
    <t>5 01 01 | Главы крестьянских (фермерских) хозяйств</t>
  </si>
  <si>
    <t>5 01 02 | Индивидуальные предприниматели</t>
  </si>
  <si>
    <t>5 02 00 | Организационно-правовые формы для деятельности граждан, не отнесенной к предпринимательству</t>
  </si>
  <si>
    <t>5 02 01 | Адвокаты, учредившие адвокатский кабинет</t>
  </si>
  <si>
    <t>Основные производственные показатели регулируемой организации</t>
  </si>
  <si>
    <t>Баланс свод</t>
  </si>
  <si>
    <t>Баланс теплоносителя свод</t>
  </si>
  <si>
    <t>et_List09_2</t>
  </si>
  <si>
    <t>ЕСЛИ({List09_Block1}=0;0;{List09_Block2}/{List09_Block1}*100)</t>
  </si>
  <si>
    <t>2.2</t>
  </si>
  <si>
    <t>2.3</t>
  </si>
  <si>
    <t>et_List09_3</t>
  </si>
  <si>
    <t>3.0</t>
  </si>
  <si>
    <t>13 | Собственность субъектов Российской Федерации</t>
  </si>
  <si>
    <t>1 20 00 | Хозяйственные общества</t>
  </si>
  <si>
    <t>14 | Муниципальная собственность</t>
  </si>
  <si>
    <t>1 21 00 | Общества с ограниченной или дополнительной ответственностью</t>
  </si>
  <si>
    <t>16 | Частная собственность</t>
  </si>
  <si>
    <t>1 21 65 | Общества с ограниченной ответственностью</t>
  </si>
  <si>
    <t>18 | Собственность российских граждан, постоянно проживающих за границей</t>
  </si>
  <si>
    <t>1 21 66 | Общества с дополнительной ответственностью</t>
  </si>
  <si>
    <t>19 | Собственность потребительской кооперации</t>
  </si>
  <si>
    <t>21 | Собственность международных организаций</t>
  </si>
  <si>
    <t>20 ИНОСТРАННАЯ СОБСТВЕННОСТЬ</t>
  </si>
  <si>
    <t>1 41 55 | Кооперативные хозяйства (коопхозы)</t>
  </si>
  <si>
    <t>22 | Собственность иностранных государств</t>
  </si>
  <si>
    <t>1 42 00 | Производственные кооперативы (кроме сельскохозяйственных производственных кооперативов)</t>
  </si>
  <si>
    <t>23 | Собственность иностранных юридических лиц</t>
  </si>
  <si>
    <t>Настройки регулятора</t>
  </si>
  <si>
    <t>Баланс</t>
  </si>
  <si>
    <t>Баланс ТН</t>
  </si>
  <si>
    <t>Баланс Трансп</t>
  </si>
  <si>
    <t>Баланс ТН Трансп</t>
  </si>
  <si>
    <t>Баланс Трансп свод</t>
  </si>
  <si>
    <t>Метод аналогов</t>
  </si>
  <si>
    <t>Заявление для метода аналогов</t>
  </si>
  <si>
    <t>modHypShowHide</t>
  </si>
  <si>
    <t>modList04</t>
  </si>
  <si>
    <t>modList06</t>
  </si>
  <si>
    <t>modList07</t>
  </si>
  <si>
    <t>Единицы измерения</t>
  </si>
  <si>
    <t>Установленная электрическая  мощность</t>
  </si>
  <si>
    <t>МВт</t>
  </si>
  <si>
    <t>Располагаемая электрическая мощность</t>
  </si>
  <si>
    <t>Рабочая электрическая мощность</t>
  </si>
  <si>
    <t xml:space="preserve">Собственное потребление мощности </t>
  </si>
  <si>
    <t>в т.ч.собственные потребители (для электростанций розничного рынка)</t>
  </si>
  <si>
    <t>Сальдо - переток мощности, в т.ч.</t>
  </si>
  <si>
    <t>5.1</t>
  </si>
  <si>
    <t>на ОРЭМ в т.ч.</t>
  </si>
  <si>
    <t>5.1.1</t>
  </si>
  <si>
    <t>по регулируемым договорам</t>
  </si>
  <si>
    <t>5.2</t>
  </si>
  <si>
    <t>на розничный рынок</t>
  </si>
  <si>
    <t>5.3</t>
  </si>
  <si>
    <t>на экспорт (приграничная торговля)</t>
  </si>
  <si>
    <t>Выработка электроэнергии. Всего</t>
  </si>
  <si>
    <t>млн. кВтч</t>
  </si>
  <si>
    <t>по теплофикационному циклу (для ГРЭС и ТЭЦ)</t>
  </si>
  <si>
    <t>по конденсационному циклу (для ГРЭС и ТЭЦ)</t>
  </si>
  <si>
    <t>Расход электроэнергии на собственные нужды. Всего</t>
  </si>
  <si>
    <t>на производство электроэнергии</t>
  </si>
  <si>
    <t>7.1.1</t>
  </si>
  <si>
    <t>то же в % к выработке электроэнергии</t>
  </si>
  <si>
    <t>%</t>
  </si>
  <si>
    <t>на производство теплоэнергии</t>
  </si>
  <si>
    <t>то же в кВтч/Гкал</t>
  </si>
  <si>
    <t>кВтч/Гкал</t>
  </si>
  <si>
    <t>Отпуск электроэнергии с шин электростанции</t>
  </si>
  <si>
    <t>Расход электроэнергии на :</t>
  </si>
  <si>
    <t>9.1</t>
  </si>
  <si>
    <t>хозяйственные нужды</t>
  </si>
  <si>
    <t>9.2</t>
  </si>
  <si>
    <t>потери в пристанционной электросети</t>
  </si>
  <si>
    <t>9.2.1</t>
  </si>
  <si>
    <t>то же в % к отпуску с шин</t>
  </si>
  <si>
    <t xml:space="preserve">Электропотребление всего  </t>
  </si>
  <si>
    <t>Кроме того покупка электроэнергии на розничном рынке для производственных и хозяйственных нужд)</t>
  </si>
  <si>
    <t>11</t>
  </si>
  <si>
    <t>Отпуск электроэнергии в сеть (сальдо-переток), в т.ч.</t>
  </si>
  <si>
    <t>11.1</t>
  </si>
  <si>
    <t>11.1.1</t>
  </si>
  <si>
    <t>11.2</t>
  </si>
  <si>
    <t>11.3</t>
  </si>
  <si>
    <t>12</t>
  </si>
  <si>
    <t xml:space="preserve">Покупка электроэнергии </t>
  </si>
  <si>
    <t>12.1</t>
  </si>
  <si>
    <t>на ОРЭМ</t>
  </si>
  <si>
    <t>12.2</t>
  </si>
  <si>
    <t>на розничном рынке</t>
  </si>
  <si>
    <t>13</t>
  </si>
  <si>
    <t>Установленная тепловая мощность</t>
  </si>
  <si>
    <t>14</t>
  </si>
  <si>
    <t>Располагаемая тепловая мощность</t>
  </si>
  <si>
    <t>15</t>
  </si>
  <si>
    <t>Рабочая тепловая мощность</t>
  </si>
  <si>
    <t>Баланс ЭЭ</t>
  </si>
  <si>
    <t>http://eias.ru/files/shablon/INSTR_WARM_TARIFF_REQ_BAL_2016.zip</t>
  </si>
  <si>
    <t>+7(8652)500390, +7(8652)776186</t>
  </si>
  <si>
    <t>stav_teploresurs@mail.ru</t>
  </si>
</sst>
</file>

<file path=xl/styles.xml><?xml version="1.0" encoding="utf-8"?>
<styleSheet xmlns="http://schemas.openxmlformats.org/spreadsheetml/2006/main">
  <numFmts count="5">
    <numFmt numFmtId="172" formatCode="&quot;$&quot;#,##0_);[Red]\(&quot;$&quot;#,##0\)"/>
    <numFmt numFmtId="173" formatCode="_-* #,##0.00[$€-1]_-;\-* #,##0.00[$€-1]_-;_-* &quot;-&quot;??[$€-1]_-"/>
    <numFmt numFmtId="174" formatCode="#,##0.000"/>
    <numFmt numFmtId="183" formatCode="#,##0.0"/>
    <numFmt numFmtId="187" formatCode="#,##0.0000"/>
  </numFmts>
  <fonts count="72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sz val="9"/>
      <name val="Tahoma"/>
      <family val="2"/>
      <charset val="204"/>
    </font>
    <font>
      <sz val="8"/>
      <name val="Helv"/>
      <charset val="204"/>
    </font>
    <font>
      <b/>
      <sz val="9"/>
      <name val="Tahoma"/>
      <family val="2"/>
      <charset val="204"/>
    </font>
    <font>
      <sz val="12"/>
      <name val="Arial"/>
      <family val="2"/>
      <charset val="204"/>
    </font>
    <font>
      <sz val="10"/>
      <name val="Helv"/>
    </font>
    <font>
      <sz val="8"/>
      <name val="Tahoma"/>
      <family val="2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sz val="9"/>
      <color indexed="10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10"/>
      <name val="MS Sans Serif"/>
      <family val="2"/>
      <charset val="204"/>
    </font>
    <font>
      <sz val="10"/>
      <name val="Arial Cyr"/>
      <charset val="204"/>
    </font>
    <font>
      <b/>
      <sz val="10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name val="Tahoma"/>
      <family val="2"/>
      <charset val="204"/>
    </font>
    <font>
      <b/>
      <u/>
      <sz val="11"/>
      <color indexed="12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11"/>
      <color indexed="8"/>
      <name val="Marlett"/>
      <charset val="2"/>
    </font>
    <font>
      <sz val="10"/>
      <name val="Tahoma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0"/>
      <color indexed="9"/>
      <name val="Tahoma"/>
      <family val="2"/>
      <charset val="204"/>
    </font>
    <font>
      <b/>
      <sz val="9"/>
      <color indexed="12"/>
      <name val="Tahoma"/>
      <family val="2"/>
      <charset val="204"/>
    </font>
    <font>
      <u/>
      <sz val="9"/>
      <color indexed="12"/>
      <name val="Tahoma"/>
      <family val="2"/>
      <charset val="204"/>
    </font>
    <font>
      <sz val="11"/>
      <color indexed="9"/>
      <name val="Tahoma"/>
      <family val="2"/>
      <charset val="204"/>
    </font>
    <font>
      <sz val="11"/>
      <name val="Tahoma"/>
      <family val="2"/>
      <charset val="204"/>
    </font>
    <font>
      <sz val="9"/>
      <color indexed="11"/>
      <name val="Tahoma"/>
      <family val="2"/>
      <charset val="204"/>
    </font>
    <font>
      <u/>
      <sz val="9"/>
      <color indexed="62"/>
      <name val="Tahoma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9"/>
      <color indexed="60"/>
      <name val="Tahoma"/>
      <family val="2"/>
      <charset val="204"/>
    </font>
    <font>
      <sz val="16"/>
      <name val="Tahoma"/>
      <family val="2"/>
      <charset val="204"/>
    </font>
    <font>
      <sz val="16"/>
      <color indexed="9"/>
      <name val="Tahoma"/>
      <family val="2"/>
      <charset val="204"/>
    </font>
    <font>
      <sz val="9"/>
      <name val="Courier New"/>
      <family val="3"/>
      <charset val="204"/>
    </font>
    <font>
      <sz val="8"/>
      <name val="Calibri"/>
      <family val="2"/>
      <charset val="204"/>
    </font>
    <font>
      <b/>
      <sz val="9"/>
      <color indexed="62"/>
      <name val="Tahoma"/>
      <family val="2"/>
      <charset val="204"/>
    </font>
    <font>
      <b/>
      <u/>
      <sz val="10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sz val="13"/>
      <name val="Tahoma"/>
      <family val="2"/>
      <charset val="204"/>
    </font>
    <font>
      <b/>
      <sz val="10"/>
      <color indexed="62"/>
      <name val="Tahoma"/>
      <family val="2"/>
      <charset val="204"/>
    </font>
    <font>
      <sz val="9"/>
      <color indexed="23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indexed="63"/>
      <name val="Tahoma"/>
      <family val="2"/>
      <charset val="204"/>
    </font>
    <font>
      <b/>
      <sz val="9"/>
      <color indexed="63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indexed="30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Arial CYR"/>
      <charset val="204"/>
    </font>
    <font>
      <sz val="11"/>
      <color indexed="22"/>
      <name val="Wingdings 2"/>
      <family val="1"/>
      <charset val="2"/>
    </font>
    <font>
      <sz val="8"/>
      <color indexed="11"/>
      <name val="Tahoma"/>
      <family val="2"/>
      <charset val="204"/>
    </font>
    <font>
      <b/>
      <sz val="9"/>
      <color indexed="11"/>
      <name val="Tahoma"/>
      <family val="2"/>
      <charset val="204"/>
    </font>
    <font>
      <sz val="20"/>
      <name val="Marlett"/>
      <charset val="2"/>
    </font>
    <font>
      <b/>
      <sz val="12"/>
      <color indexed="62"/>
      <name val="Symbol"/>
      <family val="1"/>
      <charset val="2"/>
    </font>
    <font>
      <sz val="10"/>
      <color indexed="11"/>
      <name val="Tahoma"/>
      <family val="2"/>
      <charset val="204"/>
    </font>
    <font>
      <sz val="11"/>
      <color indexed="11"/>
      <name val="Calibri"/>
      <family val="2"/>
      <charset val="204"/>
    </font>
    <font>
      <sz val="12"/>
      <name val="Tahoma"/>
      <family val="2"/>
      <charset val="204"/>
    </font>
    <font>
      <sz val="9"/>
      <color indexed="23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23"/>
      <name val="Wingdings 2"/>
      <family val="1"/>
      <charset val="2"/>
    </font>
    <font>
      <sz val="10"/>
      <color indexed="22"/>
      <name val="Tahoma"/>
      <family val="2"/>
      <charset val="204"/>
    </font>
    <font>
      <b/>
      <sz val="12"/>
      <color indexed="11"/>
      <name val="Tahoma"/>
      <family val="2"/>
      <charset val="204"/>
    </font>
    <font>
      <b/>
      <sz val="12"/>
      <name val="Tahoma"/>
      <family val="2"/>
      <charset val="204"/>
    </font>
    <font>
      <sz val="9"/>
      <color indexed="55"/>
      <name val="Tahoma"/>
      <family val="2"/>
      <charset val="204"/>
    </font>
    <font>
      <b/>
      <sz val="14"/>
      <name val="Franklin Gothic Medium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lightDown">
        <f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1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9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7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22"/>
      </right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ck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22"/>
      </left>
      <right/>
      <top/>
      <bottom/>
      <diagonal/>
    </border>
    <border>
      <left/>
      <right/>
      <top/>
      <bottom style="thin">
        <color indexed="55"/>
      </bottom>
      <diagonal/>
    </border>
    <border>
      <left style="thin">
        <color indexed="22"/>
      </left>
      <right/>
      <top style="thin">
        <color indexed="22"/>
      </top>
      <bottom style="thick">
        <color indexed="22"/>
      </bottom>
      <diagonal/>
    </border>
    <border>
      <left/>
      <right style="thin">
        <color indexed="22"/>
      </right>
      <top style="thin">
        <color indexed="22"/>
      </top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ck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/>
      <bottom/>
      <diagonal/>
    </border>
    <border>
      <left style="thin">
        <color indexed="22"/>
      </left>
      <right/>
      <top style="thick">
        <color indexed="22"/>
      </top>
      <bottom style="thin">
        <color indexed="22"/>
      </bottom>
      <diagonal/>
    </border>
    <border>
      <left style="thick">
        <color indexed="22"/>
      </left>
      <right style="thin">
        <color indexed="22"/>
      </right>
      <top style="thick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ck">
        <color indexed="22"/>
      </top>
      <bottom style="thin">
        <color indexed="22"/>
      </bottom>
      <diagonal/>
    </border>
    <border>
      <left/>
      <right/>
      <top style="thick">
        <color indexed="22"/>
      </top>
      <bottom/>
      <diagonal/>
    </border>
    <border>
      <left style="thick">
        <color indexed="22"/>
      </left>
      <right/>
      <top style="thick">
        <color indexed="22"/>
      </top>
      <bottom/>
      <diagonal/>
    </border>
    <border>
      <left/>
      <right style="thick">
        <color indexed="22"/>
      </right>
      <top style="thick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22"/>
      </bottom>
      <diagonal/>
    </border>
    <border>
      <left style="thick">
        <color indexed="22"/>
      </left>
      <right style="thin">
        <color indexed="22"/>
      </right>
      <top style="thin">
        <color indexed="22"/>
      </top>
      <bottom style="thick">
        <color indexed="22"/>
      </bottom>
      <diagonal/>
    </border>
    <border>
      <left style="thin">
        <color indexed="22"/>
      </left>
      <right style="thick">
        <color indexed="22"/>
      </right>
      <top/>
      <bottom/>
      <diagonal/>
    </border>
    <border>
      <left style="thin">
        <color indexed="22"/>
      </left>
      <right style="thick">
        <color indexed="22"/>
      </right>
      <top style="thick">
        <color indexed="22"/>
      </top>
      <bottom/>
      <diagonal/>
    </border>
    <border>
      <left style="thick">
        <color indexed="22"/>
      </left>
      <right style="thin">
        <color indexed="22"/>
      </right>
      <top/>
      <bottom/>
      <diagonal/>
    </border>
    <border>
      <left style="thick">
        <color indexed="22"/>
      </left>
      <right style="thin">
        <color indexed="22"/>
      </right>
      <top style="thick">
        <color indexed="22"/>
      </top>
      <bottom/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ck">
        <color indexed="22"/>
      </bottom>
      <diagonal/>
    </border>
    <border>
      <left/>
      <right/>
      <top style="thin">
        <color indexed="23"/>
      </top>
      <bottom/>
      <diagonal/>
    </border>
    <border>
      <left style="thick">
        <color indexed="22"/>
      </left>
      <right/>
      <top style="thin">
        <color indexed="22"/>
      </top>
      <bottom/>
      <diagonal/>
    </border>
    <border>
      <left/>
      <right style="thick">
        <color indexed="22"/>
      </right>
      <top style="thin">
        <color indexed="22"/>
      </top>
      <bottom/>
      <diagonal/>
    </border>
    <border>
      <left style="thick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ck">
        <color indexed="22"/>
      </right>
      <top style="thin">
        <color indexed="22"/>
      </top>
      <bottom/>
      <diagonal/>
    </border>
    <border>
      <left style="thick">
        <color indexed="22"/>
      </left>
      <right style="thin">
        <color indexed="22"/>
      </right>
      <top style="thick">
        <color indexed="22"/>
      </top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ck">
        <color indexed="22"/>
      </top>
      <bottom style="thick">
        <color indexed="22"/>
      </bottom>
      <diagonal/>
    </border>
    <border>
      <left style="thin">
        <color indexed="22"/>
      </left>
      <right/>
      <top style="thick">
        <color indexed="22"/>
      </top>
      <bottom style="thick">
        <color indexed="22"/>
      </bottom>
      <diagonal/>
    </border>
    <border>
      <left style="thin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22"/>
      </left>
      <right/>
      <top style="thin">
        <color indexed="22"/>
      </top>
      <bottom style="thick">
        <color indexed="22"/>
      </bottom>
      <diagonal/>
    </border>
    <border>
      <left/>
      <right style="thick">
        <color indexed="22"/>
      </right>
      <top style="thin">
        <color indexed="22"/>
      </top>
      <bottom style="thick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ck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ck">
        <color indexed="22"/>
      </top>
      <bottom style="thin">
        <color indexed="22"/>
      </bottom>
      <diagonal/>
    </border>
    <border>
      <left style="thick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ck">
        <color indexed="22"/>
      </top>
      <bottom style="thick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22"/>
      </left>
      <right style="thin">
        <color indexed="22"/>
      </right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ck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ck">
        <color indexed="23"/>
      </right>
      <top style="thin">
        <color indexed="22"/>
      </top>
      <bottom style="thin">
        <color indexed="22"/>
      </bottom>
      <diagonal/>
    </border>
    <border>
      <left style="thick">
        <color indexed="23"/>
      </left>
      <right style="thick">
        <color indexed="23"/>
      </right>
      <top style="thin">
        <color indexed="22"/>
      </top>
      <bottom style="thin">
        <color indexed="22"/>
      </bottom>
      <diagonal/>
    </border>
    <border>
      <left style="thick">
        <color indexed="23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ck">
        <color indexed="22"/>
      </right>
      <top/>
      <bottom style="thin">
        <color indexed="22"/>
      </bottom>
      <diagonal/>
    </border>
    <border>
      <left style="thin">
        <color indexed="23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55"/>
      </top>
      <bottom style="thin">
        <color indexed="55"/>
      </bottom>
      <diagonal/>
    </border>
  </borders>
  <cellStyleXfs count="94">
    <xf numFmtId="0" fontId="0" fillId="0" borderId="0"/>
    <xf numFmtId="0" fontId="8" fillId="0" borderId="0"/>
    <xf numFmtId="173" fontId="8" fillId="0" borderId="0"/>
    <xf numFmtId="0" fontId="36" fillId="0" borderId="0"/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38" fontId="37" fillId="0" borderId="0">
      <alignment vertical="top"/>
    </xf>
    <xf numFmtId="0" fontId="47" fillId="5" borderId="1" applyNumberFormat="0" applyAlignment="0"/>
    <xf numFmtId="0" fontId="25" fillId="0" borderId="1" applyNumberFormat="0" applyAlignment="0">
      <protection locked="0"/>
    </xf>
    <xf numFmtId="0" fontId="25" fillId="0" borderId="1" applyNumberFormat="0" applyAlignment="0">
      <protection locked="0"/>
    </xf>
    <xf numFmtId="172" fontId="16" fillId="0" borderId="0" applyFont="0" applyFill="0" applyBorder="0" applyAlignment="0" applyProtection="0"/>
    <xf numFmtId="183" fontId="4" fillId="6" borderId="0">
      <protection locked="0"/>
    </xf>
    <xf numFmtId="0" fontId="26" fillId="0" borderId="0" applyFill="0" applyBorder="0" applyProtection="0">
      <alignment vertical="center"/>
    </xf>
    <xf numFmtId="174" fontId="4" fillId="6" borderId="0">
      <protection locked="0"/>
    </xf>
    <xf numFmtId="187" fontId="4" fillId="6" borderId="0">
      <protection locked="0"/>
    </xf>
    <xf numFmtId="0" fontId="25" fillId="7" borderId="1" applyAlignment="0">
      <alignment horizontal="left"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25" fillId="3" borderId="1" applyNumberFormat="0" applyAlignment="0"/>
    <xf numFmtId="0" fontId="25" fillId="4" borderId="1" applyNumberFormat="0" applyAlignment="0"/>
    <xf numFmtId="0" fontId="25" fillId="4" borderId="1" applyNumberFormat="0" applyAlignment="0"/>
    <xf numFmtId="0" fontId="28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5" fillId="0" borderId="0"/>
    <xf numFmtId="0" fontId="26" fillId="0" borderId="0" applyFill="0" applyBorder="0" applyProtection="0">
      <alignment vertical="center"/>
    </xf>
    <xf numFmtId="0" fontId="26" fillId="0" borderId="0" applyFill="0" applyBorder="0" applyProtection="0">
      <alignment vertical="center"/>
    </xf>
    <xf numFmtId="0" fontId="46" fillId="8" borderId="2" applyNumberFormat="0">
      <alignment horizontal="center" vertical="center"/>
    </xf>
    <xf numFmtId="0" fontId="46" fillId="8" borderId="2" applyNumberFormat="0">
      <alignment horizontal="center" vertical="center"/>
    </xf>
    <xf numFmtId="49" fontId="33" fillId="9" borderId="3" applyNumberFormat="0">
      <alignment horizontal="center" vertical="center"/>
    </xf>
    <xf numFmtId="0" fontId="3" fillId="2" borderId="1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71" fillId="0" borderId="0" applyBorder="0">
      <alignment horizontal="center" vertical="center" wrapText="1"/>
    </xf>
    <xf numFmtId="0" fontId="6" fillId="0" borderId="4" applyBorder="0">
      <alignment horizontal="center" vertical="center" wrapText="1"/>
    </xf>
    <xf numFmtId="4" fontId="4" fillId="6" borderId="5" applyBorder="0">
      <alignment horizontal="right"/>
    </xf>
    <xf numFmtId="49" fontId="4" fillId="0" borderId="0" applyBorder="0">
      <alignment vertical="top"/>
    </xf>
    <xf numFmtId="49" fontId="4" fillId="0" borderId="0" applyBorder="0">
      <alignment vertical="top"/>
    </xf>
    <xf numFmtId="0" fontId="2" fillId="0" borderId="0"/>
    <xf numFmtId="0" fontId="1" fillId="0" borderId="0"/>
    <xf numFmtId="0" fontId="17" fillId="0" borderId="0"/>
    <xf numFmtId="0" fontId="34" fillId="10" borderId="0" applyNumberFormat="0" applyBorder="0" applyAlignment="0">
      <alignment horizontal="left" vertical="center"/>
    </xf>
    <xf numFmtId="0" fontId="1" fillId="0" borderId="0"/>
    <xf numFmtId="0" fontId="34" fillId="10" borderId="0" applyNumberFormat="0" applyBorder="0" applyAlignment="0">
      <alignment horizontal="left" vertical="center"/>
    </xf>
    <xf numFmtId="0" fontId="11" fillId="0" borderId="0"/>
    <xf numFmtId="0" fontId="57" fillId="11" borderId="0"/>
    <xf numFmtId="0" fontId="57" fillId="11" borderId="0"/>
    <xf numFmtId="0" fontId="17" fillId="0" borderId="0"/>
    <xf numFmtId="0" fontId="1" fillId="0" borderId="0"/>
    <xf numFmtId="0" fontId="17" fillId="0" borderId="0"/>
    <xf numFmtId="49" fontId="4" fillId="10" borderId="0" applyBorder="0">
      <alignment vertical="top"/>
    </xf>
    <xf numFmtId="0" fontId="1" fillId="0" borderId="0"/>
    <xf numFmtId="0" fontId="34" fillId="10" borderId="0" applyNumberFormat="0" applyBorder="0" applyAlignment="0">
      <alignment horizontal="left" vertical="center"/>
    </xf>
    <xf numFmtId="0" fontId="2" fillId="0" borderId="0"/>
    <xf numFmtId="0" fontId="2" fillId="0" borderId="0"/>
    <xf numFmtId="0" fontId="34" fillId="10" borderId="0" applyNumberFormat="0" applyBorder="0" applyAlignment="0">
      <alignment horizontal="left" vertical="center"/>
    </xf>
    <xf numFmtId="49" fontId="4" fillId="0" borderId="0" applyBorder="0">
      <alignment vertical="top"/>
    </xf>
    <xf numFmtId="0" fontId="11" fillId="0" borderId="0"/>
    <xf numFmtId="49" fontId="4" fillId="0" borderId="0" applyBorder="0">
      <alignment vertical="top"/>
    </xf>
    <xf numFmtId="49" fontId="4" fillId="0" borderId="0" applyBorder="0">
      <alignment vertical="top"/>
    </xf>
    <xf numFmtId="49" fontId="4" fillId="0" borderId="0" applyBorder="0">
      <alignment vertical="top"/>
    </xf>
    <xf numFmtId="0" fontId="2" fillId="0" borderId="0"/>
    <xf numFmtId="0" fontId="1" fillId="0" borderId="0"/>
    <xf numFmtId="49" fontId="4" fillId="0" borderId="0" applyBorder="0">
      <alignment vertical="top"/>
    </xf>
    <xf numFmtId="49" fontId="4" fillId="0" borderId="0" applyBorder="0">
      <alignment vertical="top"/>
    </xf>
    <xf numFmtId="49" fontId="4" fillId="0" borderId="0" applyBorder="0">
      <alignment vertical="top"/>
    </xf>
    <xf numFmtId="49" fontId="4" fillId="0" borderId="0" applyBorder="0">
      <alignment vertical="top"/>
    </xf>
    <xf numFmtId="0" fontId="17" fillId="0" borderId="0"/>
    <xf numFmtId="49" fontId="4" fillId="0" borderId="0" applyBorder="0">
      <alignment vertical="top"/>
    </xf>
    <xf numFmtId="0" fontId="4" fillId="0" borderId="0">
      <alignment horizontal="left" vertical="center"/>
    </xf>
    <xf numFmtId="0" fontId="1" fillId="0" borderId="0"/>
    <xf numFmtId="0" fontId="2" fillId="0" borderId="0"/>
    <xf numFmtId="0" fontId="1" fillId="0" borderId="0"/>
    <xf numFmtId="0" fontId="17" fillId="0" borderId="0"/>
    <xf numFmtId="0" fontId="5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" fillId="0" borderId="0"/>
    <xf numFmtId="0" fontId="8" fillId="0" borderId="0"/>
    <xf numFmtId="4" fontId="4" fillId="12" borderId="0" applyBorder="0">
      <alignment horizontal="right"/>
    </xf>
    <xf numFmtId="4" fontId="4" fillId="12" borderId="7" applyBorder="0">
      <alignment horizontal="right"/>
    </xf>
    <xf numFmtId="4" fontId="4" fillId="12" borderId="5" applyFont="0" applyBorder="0">
      <alignment horizontal="right"/>
    </xf>
  </cellStyleXfs>
  <cellXfs count="910">
    <xf numFmtId="0" fontId="0" fillId="0" borderId="0" xfId="0"/>
    <xf numFmtId="0" fontId="25" fillId="0" borderId="0" xfId="28" applyFont="1" applyFill="1" applyBorder="1" applyAlignment="1" applyProtection="1">
      <alignment horizontal="right" vertical="top" wrapText="1"/>
    </xf>
    <xf numFmtId="0" fontId="4" fillId="0" borderId="8" xfId="67" applyFont="1" applyBorder="1" applyAlignment="1" applyProtection="1">
      <alignment vertical="center"/>
    </xf>
    <xf numFmtId="0" fontId="4" fillId="0" borderId="0" xfId="82" applyFont="1" applyProtection="1"/>
    <xf numFmtId="0" fontId="4" fillId="0" borderId="0" xfId="82" applyFont="1" applyAlignment="1" applyProtection="1">
      <alignment horizontal="center"/>
    </xf>
    <xf numFmtId="0" fontId="4" fillId="0" borderId="0" xfId="87" applyFont="1" applyAlignment="1" applyProtection="1">
      <alignment horizontal="right"/>
    </xf>
    <xf numFmtId="0" fontId="4" fillId="0" borderId="5" xfId="82" applyFont="1" applyBorder="1" applyAlignment="1" applyProtection="1">
      <alignment horizontal="center"/>
    </xf>
    <xf numFmtId="0" fontId="4" fillId="0" borderId="0" xfId="0" applyFont="1" applyProtection="1"/>
    <xf numFmtId="49" fontId="4" fillId="0" borderId="5" xfId="0" applyNumberFormat="1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13" fillId="0" borderId="0" xfId="67" applyNumberFormat="1" applyFont="1" applyFill="1" applyBorder="1" applyProtection="1"/>
    <xf numFmtId="0" fontId="4" fillId="0" borderId="0" xfId="67" applyFont="1" applyProtection="1"/>
    <xf numFmtId="49" fontId="13" fillId="0" borderId="0" xfId="67" applyNumberFormat="1" applyFont="1" applyFill="1" applyBorder="1" applyProtection="1"/>
    <xf numFmtId="0" fontId="4" fillId="8" borderId="0" xfId="67" applyFont="1" applyFill="1" applyBorder="1" applyProtection="1"/>
    <xf numFmtId="0" fontId="13" fillId="0" borderId="0" xfId="67" applyNumberFormat="1" applyFont="1" applyFill="1" applyBorder="1" applyAlignment="1" applyProtection="1">
      <alignment vertical="center"/>
    </xf>
    <xf numFmtId="0" fontId="4" fillId="0" borderId="0" xfId="67" applyFont="1" applyAlignment="1" applyProtection="1">
      <alignment vertical="center"/>
    </xf>
    <xf numFmtId="49" fontId="4" fillId="0" borderId="0" xfId="76" applyFont="1" applyAlignment="1" applyProtection="1">
      <alignment horizontal="left" vertical="center" wrapText="1"/>
    </xf>
    <xf numFmtId="49" fontId="4" fillId="0" borderId="0" xfId="76" applyFont="1" applyAlignment="1" applyProtection="1">
      <alignment vertical="center" wrapText="1"/>
    </xf>
    <xf numFmtId="49" fontId="13" fillId="0" borderId="0" xfId="76" applyFont="1" applyAlignment="1" applyProtection="1">
      <alignment horizontal="center" vertical="center" wrapText="1"/>
    </xf>
    <xf numFmtId="49" fontId="4" fillId="0" borderId="0" xfId="76" applyFont="1" applyAlignment="1" applyProtection="1">
      <alignment horizontal="right" vertical="center" wrapText="1" indent="2"/>
    </xf>
    <xf numFmtId="49" fontId="4" fillId="0" borderId="0" xfId="76" applyFont="1" applyAlignment="1" applyProtection="1">
      <alignment horizontal="left" vertical="center" wrapText="1" indent="2"/>
    </xf>
    <xf numFmtId="49" fontId="4" fillId="0" borderId="0" xfId="46" applyFont="1" applyAlignment="1" applyProtection="1">
      <alignment vertical="center" wrapText="1"/>
    </xf>
    <xf numFmtId="49" fontId="4" fillId="0" borderId="0" xfId="46" applyFont="1" applyBorder="1" applyAlignment="1" applyProtection="1">
      <alignment vertical="center" wrapText="1"/>
    </xf>
    <xf numFmtId="49" fontId="4" fillId="0" borderId="0" xfId="46" applyFont="1" applyBorder="1" applyAlignment="1" applyProtection="1">
      <alignment horizontal="center" vertical="center" wrapText="1"/>
    </xf>
    <xf numFmtId="0" fontId="29" fillId="0" borderId="0" xfId="77" applyFont="1" applyFill="1" applyAlignment="1" applyProtection="1">
      <alignment vertical="center"/>
    </xf>
    <xf numFmtId="0" fontId="29" fillId="0" borderId="0" xfId="77" applyFont="1" applyFill="1" applyAlignment="1" applyProtection="1">
      <alignment horizontal="left" vertical="center"/>
    </xf>
    <xf numFmtId="0" fontId="25" fillId="0" borderId="0" xfId="77" applyFont="1" applyAlignment="1" applyProtection="1">
      <alignment vertical="center" wrapText="1"/>
    </xf>
    <xf numFmtId="49" fontId="14" fillId="0" borderId="0" xfId="46" applyFont="1" applyBorder="1" applyAlignment="1" applyProtection="1">
      <alignment horizontal="center" vertical="center"/>
    </xf>
    <xf numFmtId="49" fontId="4" fillId="0" borderId="0" xfId="46" applyFont="1" applyProtection="1">
      <alignment vertical="top"/>
    </xf>
    <xf numFmtId="49" fontId="13" fillId="0" borderId="0" xfId="76" applyFont="1" applyAlignment="1" applyProtection="1">
      <alignment vertical="center"/>
    </xf>
    <xf numFmtId="49" fontId="13" fillId="13" borderId="0" xfId="0" applyNumberFormat="1" applyFont="1" applyFill="1" applyAlignment="1">
      <alignment horizontal="center" vertical="center"/>
    </xf>
    <xf numFmtId="0" fontId="4" fillId="0" borderId="0" xfId="67" applyFont="1" applyBorder="1" applyProtection="1"/>
    <xf numFmtId="49" fontId="4" fillId="0" borderId="0" xfId="66" applyNumberFormat="1" applyFont="1" applyProtection="1">
      <alignment vertical="top"/>
    </xf>
    <xf numFmtId="0" fontId="25" fillId="0" borderId="0" xfId="59" applyFont="1"/>
    <xf numFmtId="49" fontId="4" fillId="0" borderId="0" xfId="73" applyFont="1">
      <alignment vertical="top"/>
    </xf>
    <xf numFmtId="49" fontId="4" fillId="0" borderId="0" xfId="46" applyFont="1" applyAlignment="1">
      <alignment vertical="center"/>
    </xf>
    <xf numFmtId="0" fontId="30" fillId="8" borderId="0" xfId="38" applyFont="1" applyFill="1" applyBorder="1" applyAlignment="1" applyProtection="1">
      <alignment horizontal="center" vertical="center" wrapText="1"/>
    </xf>
    <xf numFmtId="0" fontId="4" fillId="0" borderId="0" xfId="0" applyFont="1"/>
    <xf numFmtId="49" fontId="4" fillId="8" borderId="9" xfId="67" applyNumberFormat="1" applyFont="1" applyFill="1" applyBorder="1" applyAlignment="1" applyProtection="1">
      <alignment horizontal="center" vertical="center"/>
    </xf>
    <xf numFmtId="0" fontId="4" fillId="0" borderId="8" xfId="67" applyFont="1" applyBorder="1" applyProtection="1"/>
    <xf numFmtId="0" fontId="4" fillId="8" borderId="10" xfId="67" applyFont="1" applyFill="1" applyBorder="1" applyProtection="1"/>
    <xf numFmtId="49" fontId="19" fillId="8" borderId="0" xfId="60" applyFont="1" applyFill="1" applyBorder="1" applyAlignment="1">
      <alignment wrapText="1"/>
    </xf>
    <xf numFmtId="49" fontId="14" fillId="6" borderId="11" xfId="51" applyNumberFormat="1" applyFont="1" applyFill="1" applyBorder="1" applyAlignment="1" applyProtection="1">
      <alignment horizontal="center" vertical="center" wrapText="1"/>
    </xf>
    <xf numFmtId="49" fontId="14" fillId="14" borderId="11" xfId="51" applyNumberFormat="1" applyFont="1" applyFill="1" applyBorder="1" applyAlignment="1" applyProtection="1">
      <alignment horizontal="center" vertical="center" wrapText="1"/>
    </xf>
    <xf numFmtId="49" fontId="14" fillId="12" borderId="11" xfId="51" applyNumberFormat="1" applyFont="1" applyFill="1" applyBorder="1" applyAlignment="1" applyProtection="1">
      <alignment horizontal="center" vertical="center" wrapText="1"/>
    </xf>
    <xf numFmtId="0" fontId="25" fillId="0" borderId="0" xfId="28" applyFont="1" applyFill="1" applyBorder="1" applyAlignment="1" applyProtection="1">
      <alignment horizontal="left" vertical="top" wrapText="1"/>
    </xf>
    <xf numFmtId="49" fontId="19" fillId="0" borderId="0" xfId="60" applyFont="1" applyFill="1" applyBorder="1" applyAlignment="1" applyProtection="1">
      <alignment vertical="top" wrapText="1"/>
    </xf>
    <xf numFmtId="49" fontId="19" fillId="0" borderId="0" xfId="60" applyFont="1" applyFill="1" applyBorder="1" applyAlignment="1" applyProtection="1">
      <alignment wrapText="1"/>
    </xf>
    <xf numFmtId="0" fontId="25" fillId="0" borderId="12" xfId="83" applyFont="1" applyFill="1" applyBorder="1" applyAlignment="1" applyProtection="1">
      <alignment horizontal="right" vertical="center" wrapText="1" indent="2"/>
    </xf>
    <xf numFmtId="0" fontId="25" fillId="0" borderId="6" xfId="83" applyFont="1" applyFill="1" applyBorder="1" applyAlignment="1" applyProtection="1">
      <alignment horizontal="center" vertical="center" wrapText="1"/>
    </xf>
    <xf numFmtId="0" fontId="25" fillId="0" borderId="13" xfId="83" applyFont="1" applyFill="1" applyBorder="1" applyAlignment="1" applyProtection="1">
      <alignment horizontal="left" vertical="center" wrapText="1" indent="2"/>
    </xf>
    <xf numFmtId="0" fontId="21" fillId="0" borderId="0" xfId="60" applyNumberFormat="1" applyFont="1" applyFill="1" applyAlignment="1" applyProtection="1">
      <alignment wrapText="1"/>
    </xf>
    <xf numFmtId="49" fontId="22" fillId="0" borderId="0" xfId="60" applyFont="1" applyFill="1" applyAlignment="1" applyProtection="1">
      <alignment wrapText="1"/>
    </xf>
    <xf numFmtId="49" fontId="22" fillId="0" borderId="0" xfId="60" applyFont="1" applyFill="1" applyAlignment="1" applyProtection="1">
      <alignment vertical="center" wrapText="1"/>
    </xf>
    <xf numFmtId="49" fontId="32" fillId="0" borderId="0" xfId="60" applyFont="1" applyFill="1" applyAlignment="1" applyProtection="1">
      <alignment wrapText="1"/>
    </xf>
    <xf numFmtId="0" fontId="20" fillId="0" borderId="0" xfId="60" applyNumberFormat="1" applyFont="1" applyFill="1" applyAlignment="1" applyProtection="1">
      <alignment horizontal="left" vertical="center" wrapText="1"/>
    </xf>
    <xf numFmtId="49" fontId="23" fillId="0" borderId="0" xfId="60" applyFont="1" applyFill="1" applyBorder="1" applyAlignment="1" applyProtection="1">
      <alignment wrapText="1"/>
    </xf>
    <xf numFmtId="0" fontId="25" fillId="0" borderId="0" xfId="60" applyNumberFormat="1" applyFont="1" applyFill="1" applyAlignment="1" applyProtection="1">
      <alignment vertical="top"/>
    </xf>
    <xf numFmtId="0" fontId="25" fillId="0" borderId="0" xfId="60" applyNumberFormat="1" applyFont="1" applyFill="1" applyAlignment="1" applyProtection="1">
      <alignment horizontal="left" vertical="top" wrapText="1"/>
    </xf>
    <xf numFmtId="49" fontId="22" fillId="0" borderId="0" xfId="60" applyFont="1" applyFill="1" applyBorder="1" applyAlignment="1" applyProtection="1">
      <alignment wrapText="1"/>
    </xf>
    <xf numFmtId="49" fontId="24" fillId="0" borderId="14" xfId="60" applyFont="1" applyFill="1" applyBorder="1" applyAlignment="1" applyProtection="1">
      <alignment vertical="center" wrapText="1"/>
    </xf>
    <xf numFmtId="49" fontId="22" fillId="0" borderId="15" xfId="60" applyFont="1" applyFill="1" applyBorder="1" applyAlignment="1" applyProtection="1">
      <alignment wrapText="1"/>
    </xf>
    <xf numFmtId="49" fontId="24" fillId="0" borderId="14" xfId="60" applyFont="1" applyFill="1" applyBorder="1" applyAlignment="1" applyProtection="1">
      <alignment horizontal="center" vertical="center" wrapText="1"/>
    </xf>
    <xf numFmtId="49" fontId="15" fillId="0" borderId="0" xfId="40" applyNumberFormat="1" applyFont="1" applyFill="1" applyBorder="1" applyAlignment="1" applyProtection="1">
      <alignment wrapText="1"/>
    </xf>
    <xf numFmtId="49" fontId="15" fillId="0" borderId="0" xfId="40" applyNumberFormat="1" applyFont="1" applyFill="1" applyBorder="1" applyAlignment="1" applyProtection="1">
      <alignment horizontal="left" wrapText="1"/>
    </xf>
    <xf numFmtId="49" fontId="22" fillId="0" borderId="16" xfId="60" applyFont="1" applyFill="1" applyBorder="1" applyAlignment="1" applyProtection="1">
      <alignment wrapText="1"/>
    </xf>
    <xf numFmtId="49" fontId="24" fillId="0" borderId="17" xfId="60" applyFont="1" applyFill="1" applyBorder="1" applyAlignment="1" applyProtection="1">
      <alignment vertical="center" wrapText="1"/>
    </xf>
    <xf numFmtId="49" fontId="4" fillId="0" borderId="0" xfId="60" applyFont="1" applyFill="1" applyAlignment="1" applyProtection="1">
      <alignment vertical="top" wrapText="1"/>
    </xf>
    <xf numFmtId="49" fontId="19" fillId="0" borderId="15" xfId="60" applyFont="1" applyFill="1" applyBorder="1" applyAlignment="1" applyProtection="1">
      <alignment wrapText="1"/>
    </xf>
    <xf numFmtId="49" fontId="19" fillId="0" borderId="14" xfId="60" applyFont="1" applyFill="1" applyBorder="1" applyAlignment="1" applyProtection="1">
      <alignment wrapText="1"/>
    </xf>
    <xf numFmtId="49" fontId="18" fillId="0" borderId="14" xfId="60" applyFont="1" applyFill="1" applyBorder="1" applyAlignment="1" applyProtection="1">
      <alignment horizontal="left" vertical="center" wrapText="1"/>
    </xf>
    <xf numFmtId="49" fontId="18" fillId="0" borderId="15" xfId="60" applyFont="1" applyFill="1" applyBorder="1" applyAlignment="1" applyProtection="1">
      <alignment horizontal="left" vertical="center" wrapText="1"/>
    </xf>
    <xf numFmtId="49" fontId="18" fillId="0" borderId="0" xfId="60" applyFont="1" applyFill="1" applyBorder="1" applyAlignment="1" applyProtection="1">
      <alignment horizontal="left" vertical="center" wrapText="1"/>
    </xf>
    <xf numFmtId="49" fontId="19" fillId="0" borderId="0" xfId="60" applyFont="1" applyFill="1" applyBorder="1" applyAlignment="1" applyProtection="1">
      <alignment horizontal="right" wrapText="1"/>
    </xf>
    <xf numFmtId="49" fontId="18" fillId="0" borderId="17" xfId="60" applyFont="1" applyFill="1" applyBorder="1" applyAlignment="1" applyProtection="1">
      <alignment horizontal="left" vertical="center" wrapText="1"/>
    </xf>
    <xf numFmtId="49" fontId="18" fillId="0" borderId="16" xfId="60" applyFont="1" applyFill="1" applyBorder="1" applyAlignment="1" applyProtection="1">
      <alignment horizontal="left" vertical="center" wrapText="1"/>
    </xf>
    <xf numFmtId="49" fontId="18" fillId="0" borderId="18" xfId="60" applyFont="1" applyFill="1" applyBorder="1" applyAlignment="1" applyProtection="1">
      <alignment horizontal="left" vertical="center" wrapText="1"/>
    </xf>
    <xf numFmtId="0" fontId="14" fillId="15" borderId="13" xfId="85" applyFont="1" applyFill="1" applyBorder="1" applyAlignment="1" applyProtection="1">
      <alignment vertical="center"/>
    </xf>
    <xf numFmtId="0" fontId="14" fillId="0" borderId="0" xfId="60" applyNumberFormat="1" applyFont="1" applyFill="1" applyBorder="1" applyAlignment="1" applyProtection="1">
      <alignment vertical="center" wrapText="1"/>
    </xf>
    <xf numFmtId="0" fontId="14" fillId="0" borderId="0" xfId="60" applyNumberFormat="1" applyFont="1" applyFill="1" applyBorder="1" applyAlignment="1" applyProtection="1">
      <alignment vertical="top" wrapText="1"/>
    </xf>
    <xf numFmtId="49" fontId="4" fillId="0" borderId="0" xfId="74" applyProtection="1">
      <alignment vertical="top"/>
    </xf>
    <xf numFmtId="0" fontId="0" fillId="16" borderId="0" xfId="0" applyFill="1" applyProtection="1"/>
    <xf numFmtId="0" fontId="4" fillId="0" borderId="0" xfId="67" applyFont="1" applyBorder="1" applyAlignment="1" applyProtection="1">
      <alignment vertical="center"/>
    </xf>
    <xf numFmtId="49" fontId="4" fillId="8" borderId="6" xfId="67" applyNumberFormat="1" applyFont="1" applyFill="1" applyBorder="1" applyAlignment="1" applyProtection="1">
      <alignment horizontal="center" vertical="center"/>
    </xf>
    <xf numFmtId="0" fontId="6" fillId="16" borderId="0" xfId="82" applyFont="1" applyFill="1" applyProtection="1"/>
    <xf numFmtId="49" fontId="4" fillId="12" borderId="5" xfId="75" applyFont="1" applyFill="1" applyBorder="1" applyAlignment="1" applyProtection="1">
      <alignment horizontal="center" vertical="top"/>
    </xf>
    <xf numFmtId="49" fontId="4" fillId="0" borderId="0" xfId="75" applyFont="1" applyProtection="1">
      <alignment vertical="top"/>
    </xf>
    <xf numFmtId="49" fontId="4" fillId="0" borderId="0" xfId="75" applyProtection="1">
      <alignment vertical="top"/>
    </xf>
    <xf numFmtId="0" fontId="4" fillId="0" borderId="0" xfId="0" applyFont="1" applyFill="1" applyBorder="1" applyAlignment="1" applyProtection="1">
      <alignment horizontal="center"/>
    </xf>
    <xf numFmtId="49" fontId="14" fillId="17" borderId="11" xfId="51" applyNumberFormat="1" applyFont="1" applyFill="1" applyBorder="1" applyAlignment="1" applyProtection="1">
      <alignment horizontal="center" vertical="center" wrapText="1"/>
    </xf>
    <xf numFmtId="49" fontId="35" fillId="0" borderId="0" xfId="42" applyNumberFormat="1" applyFont="1" applyFill="1" applyBorder="1" applyAlignment="1" applyProtection="1">
      <alignment horizontal="left" vertical="center" wrapText="1"/>
    </xf>
    <xf numFmtId="0" fontId="13" fillId="0" borderId="0" xfId="79" applyNumberFormat="1" applyFont="1" applyFill="1" applyAlignment="1" applyProtection="1">
      <alignment vertical="center" wrapText="1"/>
    </xf>
    <xf numFmtId="0" fontId="13" fillId="0" borderId="0" xfId="79" applyFont="1" applyFill="1" applyAlignment="1" applyProtection="1">
      <alignment horizontal="left" vertical="center" wrapText="1"/>
    </xf>
    <xf numFmtId="0" fontId="13" fillId="0" borderId="0" xfId="79" applyFont="1" applyAlignment="1" applyProtection="1">
      <alignment vertical="center" wrapText="1"/>
    </xf>
    <xf numFmtId="0" fontId="13" fillId="0" borderId="0" xfId="79" applyFont="1" applyAlignment="1" applyProtection="1">
      <alignment horizontal="center" vertical="center" wrapText="1"/>
    </xf>
    <xf numFmtId="0" fontId="13" fillId="0" borderId="0" xfId="79" applyFont="1" applyFill="1" applyAlignment="1" applyProtection="1">
      <alignment vertical="center" wrapText="1"/>
    </xf>
    <xf numFmtId="0" fontId="12" fillId="0" borderId="0" xfId="79" applyFont="1" applyAlignment="1" applyProtection="1">
      <alignment vertical="center" wrapText="1"/>
    </xf>
    <xf numFmtId="0" fontId="4" fillId="8" borderId="0" xfId="79" applyFont="1" applyFill="1" applyBorder="1" applyAlignment="1" applyProtection="1">
      <alignment vertical="center" wrapText="1"/>
    </xf>
    <xf numFmtId="0" fontId="4" fillId="0" borderId="0" xfId="79" applyFont="1" applyBorder="1" applyAlignment="1" applyProtection="1">
      <alignment vertical="center" wrapText="1"/>
    </xf>
    <xf numFmtId="0" fontId="4" fillId="0" borderId="0" xfId="79" applyFont="1" applyAlignment="1" applyProtection="1">
      <alignment horizontal="right" vertical="center"/>
    </xf>
    <xf numFmtId="0" fontId="4" fillId="0" borderId="0" xfId="79" applyFont="1" applyAlignment="1" applyProtection="1">
      <alignment horizontal="center" vertical="center" wrapText="1"/>
    </xf>
    <xf numFmtId="0" fontId="4" fillId="0" borderId="0" xfId="79" applyFont="1" applyAlignment="1" applyProtection="1">
      <alignment vertical="center" wrapText="1"/>
    </xf>
    <xf numFmtId="0" fontId="39" fillId="8" borderId="0" xfId="79" applyFont="1" applyFill="1" applyBorder="1" applyAlignment="1" applyProtection="1">
      <alignment vertical="center" wrapText="1"/>
    </xf>
    <xf numFmtId="0" fontId="6" fillId="8" borderId="0" xfId="79" applyFont="1" applyFill="1" applyBorder="1" applyAlignment="1" applyProtection="1">
      <alignment vertical="center" wrapText="1"/>
    </xf>
    <xf numFmtId="0" fontId="4" fillId="8" borderId="0" xfId="79" applyFont="1" applyFill="1" applyBorder="1" applyAlignment="1" applyProtection="1">
      <alignment horizontal="right" vertical="center" wrapText="1" indent="1"/>
    </xf>
    <xf numFmtId="0" fontId="38" fillId="8" borderId="0" xfId="79" applyFont="1" applyFill="1" applyBorder="1" applyAlignment="1" applyProtection="1">
      <alignment horizontal="center" vertical="center" wrapText="1"/>
    </xf>
    <xf numFmtId="0" fontId="4" fillId="12" borderId="6" xfId="79" applyFont="1" applyFill="1" applyBorder="1" applyAlignment="1" applyProtection="1">
      <alignment horizontal="center" vertical="center"/>
    </xf>
    <xf numFmtId="14" fontId="13" fillId="8" borderId="0" xfId="79" applyNumberFormat="1" applyFont="1" applyFill="1" applyBorder="1" applyAlignment="1" applyProtection="1">
      <alignment horizontal="center" vertical="center" wrapText="1"/>
    </xf>
    <xf numFmtId="0" fontId="13" fillId="8" borderId="0" xfId="79" applyNumberFormat="1" applyFont="1" applyFill="1" applyBorder="1" applyAlignment="1" applyProtection="1">
      <alignment horizontal="center" vertical="center" wrapText="1"/>
    </xf>
    <xf numFmtId="0" fontId="4" fillId="8" borderId="0" xfId="79" applyNumberFormat="1" applyFont="1" applyFill="1" applyBorder="1" applyAlignment="1" applyProtection="1">
      <alignment horizontal="center" vertical="center" wrapText="1"/>
    </xf>
    <xf numFmtId="0" fontId="4" fillId="8" borderId="0" xfId="79" applyFont="1" applyFill="1" applyBorder="1" applyAlignment="1" applyProtection="1">
      <alignment horizontal="center" vertical="center" wrapText="1"/>
    </xf>
    <xf numFmtId="0" fontId="4" fillId="8" borderId="19" xfId="79" applyFont="1" applyFill="1" applyBorder="1" applyAlignment="1" applyProtection="1">
      <alignment horizontal="right" vertical="center" wrapText="1" indent="1"/>
    </xf>
    <xf numFmtId="49" fontId="4" fillId="17" borderId="6" xfId="79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79" applyFont="1" applyAlignment="1" applyProtection="1">
      <alignment horizontal="center" vertical="center" wrapText="1"/>
    </xf>
    <xf numFmtId="0" fontId="4" fillId="8" borderId="0" xfId="79" applyNumberFormat="1" applyFont="1" applyFill="1" applyBorder="1" applyAlignment="1" applyProtection="1">
      <alignment horizontal="right" vertical="center" wrapText="1" indent="1"/>
    </xf>
    <xf numFmtId="14" fontId="4" fillId="8" borderId="0" xfId="79" applyNumberFormat="1" applyFont="1" applyFill="1" applyBorder="1" applyAlignment="1" applyProtection="1">
      <alignment horizontal="center" vertical="center" wrapText="1"/>
    </xf>
    <xf numFmtId="0" fontId="40" fillId="8" borderId="0" xfId="79" applyNumberFormat="1" applyFont="1" applyFill="1" applyBorder="1" applyAlignment="1" applyProtection="1">
      <alignment horizontal="center" vertical="center" wrapText="1"/>
    </xf>
    <xf numFmtId="49" fontId="4" fillId="12" borderId="6" xfId="79" applyNumberFormat="1" applyFont="1" applyFill="1" applyBorder="1" applyAlignment="1" applyProtection="1">
      <alignment horizontal="center" vertical="center" wrapText="1"/>
    </xf>
    <xf numFmtId="0" fontId="13" fillId="0" borderId="0" xfId="79" applyFont="1" applyFill="1" applyBorder="1" applyAlignment="1" applyProtection="1">
      <alignment vertical="center" wrapText="1"/>
    </xf>
    <xf numFmtId="0" fontId="4" fillId="8" borderId="0" xfId="79" applyFont="1" applyFill="1" applyBorder="1" applyAlignment="1" applyProtection="1">
      <alignment horizontal="center" wrapText="1"/>
    </xf>
    <xf numFmtId="49" fontId="13" fillId="0" borderId="0" xfId="79" applyNumberFormat="1" applyFont="1" applyFill="1" applyBorder="1" applyAlignment="1" applyProtection="1">
      <alignment horizontal="left" vertical="center" wrapText="1"/>
    </xf>
    <xf numFmtId="49" fontId="39" fillId="8" borderId="0" xfId="79" applyNumberFormat="1" applyFont="1" applyFill="1" applyBorder="1" applyAlignment="1" applyProtection="1">
      <alignment horizontal="center" vertical="center" wrapText="1"/>
    </xf>
    <xf numFmtId="49" fontId="4" fillId="8" borderId="0" xfId="79" applyNumberFormat="1" applyFont="1" applyFill="1" applyBorder="1" applyAlignment="1" applyProtection="1">
      <alignment horizontal="right" vertical="center" wrapText="1" indent="1"/>
    </xf>
    <xf numFmtId="49" fontId="4" fillId="6" borderId="6" xfId="79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72" applyFont="1"/>
    <xf numFmtId="49" fontId="4" fillId="0" borderId="0" xfId="70" applyFont="1" applyProtection="1">
      <alignment vertical="top"/>
    </xf>
    <xf numFmtId="49" fontId="4" fillId="0" borderId="0" xfId="70" applyProtection="1">
      <alignment vertical="top"/>
    </xf>
    <xf numFmtId="49" fontId="4" fillId="0" borderId="0" xfId="68">
      <alignment vertical="top"/>
    </xf>
    <xf numFmtId="0" fontId="2" fillId="0" borderId="0" xfId="71" applyProtection="1"/>
    <xf numFmtId="49" fontId="4" fillId="0" borderId="0" xfId="0" applyNumberFormat="1" applyFont="1" applyFill="1" applyBorder="1" applyAlignment="1" applyProtection="1">
      <alignment horizontal="center"/>
    </xf>
    <xf numFmtId="0" fontId="43" fillId="15" borderId="12" xfId="85" applyFont="1" applyFill="1" applyBorder="1" applyAlignment="1" applyProtection="1">
      <alignment vertical="center"/>
    </xf>
    <xf numFmtId="49" fontId="28" fillId="0" borderId="0" xfId="41" applyNumberFormat="1" applyFill="1" applyBorder="1" applyAlignment="1" applyProtection="1">
      <alignment horizontal="left" vertical="center" wrapText="1"/>
    </xf>
    <xf numFmtId="49" fontId="25" fillId="0" borderId="0" xfId="78" applyFont="1" applyFill="1" applyBorder="1" applyAlignment="1" applyProtection="1">
      <alignment horizontal="right" vertical="center" indent="1"/>
    </xf>
    <xf numFmtId="49" fontId="44" fillId="0" borderId="0" xfId="39" applyNumberFormat="1" applyFont="1" applyFill="1" applyBorder="1" applyAlignment="1" applyProtection="1">
      <alignment horizontal="left" vertical="center" wrapText="1"/>
    </xf>
    <xf numFmtId="49" fontId="4" fillId="6" borderId="6" xfId="67" applyNumberFormat="1" applyFont="1" applyFill="1" applyBorder="1" applyAlignment="1" applyProtection="1">
      <alignment horizontal="left" vertical="center" wrapText="1" indent="1"/>
      <protection locked="0"/>
    </xf>
    <xf numFmtId="49" fontId="4" fillId="6" borderId="9" xfId="67" applyNumberFormat="1" applyFont="1" applyFill="1" applyBorder="1" applyAlignment="1" applyProtection="1">
      <alignment horizontal="left" vertical="center" wrapText="1"/>
      <protection locked="0"/>
    </xf>
    <xf numFmtId="0" fontId="4" fillId="12" borderId="6" xfId="79" applyNumberFormat="1" applyFont="1" applyFill="1" applyBorder="1" applyAlignment="1" applyProtection="1">
      <alignment horizontal="center" vertical="center"/>
    </xf>
    <xf numFmtId="0" fontId="4" fillId="0" borderId="0" xfId="0" applyFont="1" applyFill="1" applyProtection="1"/>
    <xf numFmtId="0" fontId="4" fillId="10" borderId="0" xfId="51" applyFont="1" applyAlignment="1">
      <alignment vertical="center"/>
    </xf>
    <xf numFmtId="0" fontId="4" fillId="0" borderId="0" xfId="51" applyFont="1" applyFill="1" applyAlignment="1" applyProtection="1">
      <alignment vertical="center"/>
    </xf>
    <xf numFmtId="0" fontId="48" fillId="0" borderId="0" xfId="51" applyFont="1" applyFill="1" applyAlignment="1" applyProtection="1">
      <alignment horizontal="center" vertical="center" wrapText="1"/>
    </xf>
    <xf numFmtId="0" fontId="34" fillId="0" borderId="0" xfId="51" applyFont="1" applyFill="1" applyAlignment="1" applyProtection="1">
      <alignment vertical="center"/>
    </xf>
    <xf numFmtId="0" fontId="34" fillId="10" borderId="0" xfId="51" applyFont="1" applyAlignment="1">
      <alignment vertical="center"/>
    </xf>
    <xf numFmtId="0" fontId="34" fillId="10" borderId="0" xfId="51" applyFont="1" applyAlignment="1">
      <alignment vertical="center" wrapText="1"/>
    </xf>
    <xf numFmtId="0" fontId="48" fillId="0" borderId="0" xfId="51" applyFont="1" applyFill="1" applyAlignment="1" applyProtection="1">
      <alignment vertical="top" wrapText="1"/>
    </xf>
    <xf numFmtId="0" fontId="34" fillId="0" borderId="0" xfId="51" applyFont="1" applyFill="1" applyAlignment="1" applyProtection="1">
      <alignment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0" xfId="51" applyFont="1" applyFill="1" applyAlignment="1" applyProtection="1">
      <alignment vertical="center" wrapText="1"/>
    </xf>
    <xf numFmtId="0" fontId="4" fillId="0" borderId="6" xfId="27" applyNumberFormat="1" applyFont="1" applyFill="1" applyBorder="1" applyAlignment="1" applyProtection="1">
      <alignment vertical="center" wrapText="1"/>
    </xf>
    <xf numFmtId="0" fontId="43" fillId="18" borderId="13" xfId="16" applyFont="1" applyFill="1" applyBorder="1" applyAlignment="1" applyProtection="1">
      <alignment horizontal="left" vertical="center"/>
    </xf>
    <xf numFmtId="0" fontId="43" fillId="18" borderId="20" xfId="16" applyFont="1" applyFill="1" applyBorder="1" applyProtection="1"/>
    <xf numFmtId="0" fontId="34" fillId="18" borderId="20" xfId="51" applyFont="1" applyFill="1" applyBorder="1" applyAlignment="1" applyProtection="1">
      <alignment vertical="center" wrapText="1"/>
    </xf>
    <xf numFmtId="0" fontId="43" fillId="18" borderId="12" xfId="16" applyFont="1" applyFill="1" applyBorder="1" applyProtection="1"/>
    <xf numFmtId="0" fontId="4" fillId="17" borderId="6" xfId="27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19" borderId="6" xfId="0" applyFont="1" applyFill="1" applyBorder="1" applyAlignment="1">
      <alignment vertical="center" wrapText="1"/>
    </xf>
    <xf numFmtId="0" fontId="4" fillId="19" borderId="6" xfId="0" applyFont="1" applyFill="1" applyBorder="1" applyAlignment="1">
      <alignment vertical="center"/>
    </xf>
    <xf numFmtId="0" fontId="4" fillId="19" borderId="6" xfId="51" applyFont="1" applyFill="1" applyBorder="1" applyAlignment="1" applyProtection="1">
      <alignment vertical="center"/>
    </xf>
    <xf numFmtId="0" fontId="43" fillId="18" borderId="20" xfId="16" applyFont="1" applyFill="1" applyBorder="1" applyAlignment="1" applyProtection="1">
      <alignment horizontal="center" vertical="center"/>
    </xf>
    <xf numFmtId="0" fontId="4" fillId="18" borderId="20" xfId="27" applyNumberFormat="1" applyFont="1" applyFill="1" applyBorder="1" applyAlignment="1" applyProtection="1">
      <alignment vertical="center" wrapText="1"/>
    </xf>
    <xf numFmtId="0" fontId="4" fillId="18" borderId="12" xfId="27" applyNumberFormat="1" applyFont="1" applyFill="1" applyBorder="1" applyAlignment="1" applyProtection="1">
      <alignment vertical="center" wrapText="1"/>
    </xf>
    <xf numFmtId="0" fontId="4" fillId="18" borderId="13" xfId="0" applyNumberFormat="1" applyFont="1" applyFill="1" applyBorder="1" applyAlignment="1" applyProtection="1">
      <alignment horizontal="center" vertical="center"/>
    </xf>
    <xf numFmtId="0" fontId="4" fillId="18" borderId="20" xfId="0" applyNumberFormat="1" applyFont="1" applyFill="1" applyBorder="1" applyAlignment="1" applyProtection="1">
      <alignment horizontal="center" vertical="center"/>
    </xf>
    <xf numFmtId="0" fontId="6" fillId="0" borderId="20" xfId="34" applyFont="1" applyFill="1" applyBorder="1" applyAlignment="1">
      <alignment horizontal="left" vertical="center" indent="1"/>
    </xf>
    <xf numFmtId="0" fontId="4" fillId="0" borderId="20" xfId="51" applyFont="1" applyFill="1" applyBorder="1" applyAlignment="1" applyProtection="1">
      <alignment vertical="center"/>
    </xf>
    <xf numFmtId="49" fontId="4" fillId="0" borderId="6" xfId="0" applyNumberFormat="1" applyFont="1" applyFill="1" applyBorder="1" applyAlignment="1" applyProtection="1">
      <alignment horizontal="center" vertical="center"/>
    </xf>
    <xf numFmtId="0" fontId="4" fillId="19" borderId="6" xfId="27" applyNumberFormat="1" applyFont="1" applyFill="1" applyBorder="1" applyAlignment="1" applyProtection="1">
      <alignment horizontal="left" vertical="center"/>
    </xf>
    <xf numFmtId="0" fontId="4" fillId="19" borderId="6" xfId="27" applyNumberFormat="1" applyFont="1" applyFill="1" applyBorder="1" applyAlignment="1" applyProtection="1">
      <alignment horizontal="left" vertical="center" wrapText="1"/>
    </xf>
    <xf numFmtId="0" fontId="4" fillId="19" borderId="21" xfId="27" applyNumberFormat="1" applyFont="1" applyFill="1" applyBorder="1" applyAlignment="1" applyProtection="1">
      <alignment horizontal="left" vertical="center"/>
    </xf>
    <xf numFmtId="0" fontId="4" fillId="19" borderId="21" xfId="27" applyNumberFormat="1" applyFont="1" applyFill="1" applyBorder="1" applyAlignment="1" applyProtection="1">
      <alignment horizontal="left" vertical="center" wrapText="1"/>
    </xf>
    <xf numFmtId="0" fontId="4" fillId="19" borderId="21" xfId="0" applyFont="1" applyFill="1" applyBorder="1" applyAlignment="1">
      <alignment vertical="center" wrapText="1"/>
    </xf>
    <xf numFmtId="0" fontId="4" fillId="19" borderId="21" xfId="51" applyFont="1" applyFill="1" applyBorder="1" applyAlignment="1" applyProtection="1">
      <alignment vertical="center"/>
    </xf>
    <xf numFmtId="49" fontId="4" fillId="0" borderId="22" xfId="27" applyNumberFormat="1" applyFont="1" applyFill="1" applyBorder="1" applyAlignment="1" applyProtection="1">
      <alignment vertical="center" wrapText="1"/>
    </xf>
    <xf numFmtId="0" fontId="4" fillId="0" borderId="22" xfId="27" applyNumberFormat="1" applyFont="1" applyFill="1" applyBorder="1" applyAlignment="1" applyProtection="1">
      <alignment vertical="center" wrapText="1"/>
    </xf>
    <xf numFmtId="0" fontId="4" fillId="0" borderId="14" xfId="51" applyFont="1" applyFill="1" applyBorder="1" applyAlignment="1" applyProtection="1">
      <alignment vertical="center"/>
    </xf>
    <xf numFmtId="0" fontId="4" fillId="0" borderId="22" xfId="27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16" borderId="0" xfId="0" applyFill="1" applyAlignment="1" applyProtection="1">
      <alignment horizontal="center"/>
    </xf>
    <xf numFmtId="0" fontId="49" fillId="10" borderId="0" xfId="51" applyFont="1" applyAlignment="1">
      <alignment vertical="center" wrapText="1"/>
    </xf>
    <xf numFmtId="0" fontId="49" fillId="0" borderId="0" xfId="51" applyFont="1" applyFill="1" applyAlignment="1" applyProtection="1">
      <alignment vertical="top" wrapText="1"/>
    </xf>
    <xf numFmtId="0" fontId="49" fillId="10" borderId="0" xfId="51" applyFont="1" applyAlignment="1">
      <alignment vertical="center"/>
    </xf>
    <xf numFmtId="0" fontId="49" fillId="10" borderId="0" xfId="51" applyFont="1" applyAlignment="1">
      <alignment horizontal="center" vertical="center"/>
    </xf>
    <xf numFmtId="0" fontId="49" fillId="0" borderId="0" xfId="51" applyFont="1" applyFill="1" applyAlignment="1" applyProtection="1">
      <alignment vertical="center" wrapText="1"/>
    </xf>
    <xf numFmtId="0" fontId="4" fillId="10" borderId="0" xfId="51" applyFont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8" fillId="0" borderId="0" xfId="51" applyFont="1" applyFill="1" applyBorder="1" applyAlignment="1" applyProtection="1">
      <alignment vertical="top" wrapText="1"/>
    </xf>
    <xf numFmtId="0" fontId="50" fillId="8" borderId="0" xfId="34" applyFont="1" applyBorder="1" applyAlignment="1" applyProtection="1">
      <alignment horizontal="center" vertical="center" wrapText="1"/>
    </xf>
    <xf numFmtId="0" fontId="34" fillId="0" borderId="0" xfId="51" applyFont="1" applyFill="1" applyBorder="1" applyAlignment="1" applyProtection="1">
      <alignment vertical="center" wrapText="1"/>
    </xf>
    <xf numFmtId="0" fontId="4" fillId="10" borderId="0" xfId="51" applyFont="1" applyBorder="1" applyAlignment="1">
      <alignment vertical="center" wrapText="1"/>
    </xf>
    <xf numFmtId="0" fontId="4" fillId="0" borderId="0" xfId="51" applyFont="1" applyFill="1" applyBorder="1" applyAlignment="1" applyProtection="1">
      <alignment vertical="center" wrapText="1"/>
    </xf>
    <xf numFmtId="0" fontId="50" fillId="0" borderId="6" xfId="27" applyFont="1" applyFill="1" applyBorder="1" applyAlignment="1" applyProtection="1">
      <alignment horizontal="center" vertical="center" wrapText="1"/>
    </xf>
    <xf numFmtId="49" fontId="50" fillId="0" borderId="6" xfId="27" applyNumberFormat="1" applyFont="1" applyFill="1" applyBorder="1" applyAlignment="1" applyProtection="1">
      <alignment horizontal="center" vertical="center" wrapText="1"/>
    </xf>
    <xf numFmtId="0" fontId="48" fillId="0" borderId="0" xfId="51" applyFont="1" applyFill="1" applyBorder="1" applyAlignment="1" applyProtection="1">
      <alignment horizontal="center" vertical="top" wrapText="1"/>
    </xf>
    <xf numFmtId="49" fontId="50" fillId="18" borderId="13" xfId="27" applyNumberFormat="1" applyFont="1" applyFill="1" applyBorder="1" applyAlignment="1" applyProtection="1">
      <alignment horizontal="center" vertical="center" wrapText="1"/>
    </xf>
    <xf numFmtId="0" fontId="43" fillId="18" borderId="12" xfId="16" applyFont="1" applyFill="1" applyBorder="1" applyAlignment="1" applyProtection="1">
      <alignment horizontal="left" vertical="center"/>
    </xf>
    <xf numFmtId="0" fontId="48" fillId="0" borderId="0" xfId="51" applyFont="1" applyFill="1" applyBorder="1" applyAlignment="1" applyProtection="1">
      <alignment horizontal="center" vertical="center" wrapText="1"/>
    </xf>
    <xf numFmtId="0" fontId="4" fillId="0" borderId="0" xfId="61" applyFont="1"/>
    <xf numFmtId="49" fontId="4" fillId="0" borderId="0" xfId="61" applyNumberFormat="1" applyFont="1" applyAlignment="1">
      <alignment horizontal="center" vertical="center" wrapText="1"/>
    </xf>
    <xf numFmtId="0" fontId="4" fillId="0" borderId="0" xfId="61" applyNumberFormat="1" applyFont="1" applyAlignment="1">
      <alignment horizontal="center" vertical="center" wrapText="1"/>
    </xf>
    <xf numFmtId="0" fontId="4" fillId="8" borderId="0" xfId="34" applyFont="1" applyBorder="1" applyAlignment="1">
      <alignment horizontal="left" vertical="center" indent="15"/>
    </xf>
    <xf numFmtId="49" fontId="4" fillId="0" borderId="6" xfId="61" applyNumberFormat="1" applyFont="1" applyFill="1" applyBorder="1" applyAlignment="1" applyProtection="1">
      <alignment horizontal="center" vertical="center" wrapText="1"/>
    </xf>
    <xf numFmtId="0" fontId="4" fillId="0" borderId="6" xfId="61" applyNumberFormat="1" applyFont="1" applyBorder="1" applyAlignment="1">
      <alignment horizontal="center" vertical="center" wrapText="1"/>
    </xf>
    <xf numFmtId="0" fontId="4" fillId="0" borderId="6" xfId="61" applyNumberFormat="1" applyFont="1" applyFill="1" applyBorder="1" applyAlignment="1" applyProtection="1">
      <alignment horizontal="left" vertical="center" wrapText="1" indent="2"/>
    </xf>
    <xf numFmtId="0" fontId="4" fillId="0" borderId="6" xfId="61" applyNumberFormat="1" applyFont="1" applyFill="1" applyBorder="1" applyAlignment="1" applyProtection="1">
      <alignment horizontal="left" vertical="center" wrapText="1" indent="3"/>
    </xf>
    <xf numFmtId="49" fontId="53" fillId="0" borderId="0" xfId="61" applyNumberFormat="1" applyFont="1" applyAlignment="1">
      <alignment horizontal="center" vertical="center" wrapText="1"/>
    </xf>
    <xf numFmtId="0" fontId="4" fillId="0" borderId="6" xfId="61" applyNumberFormat="1" applyFont="1" applyFill="1" applyBorder="1" applyAlignment="1" applyProtection="1">
      <alignment vertical="center" wrapText="1"/>
    </xf>
    <xf numFmtId="0" fontId="4" fillId="0" borderId="6" xfId="61" applyNumberFormat="1" applyFont="1" applyFill="1" applyBorder="1" applyAlignment="1" applyProtection="1">
      <alignment horizontal="left" vertical="center" wrapText="1" indent="1"/>
    </xf>
    <xf numFmtId="0" fontId="13" fillId="8" borderId="0" xfId="34" applyFont="1" applyBorder="1" applyAlignment="1">
      <alignment horizontal="center" vertical="center"/>
    </xf>
    <xf numFmtId="0" fontId="4" fillId="18" borderId="23" xfId="61" applyFont="1" applyFill="1" applyBorder="1" applyProtection="1"/>
    <xf numFmtId="4" fontId="4" fillId="12" borderId="6" xfId="61" applyNumberFormat="1" applyFont="1" applyFill="1" applyBorder="1" applyAlignment="1" applyProtection="1">
      <alignment horizontal="right" vertical="center" wrapText="1"/>
    </xf>
    <xf numFmtId="4" fontId="4" fillId="0" borderId="6" xfId="61" applyNumberFormat="1" applyFont="1" applyFill="1" applyBorder="1" applyAlignment="1" applyProtection="1">
      <alignment horizontal="right" vertical="center" wrapText="1"/>
    </xf>
    <xf numFmtId="0" fontId="0" fillId="16" borderId="0" xfId="0" applyFill="1" applyAlignment="1" applyProtection="1">
      <alignment horizontal="right"/>
    </xf>
    <xf numFmtId="0" fontId="0" fillId="0" borderId="0" xfId="0" applyAlignment="1">
      <alignment horizontal="right"/>
    </xf>
    <xf numFmtId="4" fontId="4" fillId="12" borderId="24" xfId="61" applyNumberFormat="1" applyFont="1" applyFill="1" applyBorder="1" applyAlignment="1" applyProtection="1">
      <alignment horizontal="right" vertical="center" wrapText="1"/>
    </xf>
    <xf numFmtId="4" fontId="4" fillId="6" borderId="6" xfId="61" applyNumberFormat="1" applyFont="1" applyFill="1" applyBorder="1" applyAlignment="1" applyProtection="1">
      <alignment horizontal="right" vertical="center" wrapText="1"/>
      <protection locked="0"/>
    </xf>
    <xf numFmtId="0" fontId="4" fillId="19" borderId="21" xfId="27" applyNumberFormat="1" applyFont="1" applyFill="1" applyBorder="1" applyAlignment="1" applyProtection="1">
      <alignment horizontal="left" vertical="center" indent="1"/>
    </xf>
    <xf numFmtId="0" fontId="4" fillId="19" borderId="6" xfId="27" applyNumberFormat="1" applyFont="1" applyFill="1" applyBorder="1" applyAlignment="1" applyProtection="1">
      <alignment horizontal="left" vertical="center" indent="1"/>
    </xf>
    <xf numFmtId="0" fontId="4" fillId="18" borderId="25" xfId="0" applyNumberFormat="1" applyFont="1" applyFill="1" applyBorder="1" applyAlignment="1" applyProtection="1">
      <alignment horizontal="center" vertical="center"/>
    </xf>
    <xf numFmtId="0" fontId="43" fillId="18" borderId="25" xfId="16" applyFont="1" applyFill="1" applyBorder="1" applyAlignment="1" applyProtection="1">
      <alignment horizontal="center" vertical="center"/>
    </xf>
    <xf numFmtId="0" fontId="4" fillId="18" borderId="25" xfId="27" applyNumberFormat="1" applyFont="1" applyFill="1" applyBorder="1" applyAlignment="1" applyProtection="1">
      <alignment vertical="center" wrapText="1"/>
    </xf>
    <xf numFmtId="0" fontId="4" fillId="0" borderId="0" xfId="82" applyFont="1" applyBorder="1" applyAlignment="1" applyProtection="1">
      <alignment horizontal="center"/>
    </xf>
    <xf numFmtId="0" fontId="4" fillId="0" borderId="26" xfId="82" applyFont="1" applyBorder="1" applyAlignment="1" applyProtection="1">
      <alignment horizontal="center"/>
    </xf>
    <xf numFmtId="0" fontId="4" fillId="0" borderId="5" xfId="82" applyFont="1" applyFill="1" applyBorder="1" applyAlignment="1" applyProtection="1">
      <alignment horizontal="center"/>
    </xf>
    <xf numFmtId="0" fontId="13" fillId="0" borderId="0" xfId="51" applyFont="1" applyFill="1" applyAlignment="1" applyProtection="1">
      <alignment vertical="center" wrapText="1"/>
    </xf>
    <xf numFmtId="0" fontId="4" fillId="0" borderId="27" xfId="61" applyFont="1" applyBorder="1"/>
    <xf numFmtId="49" fontId="4" fillId="0" borderId="6" xfId="27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/>
    </xf>
    <xf numFmtId="0" fontId="0" fillId="16" borderId="0" xfId="0" applyFill="1" applyAlignment="1" applyProtection="1">
      <alignment horizontal="left"/>
    </xf>
    <xf numFmtId="0" fontId="4" fillId="0" borderId="6" xfId="27" applyNumberFormat="1" applyFont="1" applyFill="1" applyBorder="1" applyAlignment="1" applyProtection="1">
      <alignment horizontal="left" vertical="center" wrapText="1"/>
    </xf>
    <xf numFmtId="0" fontId="4" fillId="12" borderId="6" xfId="27" applyNumberFormat="1" applyFont="1" applyFill="1" applyBorder="1" applyAlignment="1" applyProtection="1">
      <alignment horizontal="left" vertical="center" wrapText="1"/>
    </xf>
    <xf numFmtId="49" fontId="4" fillId="0" borderId="0" xfId="46" applyProtection="1">
      <alignment vertical="top"/>
    </xf>
    <xf numFmtId="49" fontId="4" fillId="0" borderId="0" xfId="79" applyNumberFormat="1" applyFont="1" applyFill="1" applyBorder="1" applyAlignment="1" applyProtection="1">
      <alignment horizontal="center" vertical="center" wrapText="1"/>
    </xf>
    <xf numFmtId="49" fontId="13" fillId="13" borderId="0" xfId="0" applyNumberFormat="1" applyFont="1" applyFill="1" applyAlignment="1" applyProtection="1">
      <alignment horizontal="center" vertical="center" wrapText="1"/>
    </xf>
    <xf numFmtId="0" fontId="4" fillId="0" borderId="0" xfId="82" applyFont="1" applyAlignment="1" applyProtection="1">
      <alignment vertical="center" wrapText="1"/>
    </xf>
    <xf numFmtId="0" fontId="4" fillId="20" borderId="0" xfId="0" applyNumberFormat="1" applyFont="1" applyFill="1" applyAlignment="1" applyProtection="1">
      <alignment horizontal="left" vertical="center" wrapText="1"/>
    </xf>
    <xf numFmtId="0" fontId="0" fillId="19" borderId="0" xfId="0" applyFill="1" applyAlignment="1" applyProtection="1">
      <alignment vertical="center" wrapText="1"/>
    </xf>
    <xf numFmtId="0" fontId="0" fillId="19" borderId="0" xfId="0" applyFill="1" applyAlignment="1" applyProtection="1">
      <alignment vertical="center"/>
    </xf>
    <xf numFmtId="0" fontId="4" fillId="0" borderId="0" xfId="82" applyFont="1" applyAlignment="1" applyProtection="1">
      <alignment horizontal="center" vertical="center" wrapText="1"/>
    </xf>
    <xf numFmtId="0" fontId="0" fillId="16" borderId="0" xfId="0" applyFill="1" applyAlignment="1" applyProtection="1">
      <alignment vertical="center"/>
    </xf>
    <xf numFmtId="0" fontId="0" fillId="16" borderId="0" xfId="0" applyFill="1" applyAlignment="1" applyProtection="1">
      <alignment vertical="center" wrapText="1"/>
    </xf>
    <xf numFmtId="0" fontId="0" fillId="14" borderId="0" xfId="0" applyFill="1" applyAlignment="1" applyProtection="1">
      <alignment vertical="center"/>
    </xf>
    <xf numFmtId="0" fontId="4" fillId="0" borderId="0" xfId="0" applyFont="1" applyAlignment="1" applyProtection="1">
      <alignment vertical="center" wrapText="1"/>
    </xf>
    <xf numFmtId="49" fontId="13" fillId="0" borderId="0" xfId="79" applyNumberFormat="1" applyFont="1" applyAlignment="1" applyProtection="1">
      <alignment vertical="center" wrapText="1"/>
    </xf>
    <xf numFmtId="49" fontId="4" fillId="0" borderId="0" xfId="79" applyNumberFormat="1" applyFont="1" applyAlignment="1" applyProtection="1">
      <alignment vertical="center" wrapText="1"/>
    </xf>
    <xf numFmtId="49" fontId="4" fillId="0" borderId="0" xfId="79" applyNumberFormat="1" applyFont="1" applyFill="1" applyAlignment="1" applyProtection="1">
      <alignment vertical="center"/>
    </xf>
    <xf numFmtId="49" fontId="14" fillId="0" borderId="6" xfId="0" applyNumberFormat="1" applyFont="1" applyFill="1" applyBorder="1" applyAlignment="1" applyProtection="1">
      <alignment horizontal="center" vertical="center" wrapText="1"/>
    </xf>
    <xf numFmtId="49" fontId="4" fillId="0" borderId="6" xfId="84" applyNumberFormat="1" applyFont="1" applyFill="1" applyBorder="1" applyAlignment="1" applyProtection="1">
      <alignment horizontal="left" vertical="center" wrapText="1"/>
    </xf>
    <xf numFmtId="49" fontId="4" fillId="0" borderId="6" xfId="0" applyNumberFormat="1" applyFont="1" applyFill="1" applyBorder="1" applyAlignment="1" applyProtection="1">
      <alignment horizontal="left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6" xfId="0" applyNumberFormat="1" applyFont="1" applyFill="1" applyBorder="1" applyAlignment="1" applyProtection="1">
      <alignment vertical="center" wrapText="1"/>
    </xf>
    <xf numFmtId="0" fontId="4" fillId="19" borderId="21" xfId="0" applyFont="1" applyFill="1" applyBorder="1" applyAlignment="1">
      <alignment vertical="center"/>
    </xf>
    <xf numFmtId="0" fontId="13" fillId="0" borderId="0" xfId="51" applyFont="1" applyFill="1" applyBorder="1" applyAlignment="1" applyProtection="1">
      <alignment vertical="center" wrapText="1"/>
    </xf>
    <xf numFmtId="0" fontId="49" fillId="19" borderId="21" xfId="0" applyFont="1" applyFill="1" applyBorder="1" applyAlignment="1">
      <alignment vertical="center"/>
    </xf>
    <xf numFmtId="14" fontId="4" fillId="0" borderId="10" xfId="61" applyNumberFormat="1" applyFont="1" applyFill="1" applyBorder="1" applyAlignment="1" applyProtection="1">
      <alignment horizontal="center" vertical="center" wrapText="1"/>
    </xf>
    <xf numFmtId="0" fontId="4" fillId="0" borderId="10" xfId="61" applyNumberFormat="1" applyFont="1" applyFill="1" applyBorder="1" applyAlignment="1" applyProtection="1">
      <alignment horizontal="left" vertical="center" wrapText="1" indent="2"/>
    </xf>
    <xf numFmtId="0" fontId="4" fillId="0" borderId="10" xfId="61" applyNumberFormat="1" applyFont="1" applyBorder="1" applyAlignment="1">
      <alignment horizontal="center" vertical="center" wrapText="1"/>
    </xf>
    <xf numFmtId="4" fontId="4" fillId="0" borderId="10" xfId="61" applyNumberFormat="1" applyFont="1" applyFill="1" applyBorder="1" applyAlignment="1" applyProtection="1">
      <alignment horizontal="right" vertical="center" wrapText="1"/>
    </xf>
    <xf numFmtId="0" fontId="4" fillId="0" borderId="0" xfId="61" applyFont="1" applyBorder="1"/>
    <xf numFmtId="49" fontId="4" fillId="18" borderId="13" xfId="61" applyNumberFormat="1" applyFont="1" applyFill="1" applyBorder="1" applyAlignment="1" applyProtection="1">
      <alignment horizontal="center" vertical="center" wrapText="1"/>
    </xf>
    <xf numFmtId="4" fontId="4" fillId="18" borderId="12" xfId="61" applyNumberFormat="1" applyFont="1" applyFill="1" applyBorder="1" applyAlignment="1" applyProtection="1">
      <alignment horizontal="right" vertical="center" wrapText="1"/>
    </xf>
    <xf numFmtId="49" fontId="4" fillId="17" borderId="6" xfId="89" applyNumberFormat="1" applyFont="1" applyFill="1" applyBorder="1" applyAlignment="1" applyProtection="1">
      <alignment horizontal="center" vertical="center" wrapText="1"/>
      <protection locked="0"/>
    </xf>
    <xf numFmtId="0" fontId="4" fillId="12" borderId="6" xfId="79" applyNumberFormat="1" applyFont="1" applyFill="1" applyBorder="1" applyAlignment="1" applyProtection="1">
      <alignment horizontal="center" vertical="center" wrapText="1"/>
    </xf>
    <xf numFmtId="49" fontId="4" fillId="0" borderId="6" xfId="27" applyNumberFormat="1" applyFont="1" applyFill="1" applyBorder="1" applyAlignment="1" applyProtection="1">
      <alignment horizontal="center" vertical="center" wrapText="1"/>
    </xf>
    <xf numFmtId="4" fontId="4" fillId="0" borderId="6" xfId="27" applyNumberFormat="1" applyFont="1" applyFill="1" applyBorder="1" applyAlignment="1" applyProtection="1">
      <alignment horizontal="right" vertical="center" wrapText="1"/>
    </xf>
    <xf numFmtId="0" fontId="12" fillId="0" borderId="0" xfId="79" applyFont="1" applyFill="1" applyAlignment="1" applyProtection="1">
      <alignment vertical="center" wrapText="1"/>
    </xf>
    <xf numFmtId="0" fontId="39" fillId="0" borderId="0" xfId="79" applyFont="1" applyFill="1" applyBorder="1" applyAlignment="1" applyProtection="1">
      <alignment vertical="center" wrapText="1"/>
    </xf>
    <xf numFmtId="0" fontId="4" fillId="0" borderId="0" xfId="79" applyFont="1" applyFill="1" applyBorder="1" applyAlignment="1" applyProtection="1">
      <alignment horizontal="right" vertical="center" wrapText="1" indent="1"/>
    </xf>
    <xf numFmtId="0" fontId="4" fillId="0" borderId="0" xfId="79" applyNumberFormat="1" applyFont="1" applyFill="1" applyBorder="1" applyAlignment="1" applyProtection="1">
      <alignment horizontal="center" vertical="center"/>
    </xf>
    <xf numFmtId="49" fontId="4" fillId="0" borderId="0" xfId="79" applyNumberFormat="1" applyFont="1" applyFill="1" applyAlignment="1" applyProtection="1">
      <alignment vertical="center" wrapText="1"/>
    </xf>
    <xf numFmtId="0" fontId="4" fillId="0" borderId="0" xfId="79" applyFont="1" applyFill="1" applyAlignment="1" applyProtection="1">
      <alignment vertical="center" wrapText="1"/>
    </xf>
    <xf numFmtId="0" fontId="4" fillId="17" borderId="6" xfId="79" applyNumberFormat="1" applyFont="1" applyFill="1" applyBorder="1" applyAlignment="1" applyProtection="1">
      <alignment horizontal="center" vertical="center"/>
      <protection locked="0"/>
    </xf>
    <xf numFmtId="49" fontId="4" fillId="0" borderId="6" xfId="79" applyNumberFormat="1" applyFont="1" applyFill="1" applyBorder="1" applyAlignment="1" applyProtection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0" xfId="69">
      <alignment vertical="top"/>
    </xf>
    <xf numFmtId="0" fontId="0" fillId="0" borderId="0" xfId="0" applyFill="1" applyAlignment="1" applyProtection="1">
      <alignment horizontal="left"/>
    </xf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>
      <alignment horizontal="right"/>
    </xf>
    <xf numFmtId="0" fontId="4" fillId="8" borderId="0" xfId="34" applyFont="1" applyBorder="1" applyAlignment="1">
      <alignment horizontal="center" vertical="center" wrapText="1"/>
    </xf>
    <xf numFmtId="0" fontId="4" fillId="0" borderId="0" xfId="27" applyNumberFormat="1" applyFont="1" applyFill="1" applyBorder="1" applyAlignment="1" applyProtection="1">
      <alignment horizontal="right" vertical="center" wrapText="1"/>
    </xf>
    <xf numFmtId="0" fontId="31" fillId="0" borderId="28" xfId="38" applyBorder="1" applyAlignment="1" applyProtection="1">
      <alignment horizontal="center" vertical="center"/>
    </xf>
    <xf numFmtId="0" fontId="4" fillId="0" borderId="0" xfId="79" applyFont="1" applyFill="1" applyBorder="1" applyAlignment="1" applyProtection="1">
      <alignment vertical="center" wrapText="1"/>
    </xf>
    <xf numFmtId="0" fontId="4" fillId="0" borderId="27" xfId="0" applyFont="1" applyBorder="1"/>
    <xf numFmtId="0" fontId="4" fillId="0" borderId="0" xfId="0" applyFont="1" applyAlignment="1">
      <alignment horizontal="left" vertical="center" wrapText="1"/>
    </xf>
    <xf numFmtId="0" fontId="0" fillId="0" borderId="0" xfId="0" applyBorder="1"/>
    <xf numFmtId="0" fontId="4" fillId="0" borderId="20" xfId="0" applyFont="1" applyFill="1" applyBorder="1"/>
    <xf numFmtId="0" fontId="6" fillId="0" borderId="20" xfId="0" applyFont="1" applyFill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/>
    </xf>
    <xf numFmtId="0" fontId="4" fillId="17" borderId="6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0" fontId="58" fillId="0" borderId="20" xfId="0" applyFont="1" applyFill="1" applyBorder="1" applyAlignment="1">
      <alignment horizontal="left" vertical="center" indent="1"/>
    </xf>
    <xf numFmtId="0" fontId="4" fillId="0" borderId="0" xfId="0" applyFont="1" applyFill="1" applyAlignment="1" applyProtection="1">
      <alignment horizontal="left" vertical="center" wrapText="1"/>
    </xf>
    <xf numFmtId="0" fontId="4" fillId="0" borderId="0" xfId="0" applyNumberFormat="1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4" fillId="0" borderId="6" xfId="0" applyNumberFormat="1" applyFont="1" applyFill="1" applyBorder="1" applyAlignment="1" applyProtection="1">
      <alignment horizontal="center" wrapText="1"/>
    </xf>
    <xf numFmtId="0" fontId="4" fillId="0" borderId="6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center"/>
    </xf>
    <xf numFmtId="0" fontId="4" fillId="17" borderId="6" xfId="0" applyNumberFormat="1" applyFont="1" applyFill="1" applyBorder="1" applyAlignment="1" applyProtection="1">
      <alignment horizontal="center" vertical="center"/>
      <protection locked="0"/>
    </xf>
    <xf numFmtId="0" fontId="59" fillId="0" borderId="6" xfId="0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6" fillId="19" borderId="6" xfId="35" applyFont="1" applyFill="1" applyBorder="1" applyAlignment="1" applyProtection="1">
      <alignment horizontal="left" vertical="center" indent="1"/>
    </xf>
    <xf numFmtId="0" fontId="4" fillId="19" borderId="6" xfId="0" applyFont="1" applyFill="1" applyBorder="1" applyAlignment="1" applyProtection="1">
      <alignment horizontal="left" vertical="center" indent="1"/>
    </xf>
    <xf numFmtId="0" fontId="0" fillId="16" borderId="0" xfId="0" applyFill="1" applyBorder="1" applyProtection="1"/>
    <xf numFmtId="0" fontId="56" fillId="0" borderId="0" xfId="51" applyFont="1" applyFill="1" applyAlignment="1" applyProtection="1">
      <alignment horizontal="center" vertical="center" wrapText="1"/>
    </xf>
    <xf numFmtId="0" fontId="4" fillId="0" borderId="8" xfId="51" applyFont="1" applyFill="1" applyBorder="1" applyAlignment="1" applyProtection="1">
      <alignment vertical="center"/>
    </xf>
    <xf numFmtId="0" fontId="34" fillId="0" borderId="8" xfId="51" applyFont="1" applyFill="1" applyBorder="1" applyAlignment="1" applyProtection="1">
      <alignment vertical="center"/>
    </xf>
    <xf numFmtId="0" fontId="34" fillId="0" borderId="8" xfId="51" applyFont="1" applyFill="1" applyBorder="1" applyAlignment="1" applyProtection="1">
      <alignment vertical="center" wrapText="1"/>
    </xf>
    <xf numFmtId="49" fontId="4" fillId="17" borderId="6" xfId="27" applyNumberFormat="1" applyFont="1" applyFill="1" applyBorder="1" applyAlignment="1" applyProtection="1">
      <alignment horizontal="left" vertical="center" wrapText="1"/>
      <protection locked="0"/>
    </xf>
    <xf numFmtId="0" fontId="4" fillId="0" borderId="6" xfId="27" applyNumberFormat="1" applyFont="1" applyFill="1" applyBorder="1" applyAlignment="1" applyProtection="1">
      <alignment horizontal="center" vertical="center" wrapText="1"/>
    </xf>
    <xf numFmtId="0" fontId="4" fillId="18" borderId="29" xfId="0" applyNumberFormat="1" applyFont="1" applyFill="1" applyBorder="1" applyAlignment="1" applyProtection="1">
      <alignment horizontal="center" vertical="center"/>
    </xf>
    <xf numFmtId="0" fontId="4" fillId="18" borderId="30" xfId="27" applyNumberFormat="1" applyFont="1" applyFill="1" applyBorder="1" applyAlignment="1" applyProtection="1">
      <alignment vertical="center" wrapText="1"/>
    </xf>
    <xf numFmtId="49" fontId="4" fillId="12" borderId="6" xfId="27" applyNumberFormat="1" applyFont="1" applyFill="1" applyBorder="1" applyAlignment="1" applyProtection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left" vertical="center" wrapText="1"/>
    </xf>
    <xf numFmtId="0" fontId="4" fillId="0" borderId="6" xfId="27" applyFont="1" applyFill="1" applyBorder="1" applyAlignment="1" applyProtection="1">
      <alignment horizontal="center" vertical="center" wrapText="1"/>
    </xf>
    <xf numFmtId="0" fontId="4" fillId="0" borderId="13" xfId="27" applyFont="1" applyFill="1" applyBorder="1" applyAlignment="1" applyProtection="1">
      <alignment horizontal="center" vertical="center" wrapText="1"/>
    </xf>
    <xf numFmtId="0" fontId="56" fillId="0" borderId="0" xfId="51" applyFont="1" applyFill="1" applyBorder="1" applyAlignment="1" applyProtection="1">
      <alignment horizontal="center" vertical="center" wrapText="1"/>
    </xf>
    <xf numFmtId="0" fontId="0" fillId="0" borderId="6" xfId="0" applyBorder="1"/>
    <xf numFmtId="0" fontId="0" fillId="0" borderId="6" xfId="0" applyBorder="1" applyAlignment="1">
      <alignment horizontal="left" vertical="center" wrapText="1"/>
    </xf>
    <xf numFmtId="0" fontId="0" fillId="0" borderId="0" xfId="0" applyFill="1" applyBorder="1" applyAlignment="1" applyProtection="1">
      <alignment horizontal="left" vertical="center" wrapText="1"/>
    </xf>
    <xf numFmtId="0" fontId="4" fillId="0" borderId="31" xfId="0" applyFont="1" applyBorder="1" applyAlignment="1">
      <alignment horizontal="center" vertical="center" wrapText="1"/>
    </xf>
    <xf numFmtId="4" fontId="4" fillId="18" borderId="20" xfId="61" applyNumberFormat="1" applyFont="1" applyFill="1" applyBorder="1" applyAlignment="1" applyProtection="1">
      <alignment horizontal="right" vertical="center" wrapText="1"/>
    </xf>
    <xf numFmtId="0" fontId="4" fillId="18" borderId="20" xfId="61" applyNumberFormat="1" applyFont="1" applyFill="1" applyBorder="1" applyAlignment="1" applyProtection="1">
      <alignment horizontal="left" vertical="center" wrapText="1" indent="1"/>
    </xf>
    <xf numFmtId="0" fontId="4" fillId="18" borderId="20" xfId="61" applyNumberFormat="1" applyFont="1" applyFill="1" applyBorder="1" applyAlignment="1" applyProtection="1">
      <alignment horizontal="center" vertical="center" wrapText="1"/>
    </xf>
    <xf numFmtId="0" fontId="4" fillId="18" borderId="20" xfId="61" applyNumberFormat="1" applyFont="1" applyFill="1" applyBorder="1" applyAlignment="1" applyProtection="1">
      <alignment horizontal="left" vertical="center" wrapText="1" indent="2"/>
    </xf>
    <xf numFmtId="4" fontId="4" fillId="18" borderId="24" xfId="61" applyNumberFormat="1" applyFont="1" applyFill="1" applyBorder="1" applyAlignment="1" applyProtection="1">
      <alignment horizontal="right" vertical="center" wrapText="1"/>
    </xf>
    <xf numFmtId="4" fontId="4" fillId="18" borderId="6" xfId="61" applyNumberFormat="1" applyFont="1" applyFill="1" applyBorder="1" applyAlignment="1" applyProtection="1">
      <alignment horizontal="right" vertical="center" wrapText="1"/>
    </xf>
    <xf numFmtId="4" fontId="4" fillId="18" borderId="13" xfId="61" applyNumberFormat="1" applyFont="1" applyFill="1" applyBorder="1" applyAlignment="1" applyProtection="1">
      <alignment horizontal="right" vertical="center" wrapText="1"/>
    </xf>
    <xf numFmtId="0" fontId="0" fillId="0" borderId="27" xfId="0" applyBorder="1"/>
    <xf numFmtId="0" fontId="4" fillId="0" borderId="0" xfId="55" applyFont="1" applyFill="1" applyProtection="1"/>
    <xf numFmtId="49" fontId="4" fillId="0" borderId="0" xfId="62" applyNumberFormat="1" applyFont="1" applyFill="1" applyAlignment="1" applyProtection="1">
      <alignment horizontal="center" vertical="center"/>
    </xf>
    <xf numFmtId="0" fontId="60" fillId="8" borderId="0" xfId="55" applyFont="1" applyFill="1" applyAlignment="1">
      <alignment horizontal="center" vertical="top"/>
    </xf>
    <xf numFmtId="0" fontId="57" fillId="11" borderId="0" xfId="55"/>
    <xf numFmtId="0" fontId="57" fillId="0" borderId="0" xfId="55" applyFill="1" applyProtection="1"/>
    <xf numFmtId="0" fontId="4" fillId="0" borderId="0" xfId="55" applyFont="1" applyFill="1" applyAlignment="1" applyProtection="1">
      <alignment horizontal="center" vertical="center"/>
    </xf>
    <xf numFmtId="49" fontId="34" fillId="0" borderId="0" xfId="62" applyNumberFormat="1" applyFont="1" applyFill="1" applyAlignment="1" applyProtection="1">
      <alignment horizontal="center" vertical="center"/>
    </xf>
    <xf numFmtId="0" fontId="34" fillId="8" borderId="0" xfId="55" applyFont="1" applyFill="1" applyAlignment="1">
      <alignment horizontal="center" vertical="center"/>
    </xf>
    <xf numFmtId="0" fontId="34" fillId="8" borderId="0" xfId="55" applyFont="1" applyFill="1" applyBorder="1" applyAlignment="1">
      <alignment horizontal="center" vertical="center"/>
    </xf>
    <xf numFmtId="0" fontId="61" fillId="8" borderId="0" xfId="55" applyFont="1" applyFill="1" applyAlignment="1">
      <alignment horizontal="center" vertical="center"/>
    </xf>
    <xf numFmtId="0" fontId="60" fillId="0" borderId="0" xfId="55" applyFont="1" applyFill="1" applyAlignment="1" applyProtection="1">
      <alignment horizontal="center" vertical="top"/>
    </xf>
    <xf numFmtId="49" fontId="20" fillId="0" borderId="20" xfId="34" applyNumberFormat="1" applyFont="1" applyFill="1" applyBorder="1" applyAlignment="1" applyProtection="1">
      <alignment horizontal="left" vertical="center" indent="1"/>
    </xf>
    <xf numFmtId="0" fontId="62" fillId="0" borderId="0" xfId="55" applyFont="1" applyFill="1" applyAlignment="1" applyProtection="1">
      <alignment horizontal="center" vertical="center"/>
    </xf>
    <xf numFmtId="0" fontId="46" fillId="0" borderId="0" xfId="34" applyNumberFormat="1" applyFont="1" applyFill="1" applyBorder="1" applyAlignment="1" applyProtection="1">
      <alignment horizontal="center" vertical="center"/>
    </xf>
    <xf numFmtId="49" fontId="60" fillId="0" borderId="0" xfId="34" applyNumberFormat="1" applyFont="1" applyFill="1" applyBorder="1" applyAlignment="1" applyProtection="1">
      <alignment horizontal="center" vertical="center"/>
    </xf>
    <xf numFmtId="49" fontId="60" fillId="0" borderId="0" xfId="34" applyNumberFormat="1" applyFont="1" applyFill="1" applyBorder="1" applyAlignment="1" applyProtection="1">
      <alignment vertical="center"/>
    </xf>
    <xf numFmtId="49" fontId="63" fillId="0" borderId="0" xfId="34" applyNumberFormat="1" applyFont="1" applyFill="1" applyBorder="1" applyAlignment="1" applyProtection="1">
      <alignment vertical="center"/>
    </xf>
    <xf numFmtId="0" fontId="60" fillId="8" borderId="0" xfId="55" applyFont="1" applyFill="1" applyAlignment="1">
      <alignment horizontal="center" vertical="center"/>
    </xf>
    <xf numFmtId="0" fontId="4" fillId="0" borderId="24" xfId="26" applyFont="1" applyFill="1" applyBorder="1" applyAlignment="1" applyProtection="1">
      <alignment horizontal="center" vertical="center" wrapText="1"/>
    </xf>
    <xf numFmtId="0" fontId="4" fillId="0" borderId="6" xfId="26" applyFont="1" applyFill="1" applyBorder="1" applyAlignment="1" applyProtection="1">
      <alignment horizontal="center" vertical="center" wrapText="1"/>
    </xf>
    <xf numFmtId="0" fontId="4" fillId="0" borderId="23" xfId="26" applyFont="1" applyFill="1" applyBorder="1" applyAlignment="1" applyProtection="1">
      <alignment horizontal="center" vertical="center" wrapText="1"/>
    </xf>
    <xf numFmtId="0" fontId="48" fillId="0" borderId="6" xfId="27" applyFont="1" applyFill="1" applyBorder="1" applyAlignment="1" applyProtection="1">
      <alignment horizontal="center" vertical="center" wrapText="1"/>
    </xf>
    <xf numFmtId="0" fontId="48" fillId="0" borderId="24" xfId="27" applyFont="1" applyFill="1" applyBorder="1" applyAlignment="1" applyProtection="1">
      <alignment horizontal="center" vertical="center" wrapText="1"/>
    </xf>
    <xf numFmtId="0" fontId="48" fillId="0" borderId="23" xfId="27" applyFont="1" applyFill="1" applyBorder="1" applyAlignment="1" applyProtection="1">
      <alignment horizontal="center" vertical="center" wrapText="1"/>
    </xf>
    <xf numFmtId="49" fontId="6" fillId="0" borderId="6" xfId="27" applyNumberFormat="1" applyFont="1" applyFill="1" applyBorder="1" applyAlignment="1" applyProtection="1">
      <alignment horizontal="center" vertical="center"/>
    </xf>
    <xf numFmtId="2" fontId="4" fillId="12" borderId="24" xfId="81" applyNumberFormat="1" applyFont="1" applyFill="1" applyBorder="1" applyAlignment="1" applyProtection="1">
      <alignment horizontal="right" vertical="center" wrapText="1"/>
    </xf>
    <xf numFmtId="2" fontId="4" fillId="12" borderId="23" xfId="81" applyNumberFormat="1" applyFont="1" applyFill="1" applyBorder="1" applyAlignment="1" applyProtection="1">
      <alignment horizontal="right" vertical="center" wrapText="1"/>
    </xf>
    <xf numFmtId="2" fontId="4" fillId="12" borderId="6" xfId="81" applyNumberFormat="1" applyFont="1" applyFill="1" applyBorder="1" applyAlignment="1" applyProtection="1">
      <alignment horizontal="right" vertical="center" wrapText="1"/>
    </xf>
    <xf numFmtId="49" fontId="4" fillId="18" borderId="13" xfId="27" applyNumberFormat="1" applyFont="1" applyFill="1" applyBorder="1" applyAlignment="1" applyProtection="1">
      <alignment horizontal="center" vertical="center"/>
    </xf>
    <xf numFmtId="49" fontId="4" fillId="18" borderId="20" xfId="27" applyNumberFormat="1" applyFont="1" applyFill="1" applyBorder="1" applyAlignment="1" applyProtection="1">
      <alignment horizontal="center" vertical="center"/>
    </xf>
    <xf numFmtId="0" fontId="4" fillId="18" borderId="20" xfId="27" applyFont="1" applyFill="1" applyBorder="1" applyAlignment="1" applyProtection="1">
      <alignment horizontal="left" vertical="center" wrapText="1"/>
    </xf>
    <xf numFmtId="2" fontId="4" fillId="18" borderId="32" xfId="81" applyNumberFormat="1" applyFont="1" applyFill="1" applyBorder="1" applyAlignment="1" applyProtection="1">
      <alignment horizontal="right" vertical="center" wrapText="1"/>
    </xf>
    <xf numFmtId="2" fontId="4" fillId="18" borderId="33" xfId="81" applyNumberFormat="1" applyFont="1" applyFill="1" applyBorder="1" applyAlignment="1" applyProtection="1">
      <alignment horizontal="right" vertical="center" wrapText="1"/>
    </xf>
    <xf numFmtId="2" fontId="4" fillId="18" borderId="20" xfId="81" applyNumberFormat="1" applyFont="1" applyFill="1" applyBorder="1" applyAlignment="1" applyProtection="1">
      <alignment horizontal="right" vertical="center" wrapText="1"/>
    </xf>
    <xf numFmtId="4" fontId="4" fillId="6" borderId="24" xfId="17" applyNumberFormat="1" applyFont="1" applyFill="1" applyBorder="1" applyAlignment="1" applyProtection="1">
      <alignment horizontal="right" vertical="center" wrapText="1"/>
      <protection locked="0"/>
    </xf>
    <xf numFmtId="4" fontId="4" fillId="6" borderId="23" xfId="17" applyNumberFormat="1" applyFont="1" applyFill="1" applyBorder="1" applyAlignment="1" applyProtection="1">
      <alignment horizontal="right" vertical="center" wrapText="1"/>
      <protection locked="0"/>
    </xf>
    <xf numFmtId="4" fontId="4" fillId="6" borderId="6" xfId="17" applyNumberFormat="1" applyFont="1" applyFill="1" applyBorder="1" applyAlignment="1" applyProtection="1">
      <alignment horizontal="right" vertical="center" wrapText="1"/>
      <protection locked="0"/>
    </xf>
    <xf numFmtId="2" fontId="4" fillId="12" borderId="6" xfId="17" applyNumberFormat="1" applyFont="1" applyFill="1" applyBorder="1" applyAlignment="1" applyProtection="1">
      <alignment horizontal="right" vertical="center" wrapText="1"/>
    </xf>
    <xf numFmtId="2" fontId="4" fillId="12" borderId="23" xfId="17" applyNumberFormat="1" applyFont="1" applyFill="1" applyBorder="1" applyAlignment="1" applyProtection="1">
      <alignment horizontal="right" vertical="center" wrapText="1"/>
    </xf>
    <xf numFmtId="49" fontId="4" fillId="0" borderId="6" xfId="27" applyNumberFormat="1" applyFont="1" applyFill="1" applyBorder="1" applyAlignment="1" applyProtection="1">
      <alignment horizontal="center" vertical="center"/>
    </xf>
    <xf numFmtId="4" fontId="4" fillId="6" borderId="24" xfId="81" applyNumberFormat="1" applyFont="1" applyFill="1" applyBorder="1" applyAlignment="1" applyProtection="1">
      <alignment horizontal="right" vertical="center" wrapText="1"/>
      <protection locked="0"/>
    </xf>
    <xf numFmtId="4" fontId="4" fillId="6" borderId="23" xfId="81" applyNumberFormat="1" applyFont="1" applyFill="1" applyBorder="1" applyAlignment="1" applyProtection="1">
      <alignment horizontal="right" vertical="center" wrapText="1"/>
      <protection locked="0"/>
    </xf>
    <xf numFmtId="4" fontId="4" fillId="6" borderId="6" xfId="81" applyNumberFormat="1" applyFont="1" applyFill="1" applyBorder="1" applyAlignment="1" applyProtection="1">
      <alignment horizontal="right" vertical="center" wrapText="1"/>
      <protection locked="0"/>
    </xf>
    <xf numFmtId="49" fontId="13" fillId="18" borderId="13" xfId="27" applyNumberFormat="1" applyFont="1" applyFill="1" applyBorder="1" applyAlignment="1" applyProtection="1">
      <alignment horizontal="center" vertical="top"/>
    </xf>
    <xf numFmtId="0" fontId="4" fillId="18" borderId="20" xfId="27" applyFont="1" applyFill="1" applyBorder="1" applyAlignment="1" applyProtection="1">
      <alignment horizontal="left" vertical="center" wrapText="1" indent="2"/>
    </xf>
    <xf numFmtId="0" fontId="65" fillId="18" borderId="20" xfId="64" applyFont="1" applyFill="1" applyBorder="1" applyAlignment="1" applyProtection="1">
      <alignment horizontal="left" vertical="center" wrapText="1"/>
    </xf>
    <xf numFmtId="0" fontId="4" fillId="18" borderId="20" xfId="24" applyFont="1" applyFill="1" applyBorder="1" applyAlignment="1" applyProtection="1">
      <alignment horizontal="left" vertical="center" wrapText="1" indent="2"/>
    </xf>
    <xf numFmtId="0" fontId="4" fillId="18" borderId="20" xfId="24" applyFont="1" applyFill="1" applyBorder="1" applyAlignment="1" applyProtection="1">
      <alignment horizontal="left" vertical="center" wrapText="1"/>
    </xf>
    <xf numFmtId="0" fontId="4" fillId="18" borderId="13" xfId="27" applyNumberFormat="1" applyFont="1" applyFill="1" applyBorder="1" applyAlignment="1" applyProtection="1">
      <alignment horizontal="center" vertical="center"/>
    </xf>
    <xf numFmtId="0" fontId="4" fillId="0" borderId="13" xfId="27" applyFont="1" applyFill="1" applyBorder="1" applyAlignment="1" applyProtection="1">
      <alignment horizontal="left" vertical="center" wrapText="1" indent="1"/>
    </xf>
    <xf numFmtId="2" fontId="4" fillId="0" borderId="23" xfId="17" applyNumberFormat="1" applyFont="1" applyFill="1" applyBorder="1" applyAlignment="1" applyProtection="1">
      <alignment horizontal="right" vertical="center" wrapText="1"/>
    </xf>
    <xf numFmtId="2" fontId="4" fillId="0" borderId="6" xfId="17" applyNumberFormat="1" applyFont="1" applyFill="1" applyBorder="1" applyAlignment="1" applyProtection="1">
      <alignment horizontal="right" vertical="center" wrapText="1"/>
    </xf>
    <xf numFmtId="2" fontId="4" fillId="0" borderId="24" xfId="81" applyNumberFormat="1" applyFont="1" applyFill="1" applyBorder="1" applyAlignment="1" applyProtection="1">
      <alignment horizontal="right" vertical="center" wrapText="1"/>
    </xf>
    <xf numFmtId="0" fontId="4" fillId="18" borderId="20" xfId="27" applyFont="1" applyFill="1" applyBorder="1" applyAlignment="1" applyProtection="1">
      <alignment horizontal="left" vertical="center" wrapText="1" indent="1"/>
    </xf>
    <xf numFmtId="0" fontId="65" fillId="18" borderId="20" xfId="64" applyFont="1" applyFill="1" applyBorder="1" applyAlignment="1" applyProtection="1">
      <alignment horizontal="left" vertical="center" indent="1"/>
    </xf>
    <xf numFmtId="2" fontId="4" fillId="18" borderId="33" xfId="17" applyNumberFormat="1" applyFont="1" applyFill="1" applyBorder="1" applyAlignment="1" applyProtection="1">
      <alignment horizontal="right" vertical="center" wrapText="1"/>
    </xf>
    <xf numFmtId="2" fontId="4" fillId="18" borderId="20" xfId="17" applyNumberFormat="1" applyFont="1" applyFill="1" applyBorder="1" applyAlignment="1" applyProtection="1">
      <alignment horizontal="right" vertical="center" wrapText="1"/>
    </xf>
    <xf numFmtId="0" fontId="65" fillId="18" borderId="20" xfId="64" applyFont="1" applyFill="1" applyBorder="1" applyAlignment="1" applyProtection="1">
      <alignment horizontal="left" vertical="center"/>
    </xf>
    <xf numFmtId="0" fontId="4" fillId="18" borderId="20" xfId="27" applyFont="1" applyFill="1" applyBorder="1" applyAlignment="1" applyProtection="1">
      <alignment horizontal="left" vertical="center" wrapText="1" indent="4"/>
    </xf>
    <xf numFmtId="49" fontId="6" fillId="9" borderId="6" xfId="27" applyNumberFormat="1" applyFont="1" applyFill="1" applyBorder="1" applyAlignment="1" applyProtection="1">
      <alignment horizontal="center" vertical="center"/>
    </xf>
    <xf numFmtId="0" fontId="34" fillId="9" borderId="24" xfId="55" applyFont="1" applyFill="1" applyBorder="1" applyProtection="1"/>
    <xf numFmtId="0" fontId="34" fillId="9" borderId="23" xfId="55" applyFont="1" applyFill="1" applyBorder="1" applyProtection="1"/>
    <xf numFmtId="0" fontId="34" fillId="9" borderId="6" xfId="55" applyFont="1" applyFill="1" applyBorder="1" applyProtection="1"/>
    <xf numFmtId="4" fontId="4" fillId="0" borderId="6" xfId="17" applyNumberFormat="1" applyFont="1" applyFill="1" applyBorder="1" applyAlignment="1" applyProtection="1">
      <alignment horizontal="right" vertical="center" wrapText="1"/>
    </xf>
    <xf numFmtId="4" fontId="4" fillId="0" borderId="23" xfId="17" applyNumberFormat="1" applyFont="1" applyFill="1" applyBorder="1" applyAlignment="1" applyProtection="1">
      <alignment horizontal="right" vertical="center" wrapText="1"/>
    </xf>
    <xf numFmtId="0" fontId="48" fillId="0" borderId="13" xfId="27" applyFont="1" applyFill="1" applyBorder="1" applyAlignment="1" applyProtection="1">
      <alignment horizontal="center" vertical="center" wrapText="1"/>
    </xf>
    <xf numFmtId="49" fontId="1" fillId="16" borderId="0" xfId="0" applyNumberFormat="1" applyFont="1" applyFill="1" applyProtection="1"/>
    <xf numFmtId="49" fontId="4" fillId="0" borderId="0" xfId="55" applyNumberFormat="1" applyFont="1" applyFill="1" applyProtection="1"/>
    <xf numFmtId="0" fontId="66" fillId="8" borderId="0" xfId="55" applyFont="1" applyFill="1"/>
    <xf numFmtId="0" fontId="4" fillId="0" borderId="6" xfId="27" applyNumberFormat="1" applyFont="1" applyFill="1" applyBorder="1" applyAlignment="1" applyProtection="1">
      <alignment horizontal="center" vertical="center"/>
    </xf>
    <xf numFmtId="49" fontId="4" fillId="12" borderId="13" xfId="27" applyNumberFormat="1" applyFont="1" applyFill="1" applyBorder="1" applyAlignment="1" applyProtection="1">
      <alignment horizontal="left" vertical="center" wrapText="1"/>
    </xf>
    <xf numFmtId="49" fontId="1" fillId="0" borderId="0" xfId="0" applyNumberFormat="1" applyFont="1"/>
    <xf numFmtId="0" fontId="0" fillId="0" borderId="34" xfId="0" applyBorder="1"/>
    <xf numFmtId="0" fontId="0" fillId="16" borderId="27" xfId="0" applyFill="1" applyBorder="1" applyProtection="1"/>
    <xf numFmtId="0" fontId="0" fillId="16" borderId="34" xfId="0" applyFill="1" applyBorder="1" applyProtection="1"/>
    <xf numFmtId="0" fontId="60" fillId="8" borderId="0" xfId="55" applyFont="1" applyFill="1" applyAlignment="1">
      <alignment horizontal="center"/>
    </xf>
    <xf numFmtId="0" fontId="4" fillId="12" borderId="13" xfId="27" applyFont="1" applyFill="1" applyBorder="1" applyAlignment="1" applyProtection="1">
      <alignment horizontal="left" vertical="center" wrapText="1"/>
    </xf>
    <xf numFmtId="49" fontId="6" fillId="0" borderId="21" xfId="27" applyNumberFormat="1" applyFont="1" applyFill="1" applyBorder="1" applyAlignment="1" applyProtection="1">
      <alignment horizontal="center" vertical="center"/>
    </xf>
    <xf numFmtId="49" fontId="4" fillId="12" borderId="35" xfId="27" applyNumberFormat="1" applyFont="1" applyFill="1" applyBorder="1" applyAlignment="1" applyProtection="1">
      <alignment horizontal="left" vertical="center" wrapText="1"/>
    </xf>
    <xf numFmtId="2" fontId="4" fillId="12" borderId="36" xfId="81" applyNumberFormat="1" applyFont="1" applyFill="1" applyBorder="1" applyAlignment="1" applyProtection="1">
      <alignment horizontal="right" vertical="center" wrapText="1"/>
    </xf>
    <xf numFmtId="2" fontId="4" fillId="12" borderId="21" xfId="81" applyNumberFormat="1" applyFont="1" applyFill="1" applyBorder="1" applyAlignment="1" applyProtection="1">
      <alignment horizontal="right" vertical="center" wrapText="1"/>
    </xf>
    <xf numFmtId="2" fontId="4" fillId="12" borderId="37" xfId="81" applyNumberFormat="1" applyFont="1" applyFill="1" applyBorder="1" applyAlignment="1" applyProtection="1">
      <alignment horizontal="right" vertical="center" wrapText="1"/>
    </xf>
    <xf numFmtId="0" fontId="4" fillId="0" borderId="13" xfId="27" applyFont="1" applyFill="1" applyBorder="1" applyAlignment="1" applyProtection="1">
      <alignment horizontal="left" vertical="center" wrapText="1" indent="2"/>
    </xf>
    <xf numFmtId="0" fontId="4" fillId="0" borderId="13" xfId="27" applyFont="1" applyFill="1" applyBorder="1" applyAlignment="1" applyProtection="1">
      <alignment horizontal="left" vertical="center" wrapText="1" indent="4"/>
    </xf>
    <xf numFmtId="0" fontId="4" fillId="0" borderId="13" xfId="27" applyFont="1" applyFill="1" applyBorder="1" applyAlignment="1" applyProtection="1">
      <alignment horizontal="left" vertical="center" wrapText="1" indent="3"/>
    </xf>
    <xf numFmtId="49" fontId="4" fillId="18" borderId="13" xfId="62" applyNumberFormat="1" applyFont="1" applyFill="1" applyBorder="1" applyAlignment="1" applyProtection="1">
      <alignment horizontal="center" vertical="center"/>
    </xf>
    <xf numFmtId="0" fontId="4" fillId="18" borderId="20" xfId="24" applyFont="1" applyFill="1" applyBorder="1" applyAlignment="1" applyProtection="1">
      <alignment horizontal="left" vertical="center" wrapText="1" indent="3"/>
    </xf>
    <xf numFmtId="49" fontId="13" fillId="18" borderId="13" xfId="27" applyNumberFormat="1" applyFont="1" applyFill="1" applyBorder="1" applyAlignment="1" applyProtection="1">
      <alignment horizontal="center" vertical="center"/>
    </xf>
    <xf numFmtId="49" fontId="13" fillId="18" borderId="29" xfId="27" applyNumberFormat="1" applyFont="1" applyFill="1" applyBorder="1" applyAlignment="1" applyProtection="1">
      <alignment horizontal="center" vertical="center"/>
    </xf>
    <xf numFmtId="0" fontId="4" fillId="18" borderId="25" xfId="24" applyFont="1" applyFill="1" applyBorder="1" applyAlignment="1" applyProtection="1">
      <alignment horizontal="left" vertical="center" wrapText="1" indent="2"/>
    </xf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10" xfId="0" applyBorder="1"/>
    <xf numFmtId="49" fontId="4" fillId="12" borderId="13" xfId="27" applyNumberFormat="1" applyFont="1" applyFill="1" applyBorder="1" applyAlignment="1" applyProtection="1">
      <alignment horizontal="left" vertical="center" wrapText="1" indent="2"/>
    </xf>
    <xf numFmtId="49" fontId="4" fillId="0" borderId="21" xfId="27" applyNumberFormat="1" applyFont="1" applyFill="1" applyBorder="1" applyAlignment="1" applyProtection="1">
      <alignment horizontal="center" vertical="center"/>
    </xf>
    <xf numFmtId="2" fontId="4" fillId="12" borderId="21" xfId="16" applyNumberFormat="1" applyFont="1" applyFill="1" applyBorder="1" applyAlignment="1" applyProtection="1">
      <alignment horizontal="right" vertical="center" wrapText="1"/>
    </xf>
    <xf numFmtId="2" fontId="4" fillId="12" borderId="37" xfId="16" applyNumberFormat="1" applyFont="1" applyFill="1" applyBorder="1" applyAlignment="1" applyProtection="1">
      <alignment horizontal="right" vertical="center" wrapText="1"/>
    </xf>
    <xf numFmtId="49" fontId="4" fillId="18" borderId="29" xfId="27" applyNumberFormat="1" applyFont="1" applyFill="1" applyBorder="1" applyAlignment="1" applyProtection="1">
      <alignment horizontal="center" vertical="center"/>
    </xf>
    <xf numFmtId="49" fontId="4" fillId="0" borderId="41" xfId="27" applyNumberFormat="1" applyFont="1" applyFill="1" applyBorder="1" applyAlignment="1" applyProtection="1">
      <alignment horizontal="center" vertical="center"/>
    </xf>
    <xf numFmtId="0" fontId="4" fillId="0" borderId="29" xfId="27" applyFont="1" applyFill="1" applyBorder="1" applyAlignment="1" applyProtection="1">
      <alignment horizontal="left" vertical="center" wrapText="1" indent="2"/>
    </xf>
    <xf numFmtId="2" fontId="4" fillId="12" borderId="42" xfId="81" applyNumberFormat="1" applyFont="1" applyFill="1" applyBorder="1" applyAlignment="1" applyProtection="1">
      <alignment horizontal="right" vertical="center" wrapText="1"/>
    </xf>
    <xf numFmtId="0" fontId="4" fillId="18" borderId="25" xfId="27" applyFont="1" applyFill="1" applyBorder="1" applyAlignment="1" applyProtection="1">
      <alignment horizontal="left" vertical="center" wrapText="1" indent="1"/>
    </xf>
    <xf numFmtId="0" fontId="4" fillId="0" borderId="29" xfId="27" applyFont="1" applyFill="1" applyBorder="1" applyAlignment="1" applyProtection="1">
      <alignment horizontal="left" vertical="center" wrapText="1" indent="1"/>
    </xf>
    <xf numFmtId="0" fontId="4" fillId="18" borderId="25" xfId="24" applyFont="1" applyFill="1" applyBorder="1" applyAlignment="1" applyProtection="1">
      <alignment horizontal="left" vertical="center" wrapText="1" indent="1"/>
    </xf>
    <xf numFmtId="0" fontId="0" fillId="0" borderId="43" xfId="0" applyBorder="1"/>
    <xf numFmtId="0" fontId="0" fillId="16" borderId="43" xfId="0" applyFill="1" applyBorder="1" applyProtection="1"/>
    <xf numFmtId="0" fontId="0" fillId="0" borderId="44" xfId="0" applyBorder="1"/>
    <xf numFmtId="0" fontId="4" fillId="12" borderId="13" xfId="24" applyNumberFormat="1" applyFont="1" applyFill="1" applyBorder="1" applyAlignment="1" applyProtection="1">
      <alignment horizontal="left" vertical="center" wrapText="1" indent="3"/>
    </xf>
    <xf numFmtId="0" fontId="0" fillId="0" borderId="45" xfId="0" applyBorder="1"/>
    <xf numFmtId="0" fontId="0" fillId="16" borderId="45" xfId="0" applyFill="1" applyBorder="1" applyProtection="1"/>
    <xf numFmtId="0" fontId="0" fillId="0" borderId="46" xfId="0" applyBorder="1"/>
    <xf numFmtId="0" fontId="57" fillId="8" borderId="10" xfId="55" applyFill="1" applyBorder="1"/>
    <xf numFmtId="0" fontId="57" fillId="8" borderId="0" xfId="55" applyFill="1"/>
    <xf numFmtId="0" fontId="57" fillId="0" borderId="27" xfId="55" applyFill="1" applyBorder="1" applyProtection="1"/>
    <xf numFmtId="4" fontId="4" fillId="12" borderId="24" xfId="81" applyNumberFormat="1" applyFont="1" applyFill="1" applyBorder="1" applyAlignment="1" applyProtection="1">
      <alignment horizontal="right" vertical="center" wrapText="1"/>
    </xf>
    <xf numFmtId="4" fontId="4" fillId="12" borderId="6" xfId="81" applyNumberFormat="1" applyFont="1" applyFill="1" applyBorder="1" applyAlignment="1" applyProtection="1">
      <alignment horizontal="right" vertical="center" wrapText="1"/>
    </xf>
    <xf numFmtId="4" fontId="4" fillId="12" borderId="23" xfId="81" applyNumberFormat="1" applyFont="1" applyFill="1" applyBorder="1" applyAlignment="1" applyProtection="1">
      <alignment horizontal="right" vertical="center" wrapText="1"/>
    </xf>
    <xf numFmtId="4" fontId="4" fillId="12" borderId="12" xfId="81" applyNumberFormat="1" applyFont="1" applyFill="1" applyBorder="1" applyAlignment="1" applyProtection="1">
      <alignment horizontal="right" vertical="center" wrapText="1"/>
    </xf>
    <xf numFmtId="4" fontId="4" fillId="12" borderId="41" xfId="81" applyNumberFormat="1" applyFont="1" applyFill="1" applyBorder="1" applyAlignment="1" applyProtection="1">
      <alignment horizontal="right" vertical="center" wrapText="1"/>
    </xf>
    <xf numFmtId="4" fontId="4" fillId="12" borderId="30" xfId="81" applyNumberFormat="1" applyFont="1" applyFill="1" applyBorder="1" applyAlignment="1" applyProtection="1">
      <alignment horizontal="right" vertical="center" wrapText="1"/>
    </xf>
    <xf numFmtId="4" fontId="4" fillId="12" borderId="47" xfId="81" applyNumberFormat="1" applyFont="1" applyFill="1" applyBorder="1" applyAlignment="1" applyProtection="1">
      <alignment horizontal="right" vertical="center" wrapText="1"/>
    </xf>
    <xf numFmtId="4" fontId="4" fillId="12" borderId="42" xfId="81" applyNumberFormat="1" applyFont="1" applyFill="1" applyBorder="1" applyAlignment="1" applyProtection="1">
      <alignment horizontal="right" vertical="center" wrapText="1"/>
    </xf>
    <xf numFmtId="0" fontId="57" fillId="0" borderId="0" xfId="55" applyFill="1"/>
    <xf numFmtId="0" fontId="34" fillId="0" borderId="0" xfId="55" applyFont="1" applyFill="1" applyBorder="1" applyAlignment="1">
      <alignment horizontal="center" vertical="center"/>
    </xf>
    <xf numFmtId="0" fontId="4" fillId="0" borderId="0" xfId="49" applyFont="1"/>
    <xf numFmtId="0" fontId="4" fillId="0" borderId="0" xfId="49" applyFont="1" applyFill="1" applyProtection="1"/>
    <xf numFmtId="0" fontId="4" fillId="0" borderId="0" xfId="53" applyFont="1" applyFill="1" applyAlignment="1" applyProtection="1">
      <alignment vertical="center"/>
    </xf>
    <xf numFmtId="0" fontId="4" fillId="10" borderId="0" xfId="53" applyFont="1" applyAlignment="1">
      <alignment vertical="center"/>
    </xf>
    <xf numFmtId="0" fontId="6" fillId="0" borderId="0" xfId="35" applyFont="1" applyFill="1" applyBorder="1" applyAlignment="1">
      <alignment horizontal="left" vertical="center" indent="1"/>
    </xf>
    <xf numFmtId="0" fontId="56" fillId="0" borderId="0" xfId="53" applyFont="1" applyFill="1" applyAlignment="1" applyProtection="1">
      <alignment horizontal="center" vertical="center" wrapText="1"/>
    </xf>
    <xf numFmtId="0" fontId="34" fillId="0" borderId="0" xfId="53" applyFont="1" applyFill="1" applyAlignment="1" applyProtection="1">
      <alignment vertical="center"/>
    </xf>
    <xf numFmtId="0" fontId="34" fillId="10" borderId="0" xfId="53" applyFont="1" applyAlignment="1">
      <alignment vertical="center"/>
    </xf>
    <xf numFmtId="14" fontId="25" fillId="6" borderId="18" xfId="17" applyNumberFormat="1" applyFont="1" applyFill="1" applyBorder="1" applyAlignment="1" applyProtection="1">
      <alignment vertical="center"/>
      <protection locked="0"/>
    </xf>
    <xf numFmtId="0" fontId="25" fillId="6" borderId="18" xfId="17" applyFont="1" applyFill="1" applyBorder="1" applyAlignment="1" applyProtection="1">
      <alignment vertical="center"/>
      <protection locked="0"/>
    </xf>
    <xf numFmtId="0" fontId="25" fillId="6" borderId="18" xfId="17" applyFont="1" applyFill="1" applyBorder="1" applyAlignment="1" applyProtection="1">
      <alignment horizontal="center" vertical="center"/>
      <protection locked="0"/>
    </xf>
    <xf numFmtId="4" fontId="25" fillId="0" borderId="0" xfId="54" applyNumberFormat="1" applyFont="1" applyFill="1" applyBorder="1" applyAlignment="1" applyProtection="1">
      <alignment horizontal="center" vertical="center" wrapText="1"/>
    </xf>
    <xf numFmtId="0" fontId="25" fillId="0" borderId="0" xfId="54" applyFont="1" applyFill="1" applyAlignment="1" applyProtection="1">
      <alignment horizontal="left" vertical="center" wrapText="1"/>
    </xf>
    <xf numFmtId="0" fontId="25" fillId="0" borderId="0" xfId="54" applyFont="1" applyFill="1" applyAlignment="1" applyProtection="1">
      <alignment vertical="center"/>
    </xf>
    <xf numFmtId="0" fontId="4" fillId="0" borderId="20" xfId="53" applyFont="1" applyFill="1" applyBorder="1" applyAlignment="1" applyProtection="1">
      <alignment vertical="center"/>
    </xf>
    <xf numFmtId="49" fontId="4" fillId="12" borderId="6" xfId="27" applyNumberFormat="1" applyFont="1" applyFill="1" applyBorder="1" applyAlignment="1" applyProtection="1">
      <alignment horizontal="left" vertical="center"/>
    </xf>
    <xf numFmtId="2" fontId="4" fillId="12" borderId="6" xfId="27" applyNumberFormat="1" applyFont="1" applyFill="1" applyBorder="1" applyAlignment="1" applyProtection="1">
      <alignment horizontal="right" vertical="center"/>
    </xf>
    <xf numFmtId="2" fontId="4" fillId="0" borderId="6" xfId="27" applyNumberFormat="1" applyFont="1" applyFill="1" applyBorder="1" applyAlignment="1" applyProtection="1">
      <alignment horizontal="right" vertical="center"/>
    </xf>
    <xf numFmtId="0" fontId="25" fillId="0" borderId="18" xfId="17" applyFont="1" applyFill="1" applyBorder="1" applyAlignment="1" applyProtection="1">
      <alignment horizontal="center" vertical="center"/>
    </xf>
    <xf numFmtId="0" fontId="67" fillId="0" borderId="0" xfId="54" applyFont="1" applyFill="1" applyAlignment="1" applyProtection="1">
      <alignment vertical="center"/>
    </xf>
    <xf numFmtId="0" fontId="25" fillId="0" borderId="0" xfId="54" applyFont="1" applyFill="1" applyAlignment="1" applyProtection="1">
      <alignment horizontal="center" vertical="center"/>
    </xf>
    <xf numFmtId="0" fontId="25" fillId="0" borderId="0" xfId="54" applyFont="1" applyFill="1" applyAlignment="1" applyProtection="1">
      <alignment horizontal="center" vertical="top"/>
    </xf>
    <xf numFmtId="0" fontId="25" fillId="0" borderId="0" xfId="54" applyFont="1" applyFill="1" applyAlignment="1" applyProtection="1">
      <alignment horizontal="right" vertical="center"/>
    </xf>
    <xf numFmtId="0" fontId="25" fillId="0" borderId="0" xfId="54" applyFont="1" applyFill="1" applyAlignment="1" applyProtection="1">
      <alignment horizontal="right" vertical="center" wrapText="1"/>
    </xf>
    <xf numFmtId="0" fontId="25" fillId="0" borderId="48" xfId="54" applyFont="1" applyFill="1" applyBorder="1" applyAlignment="1" applyProtection="1">
      <alignment vertical="center" wrapText="1"/>
    </xf>
    <xf numFmtId="0" fontId="25" fillId="0" borderId="48" xfId="54" applyFont="1" applyFill="1" applyBorder="1" applyAlignment="1" applyProtection="1">
      <alignment vertical="center"/>
    </xf>
    <xf numFmtId="0" fontId="25" fillId="0" borderId="0" xfId="54" applyFont="1" applyFill="1" applyAlignment="1" applyProtection="1">
      <alignment horizontal="left" vertical="center" indent="1"/>
    </xf>
    <xf numFmtId="0" fontId="25" fillId="0" borderId="0" xfId="54" applyFont="1" applyFill="1" applyBorder="1" applyAlignment="1" applyProtection="1">
      <alignment vertical="center"/>
    </xf>
    <xf numFmtId="0" fontId="25" fillId="0" borderId="18" xfId="54" applyNumberFormat="1" applyFont="1" applyFill="1" applyBorder="1" applyAlignment="1" applyProtection="1">
      <alignment horizontal="center" vertical="center"/>
    </xf>
    <xf numFmtId="4" fontId="25" fillId="6" borderId="18" xfId="54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27" applyNumberFormat="1" applyFont="1" applyFill="1" applyBorder="1" applyAlignment="1" applyProtection="1">
      <alignment horizontal="right" vertical="center"/>
    </xf>
    <xf numFmtId="0" fontId="66" fillId="8" borderId="0" xfId="55" applyFont="1" applyFill="1" applyAlignment="1">
      <alignment vertical="center"/>
    </xf>
    <xf numFmtId="0" fontId="57" fillId="0" borderId="0" xfId="55" applyFill="1" applyBorder="1" applyProtection="1"/>
    <xf numFmtId="0" fontId="57" fillId="0" borderId="34" xfId="55" applyFill="1" applyBorder="1" applyProtection="1"/>
    <xf numFmtId="4" fontId="4" fillId="0" borderId="24" xfId="17" applyNumberFormat="1" applyFont="1" applyFill="1" applyBorder="1" applyAlignment="1" applyProtection="1">
      <alignment horizontal="right" vertical="center" wrapText="1"/>
    </xf>
    <xf numFmtId="0" fontId="57" fillId="0" borderId="45" xfId="55" applyFill="1" applyBorder="1" applyProtection="1"/>
    <xf numFmtId="0" fontId="57" fillId="0" borderId="43" xfId="55" applyFill="1" applyBorder="1" applyProtection="1"/>
    <xf numFmtId="0" fontId="57" fillId="8" borderId="49" xfId="55" applyFill="1" applyBorder="1"/>
    <xf numFmtId="0" fontId="57" fillId="8" borderId="50" xfId="55" applyFill="1" applyBorder="1"/>
    <xf numFmtId="0" fontId="57" fillId="8" borderId="51" xfId="55" applyFill="1" applyBorder="1"/>
    <xf numFmtId="0" fontId="57" fillId="8" borderId="52" xfId="55" applyFill="1" applyBorder="1"/>
    <xf numFmtId="2" fontId="4" fillId="12" borderId="53" xfId="81" applyNumberFormat="1" applyFont="1" applyFill="1" applyBorder="1" applyAlignment="1" applyProtection="1">
      <alignment horizontal="right" vertical="center" wrapText="1"/>
    </xf>
    <xf numFmtId="2" fontId="4" fillId="12" borderId="41" xfId="17" applyNumberFormat="1" applyFont="1" applyFill="1" applyBorder="1" applyAlignment="1" applyProtection="1">
      <alignment horizontal="right" vertical="center" wrapText="1"/>
    </xf>
    <xf numFmtId="2" fontId="4" fillId="12" borderId="47" xfId="17" applyNumberFormat="1" applyFont="1" applyFill="1" applyBorder="1" applyAlignment="1" applyProtection="1">
      <alignment horizontal="right" vertical="center" wrapText="1"/>
    </xf>
    <xf numFmtId="0" fontId="57" fillId="8" borderId="0" xfId="55" applyFill="1" applyBorder="1"/>
    <xf numFmtId="0" fontId="4" fillId="0" borderId="54" xfId="27" applyNumberFormat="1" applyFont="1" applyFill="1" applyBorder="1" applyAlignment="1" applyProtection="1">
      <alignment horizontal="center" vertical="center"/>
    </xf>
    <xf numFmtId="49" fontId="4" fillId="0" borderId="54" xfId="27" applyNumberFormat="1" applyFont="1" applyFill="1" applyBorder="1" applyAlignment="1" applyProtection="1">
      <alignment horizontal="center" vertical="center"/>
    </xf>
    <xf numFmtId="49" fontId="4" fillId="12" borderId="55" xfId="27" applyNumberFormat="1" applyFont="1" applyFill="1" applyBorder="1" applyAlignment="1" applyProtection="1">
      <alignment horizontal="left" vertical="center" wrapText="1"/>
    </xf>
    <xf numFmtId="2" fontId="4" fillId="12" borderId="54" xfId="17" applyNumberFormat="1" applyFont="1" applyFill="1" applyBorder="1" applyAlignment="1" applyProtection="1">
      <alignment horizontal="right" vertical="center" wrapText="1"/>
    </xf>
    <xf numFmtId="2" fontId="4" fillId="12" borderId="56" xfId="17" applyNumberFormat="1" applyFont="1" applyFill="1" applyBorder="1" applyAlignment="1" applyProtection="1">
      <alignment horizontal="right" vertical="center" wrapText="1"/>
    </xf>
    <xf numFmtId="49" fontId="4" fillId="18" borderId="9" xfId="27" applyNumberFormat="1" applyFont="1" applyFill="1" applyBorder="1" applyAlignment="1" applyProtection="1">
      <alignment horizontal="center" vertical="center"/>
    </xf>
    <xf numFmtId="49" fontId="4" fillId="18" borderId="10" xfId="27" applyNumberFormat="1" applyFont="1" applyFill="1" applyBorder="1" applyAlignment="1" applyProtection="1">
      <alignment horizontal="center" vertical="center"/>
    </xf>
    <xf numFmtId="0" fontId="4" fillId="18" borderId="10" xfId="24" applyFont="1" applyFill="1" applyBorder="1" applyAlignment="1" applyProtection="1">
      <alignment horizontal="left" vertical="center" wrapText="1"/>
    </xf>
    <xf numFmtId="0" fontId="57" fillId="8" borderId="38" xfId="55" applyFill="1" applyBorder="1"/>
    <xf numFmtId="0" fontId="57" fillId="8" borderId="39" xfId="55" applyFill="1" applyBorder="1"/>
    <xf numFmtId="0" fontId="57" fillId="8" borderId="40" xfId="55" applyFill="1" applyBorder="1"/>
    <xf numFmtId="49" fontId="4" fillId="0" borderId="12" xfId="0" applyNumberFormat="1" applyFont="1" applyFill="1" applyBorder="1" applyAlignment="1" applyProtection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 vertical="center" wrapText="1"/>
    </xf>
    <xf numFmtId="49" fontId="4" fillId="18" borderId="20" xfId="0" applyNumberFormat="1" applyFont="1" applyFill="1" applyBorder="1" applyAlignment="1" applyProtection="1">
      <alignment vertical="center" wrapText="1"/>
    </xf>
    <xf numFmtId="49" fontId="4" fillId="18" borderId="20" xfId="0" applyNumberFormat="1" applyFont="1" applyFill="1" applyBorder="1" applyAlignment="1" applyProtection="1">
      <alignment horizontal="center" vertical="center" wrapText="1"/>
    </xf>
    <xf numFmtId="49" fontId="43" fillId="18" borderId="12" xfId="89" applyNumberFormat="1" applyFont="1" applyFill="1" applyBorder="1" applyAlignment="1" applyProtection="1">
      <alignment horizontal="center" vertical="center" wrapText="1"/>
    </xf>
    <xf numFmtId="0" fontId="31" fillId="0" borderId="0" xfId="38" applyBorder="1" applyAlignment="1" applyProtection="1">
      <alignment horizontal="center" vertical="center"/>
    </xf>
    <xf numFmtId="49" fontId="4" fillId="0" borderId="6" xfId="84" applyNumberFormat="1" applyFont="1" applyFill="1" applyBorder="1" applyAlignment="1" applyProtection="1">
      <alignment horizontal="center" vertical="center" wrapText="1"/>
    </xf>
    <xf numFmtId="49" fontId="4" fillId="0" borderId="12" xfId="0" applyNumberFormat="1" applyFont="1" applyFill="1" applyBorder="1" applyAlignment="1" applyProtection="1">
      <alignment vertical="center" wrapText="1"/>
    </xf>
    <xf numFmtId="0" fontId="1" fillId="0" borderId="0" xfId="80"/>
    <xf numFmtId="4" fontId="4" fillId="17" borderId="6" xfId="27" applyNumberFormat="1" applyFont="1" applyFill="1" applyBorder="1" applyAlignment="1" applyProtection="1">
      <alignment horizontal="right" vertical="center" wrapText="1"/>
      <protection locked="0"/>
    </xf>
    <xf numFmtId="0" fontId="4" fillId="0" borderId="29" xfId="27" applyFont="1" applyFill="1" applyBorder="1" applyAlignment="1" applyProtection="1">
      <alignment horizontal="left" vertical="center" wrapText="1" indent="3"/>
    </xf>
    <xf numFmtId="0" fontId="4" fillId="0" borderId="23" xfId="61" applyNumberFormat="1" applyFont="1" applyFill="1" applyBorder="1" applyAlignment="1" applyProtection="1">
      <alignment horizontal="center" vertical="center" wrapText="1"/>
    </xf>
    <xf numFmtId="4" fontId="4" fillId="12" borderId="23" xfId="61" applyNumberFormat="1" applyFont="1" applyFill="1" applyBorder="1" applyAlignment="1" applyProtection="1">
      <alignment horizontal="right" vertical="center" wrapText="1"/>
    </xf>
    <xf numFmtId="49" fontId="6" fillId="0" borderId="20" xfId="34" applyNumberFormat="1" applyFont="1" applyFill="1" applyBorder="1" applyAlignment="1" applyProtection="1">
      <alignment horizontal="left" vertical="center" indent="1"/>
    </xf>
    <xf numFmtId="4" fontId="4" fillId="18" borderId="32" xfId="81" applyNumberFormat="1" applyFont="1" applyFill="1" applyBorder="1" applyAlignment="1" applyProtection="1">
      <alignment horizontal="right" vertical="center" wrapText="1"/>
    </xf>
    <xf numFmtId="4" fontId="4" fillId="18" borderId="20" xfId="81" applyNumberFormat="1" applyFont="1" applyFill="1" applyBorder="1" applyAlignment="1" applyProtection="1">
      <alignment horizontal="right" vertical="center" wrapText="1"/>
    </xf>
    <xf numFmtId="4" fontId="4" fillId="18" borderId="33" xfId="81" applyNumberFormat="1" applyFont="1" applyFill="1" applyBorder="1" applyAlignment="1" applyProtection="1">
      <alignment horizontal="right" vertical="center" wrapText="1"/>
    </xf>
    <xf numFmtId="4" fontId="4" fillId="12" borderId="6" xfId="17" applyNumberFormat="1" applyFont="1" applyFill="1" applyBorder="1" applyAlignment="1" applyProtection="1">
      <alignment horizontal="right" vertical="center" wrapText="1"/>
    </xf>
    <xf numFmtId="4" fontId="4" fillId="12" borderId="23" xfId="17" applyNumberFormat="1" applyFont="1" applyFill="1" applyBorder="1" applyAlignment="1" applyProtection="1">
      <alignment horizontal="right" vertical="center" wrapText="1"/>
    </xf>
    <xf numFmtId="4" fontId="4" fillId="12" borderId="24" xfId="17" applyNumberFormat="1" applyFont="1" applyFill="1" applyBorder="1" applyAlignment="1" applyProtection="1">
      <alignment horizontal="right" vertical="center" wrapText="1"/>
    </xf>
    <xf numFmtId="4" fontId="4" fillId="0" borderId="24" xfId="81" applyNumberFormat="1" applyFont="1" applyFill="1" applyBorder="1" applyAlignment="1" applyProtection="1">
      <alignment horizontal="right" vertical="center" wrapText="1"/>
    </xf>
    <xf numFmtId="4" fontId="4" fillId="18" borderId="20" xfId="17" applyNumberFormat="1" applyFont="1" applyFill="1" applyBorder="1" applyAlignment="1" applyProtection="1">
      <alignment horizontal="right" vertical="center" wrapText="1"/>
    </xf>
    <xf numFmtId="4" fontId="4" fillId="18" borderId="33" xfId="17" applyNumberFormat="1" applyFont="1" applyFill="1" applyBorder="1" applyAlignment="1" applyProtection="1">
      <alignment horizontal="right" vertical="center" wrapText="1"/>
    </xf>
    <xf numFmtId="4" fontId="4" fillId="12" borderId="36" xfId="81" applyNumberFormat="1" applyFont="1" applyFill="1" applyBorder="1" applyAlignment="1" applyProtection="1">
      <alignment horizontal="right" vertical="center" wrapText="1"/>
    </xf>
    <xf numFmtId="4" fontId="4" fillId="12" borderId="21" xfId="81" applyNumberFormat="1" applyFont="1" applyFill="1" applyBorder="1" applyAlignment="1" applyProtection="1">
      <alignment horizontal="right" vertical="center" wrapText="1"/>
    </xf>
    <xf numFmtId="4" fontId="4" fillId="12" borderId="37" xfId="81" applyNumberFormat="1" applyFont="1" applyFill="1" applyBorder="1" applyAlignment="1" applyProtection="1">
      <alignment horizontal="right" vertical="center" wrapText="1"/>
    </xf>
    <xf numFmtId="4" fontId="4" fillId="18" borderId="57" xfId="81" applyNumberFormat="1" applyFont="1" applyFill="1" applyBorder="1" applyAlignment="1" applyProtection="1">
      <alignment horizontal="right" vertical="center" wrapText="1"/>
    </xf>
    <xf numFmtId="4" fontId="4" fillId="18" borderId="25" xfId="81" applyNumberFormat="1" applyFont="1" applyFill="1" applyBorder="1" applyAlignment="1" applyProtection="1">
      <alignment horizontal="right" vertical="center" wrapText="1"/>
    </xf>
    <xf numFmtId="4" fontId="4" fillId="18" borderId="58" xfId="81" applyNumberFormat="1" applyFont="1" applyFill="1" applyBorder="1" applyAlignment="1" applyProtection="1">
      <alignment horizontal="right" vertical="center" wrapText="1"/>
    </xf>
    <xf numFmtId="4" fontId="4" fillId="12" borderId="21" xfId="16" applyNumberFormat="1" applyFont="1" applyFill="1" applyBorder="1" applyAlignment="1" applyProtection="1">
      <alignment horizontal="right" vertical="center" wrapText="1"/>
    </xf>
    <xf numFmtId="4" fontId="4" fillId="12" borderId="37" xfId="16" applyNumberFormat="1" applyFont="1" applyFill="1" applyBorder="1" applyAlignment="1" applyProtection="1">
      <alignment horizontal="right" vertical="center" wrapText="1"/>
    </xf>
    <xf numFmtId="4" fontId="4" fillId="12" borderId="36" xfId="16" applyNumberFormat="1" applyFont="1" applyFill="1" applyBorder="1" applyAlignment="1" applyProtection="1">
      <alignment horizontal="right" vertical="center" wrapText="1"/>
    </xf>
    <xf numFmtId="4" fontId="4" fillId="18" borderId="49" xfId="81" applyNumberFormat="1" applyFont="1" applyFill="1" applyBorder="1" applyAlignment="1" applyProtection="1">
      <alignment horizontal="right" vertical="center" wrapText="1"/>
    </xf>
    <xf numFmtId="4" fontId="4" fillId="18" borderId="10" xfId="81" applyNumberFormat="1" applyFont="1" applyFill="1" applyBorder="1" applyAlignment="1" applyProtection="1">
      <alignment horizontal="right" vertical="center" wrapText="1"/>
    </xf>
    <xf numFmtId="4" fontId="4" fillId="18" borderId="50" xfId="81" applyNumberFormat="1" applyFont="1" applyFill="1" applyBorder="1" applyAlignment="1" applyProtection="1">
      <alignment horizontal="right" vertical="center" wrapText="1"/>
    </xf>
    <xf numFmtId="4" fontId="4" fillId="18" borderId="23" xfId="81" applyNumberFormat="1" applyFont="1" applyFill="1" applyBorder="1" applyAlignment="1" applyProtection="1">
      <alignment horizontal="right" vertical="center" wrapText="1"/>
    </xf>
    <xf numFmtId="4" fontId="4" fillId="18" borderId="24" xfId="81" applyNumberFormat="1" applyFont="1" applyFill="1" applyBorder="1" applyAlignment="1" applyProtection="1">
      <alignment horizontal="right" vertical="center" wrapText="1"/>
    </xf>
    <xf numFmtId="4" fontId="4" fillId="18" borderId="24" xfId="17" applyNumberFormat="1" applyFont="1" applyFill="1" applyBorder="1" applyAlignment="1" applyProtection="1">
      <alignment horizontal="right" vertical="center" wrapText="1"/>
    </xf>
    <xf numFmtId="4" fontId="4" fillId="18" borderId="23" xfId="17" applyNumberFormat="1" applyFont="1" applyFill="1" applyBorder="1" applyAlignment="1" applyProtection="1">
      <alignment horizontal="right" vertical="center" wrapText="1"/>
    </xf>
    <xf numFmtId="4" fontId="4" fillId="0" borderId="36" xfId="16" applyNumberFormat="1" applyFont="1" applyFill="1" applyBorder="1" applyAlignment="1" applyProtection="1">
      <alignment horizontal="right" vertical="center" wrapText="1"/>
    </xf>
    <xf numFmtId="4" fontId="4" fillId="0" borderId="37" xfId="16" applyNumberFormat="1" applyFont="1" applyFill="1" applyBorder="1" applyAlignment="1" applyProtection="1">
      <alignment horizontal="right" vertical="center" wrapText="1"/>
    </xf>
    <xf numFmtId="4" fontId="4" fillId="12" borderId="47" xfId="17" applyNumberFormat="1" applyFont="1" applyFill="1" applyBorder="1" applyAlignment="1" applyProtection="1">
      <alignment horizontal="right" vertical="center" wrapText="1"/>
    </xf>
    <xf numFmtId="4" fontId="4" fillId="12" borderId="42" xfId="17" applyNumberFormat="1" applyFont="1" applyFill="1" applyBorder="1" applyAlignment="1" applyProtection="1">
      <alignment horizontal="right" vertical="center" wrapText="1"/>
    </xf>
    <xf numFmtId="4" fontId="4" fillId="18" borderId="42" xfId="81" applyNumberFormat="1" applyFont="1" applyFill="1" applyBorder="1" applyAlignment="1" applyProtection="1">
      <alignment horizontal="right" vertical="center" wrapText="1"/>
    </xf>
    <xf numFmtId="4" fontId="4" fillId="18" borderId="47" xfId="81" applyNumberFormat="1" applyFont="1" applyFill="1" applyBorder="1" applyAlignment="1" applyProtection="1">
      <alignment horizontal="right" vertical="center" wrapText="1"/>
    </xf>
    <xf numFmtId="4" fontId="4" fillId="12" borderId="56" xfId="17" applyNumberFormat="1" applyFont="1" applyFill="1" applyBorder="1" applyAlignment="1" applyProtection="1">
      <alignment horizontal="right" vertical="center" wrapText="1"/>
    </xf>
    <xf numFmtId="4" fontId="4" fillId="12" borderId="53" xfId="17" applyNumberFormat="1" applyFont="1" applyFill="1" applyBorder="1" applyAlignment="1" applyProtection="1">
      <alignment horizontal="right" vertical="center" wrapText="1"/>
    </xf>
    <xf numFmtId="4" fontId="4" fillId="0" borderId="36" xfId="17" applyNumberFormat="1" applyFont="1" applyFill="1" applyBorder="1" applyAlignment="1" applyProtection="1">
      <alignment horizontal="right" vertical="center" wrapText="1"/>
    </xf>
    <xf numFmtId="4" fontId="4" fillId="0" borderId="37" xfId="17" applyNumberFormat="1" applyFont="1" applyFill="1" applyBorder="1" applyAlignment="1" applyProtection="1">
      <alignment horizontal="right" vertical="center" wrapText="1"/>
    </xf>
    <xf numFmtId="4" fontId="4" fillId="0" borderId="23" xfId="81" applyNumberFormat="1" applyFont="1" applyFill="1" applyBorder="1" applyAlignment="1" applyProtection="1">
      <alignment horizontal="right" vertical="center" wrapText="1"/>
    </xf>
    <xf numFmtId="4" fontId="4" fillId="0" borderId="42" xfId="81" applyNumberFormat="1" applyFont="1" applyFill="1" applyBorder="1" applyAlignment="1" applyProtection="1">
      <alignment horizontal="right" vertical="center" wrapText="1"/>
    </xf>
    <xf numFmtId="4" fontId="4" fillId="0" borderId="47" xfId="81" applyNumberFormat="1" applyFont="1" applyFill="1" applyBorder="1" applyAlignment="1" applyProtection="1">
      <alignment horizontal="right" vertical="center" wrapText="1"/>
    </xf>
    <xf numFmtId="4" fontId="4" fillId="0" borderId="12" xfId="81" applyNumberFormat="1" applyFont="1" applyFill="1" applyBorder="1" applyAlignment="1" applyProtection="1">
      <alignment horizontal="right" vertical="center" wrapText="1"/>
    </xf>
    <xf numFmtId="4" fontId="4" fillId="0" borderId="36" xfId="81" applyNumberFormat="1" applyFont="1" applyFill="1" applyBorder="1" applyAlignment="1" applyProtection="1">
      <alignment horizontal="right" vertical="center" wrapText="1"/>
    </xf>
    <xf numFmtId="4" fontId="4" fillId="0" borderId="37" xfId="81" applyNumberFormat="1" applyFont="1" applyFill="1" applyBorder="1" applyAlignment="1" applyProtection="1">
      <alignment horizontal="right" vertical="center" wrapText="1"/>
    </xf>
    <xf numFmtId="4" fontId="4" fillId="0" borderId="12" xfId="17" applyNumberFormat="1" applyFont="1" applyFill="1" applyBorder="1" applyAlignment="1" applyProtection="1">
      <alignment horizontal="right" vertical="center" wrapText="1"/>
    </xf>
    <xf numFmtId="4" fontId="4" fillId="0" borderId="42" xfId="17" applyNumberFormat="1" applyFont="1" applyFill="1" applyBorder="1" applyAlignment="1" applyProtection="1">
      <alignment horizontal="right" vertical="center" wrapText="1"/>
    </xf>
    <xf numFmtId="4" fontId="4" fillId="0" borderId="47" xfId="17" applyNumberFormat="1" applyFont="1" applyFill="1" applyBorder="1" applyAlignment="1" applyProtection="1">
      <alignment horizontal="right" vertical="center" wrapText="1"/>
    </xf>
    <xf numFmtId="0" fontId="4" fillId="0" borderId="59" xfId="27" applyFont="1" applyFill="1" applyBorder="1" applyAlignment="1" applyProtection="1">
      <alignment horizontal="center" vertical="center" wrapText="1"/>
    </xf>
    <xf numFmtId="0" fontId="68" fillId="8" borderId="0" xfId="62" applyFont="1" applyFill="1" applyAlignment="1">
      <alignment horizontal="center" vertical="center"/>
    </xf>
    <xf numFmtId="0" fontId="61" fillId="8" borderId="0" xfId="56" applyFont="1" applyFill="1" applyAlignment="1">
      <alignment horizontal="center" vertical="center"/>
    </xf>
    <xf numFmtId="0" fontId="34" fillId="8" borderId="0" xfId="56" applyFont="1" applyFill="1" applyAlignment="1">
      <alignment horizontal="center" vertical="center"/>
    </xf>
    <xf numFmtId="0" fontId="34" fillId="8" borderId="0" xfId="56" applyFont="1" applyFill="1" applyBorder="1" applyAlignment="1">
      <alignment horizontal="center" vertical="center"/>
    </xf>
    <xf numFmtId="0" fontId="61" fillId="0" borderId="0" xfId="56" applyFont="1" applyFill="1" applyAlignment="1" applyProtection="1">
      <alignment horizontal="center" vertical="center"/>
    </xf>
    <xf numFmtId="0" fontId="6" fillId="0" borderId="20" xfId="34" applyNumberFormat="1" applyFont="1" applyFill="1" applyBorder="1" applyAlignment="1">
      <alignment horizontal="left" vertical="center" indent="1"/>
    </xf>
    <xf numFmtId="0" fontId="6" fillId="0" borderId="20" xfId="34" applyNumberFormat="1" applyFont="1" applyFill="1" applyBorder="1" applyAlignment="1">
      <alignment horizontal="left" vertical="center"/>
    </xf>
    <xf numFmtId="0" fontId="4" fillId="0" borderId="20" xfId="34" applyNumberFormat="1" applyFont="1" applyFill="1" applyBorder="1" applyAlignment="1">
      <alignment vertical="center"/>
    </xf>
    <xf numFmtId="49" fontId="4" fillId="0" borderId="20" xfId="34" applyNumberFormat="1" applyFont="1" applyFill="1" applyBorder="1" applyAlignment="1">
      <alignment vertical="center"/>
    </xf>
    <xf numFmtId="49" fontId="60" fillId="8" borderId="0" xfId="34" applyNumberFormat="1" applyFont="1" applyBorder="1" applyAlignment="1">
      <alignment horizontal="center" vertical="center"/>
    </xf>
    <xf numFmtId="49" fontId="60" fillId="8" borderId="0" xfId="34" applyNumberFormat="1" applyFont="1" applyBorder="1" applyAlignment="1">
      <alignment horizontal="left" vertical="center"/>
    </xf>
    <xf numFmtId="0" fontId="61" fillId="0" borderId="27" xfId="56" applyFont="1" applyFill="1" applyBorder="1" applyAlignment="1" applyProtection="1">
      <alignment horizontal="center" vertical="center"/>
    </xf>
    <xf numFmtId="0" fontId="69" fillId="8" borderId="0" xfId="62" applyFont="1" applyFill="1" applyAlignment="1">
      <alignment horizontal="center" vertical="center"/>
    </xf>
    <xf numFmtId="0" fontId="4" fillId="0" borderId="0" xfId="27" applyFont="1" applyFill="1" applyBorder="1" applyAlignment="1" applyProtection="1">
      <alignment horizontal="center" vertical="center" wrapText="1"/>
    </xf>
    <xf numFmtId="0" fontId="57" fillId="0" borderId="0" xfId="56" applyFill="1" applyProtection="1"/>
    <xf numFmtId="0" fontId="57" fillId="0" borderId="27" xfId="56" applyFill="1" applyBorder="1" applyProtection="1"/>
    <xf numFmtId="0" fontId="48" fillId="0" borderId="19" xfId="27" applyFont="1" applyFill="1" applyBorder="1" applyAlignment="1" applyProtection="1">
      <alignment horizontal="center" vertical="center" wrapText="1"/>
    </xf>
    <xf numFmtId="0" fontId="66" fillId="8" borderId="0" xfId="56" applyFont="1" applyFill="1"/>
    <xf numFmtId="49" fontId="4" fillId="0" borderId="60" xfId="27" applyNumberFormat="1" applyFont="1" applyFill="1" applyBorder="1" applyAlignment="1" applyProtection="1">
      <alignment horizontal="center" vertical="center"/>
    </xf>
    <xf numFmtId="0" fontId="4" fillId="0" borderId="60" xfId="27" applyFont="1" applyFill="1" applyBorder="1" applyAlignment="1" applyProtection="1">
      <alignment vertical="center" wrapText="1"/>
    </xf>
    <xf numFmtId="0" fontId="4" fillId="0" borderId="6" xfId="27" applyFont="1" applyFill="1" applyBorder="1" applyAlignment="1" applyProtection="1">
      <alignment vertical="center" wrapText="1"/>
    </xf>
    <xf numFmtId="4" fontId="14" fillId="6" borderId="6" xfId="86" applyNumberFormat="1" applyFont="1" applyFill="1" applyBorder="1" applyAlignment="1" applyProtection="1">
      <alignment horizontal="right" vertical="center"/>
      <protection locked="0"/>
    </xf>
    <xf numFmtId="0" fontId="4" fillId="0" borderId="6" xfId="27" applyFont="1" applyFill="1" applyBorder="1" applyAlignment="1" applyProtection="1">
      <alignment horizontal="left" vertical="center" wrapText="1" indent="1"/>
    </xf>
    <xf numFmtId="4" fontId="14" fillId="12" borderId="6" xfId="86" applyNumberFormat="1" applyFont="1" applyFill="1" applyBorder="1" applyAlignment="1" applyProtection="1">
      <alignment horizontal="right" vertical="center"/>
    </xf>
    <xf numFmtId="4" fontId="14" fillId="12" borderId="23" xfId="86" applyNumberFormat="1" applyFont="1" applyFill="1" applyBorder="1" applyAlignment="1" applyProtection="1">
      <alignment horizontal="right" vertical="center"/>
    </xf>
    <xf numFmtId="0" fontId="4" fillId="0" borderId="6" xfId="27" applyFont="1" applyFill="1" applyBorder="1" applyAlignment="1" applyProtection="1">
      <alignment horizontal="left" vertical="center" wrapText="1" indent="2"/>
    </xf>
    <xf numFmtId="0" fontId="57" fillId="11" borderId="0" xfId="56"/>
    <xf numFmtId="0" fontId="57" fillId="8" borderId="0" xfId="56" applyFill="1"/>
    <xf numFmtId="4" fontId="14" fillId="6" borderId="23" xfId="86" applyNumberFormat="1" applyFont="1" applyFill="1" applyBorder="1" applyAlignment="1" applyProtection="1">
      <alignment horizontal="right" vertical="center"/>
      <protection locked="0"/>
    </xf>
    <xf numFmtId="0" fontId="0" fillId="0" borderId="6" xfId="0" applyNumberFormat="1" applyFill="1" applyBorder="1" applyAlignment="1" applyProtection="1">
      <alignment horizontal="center" vertical="center" wrapText="1"/>
    </xf>
    <xf numFmtId="0" fontId="4" fillId="0" borderId="0" xfId="53" applyFont="1" applyFill="1" applyAlignment="1" applyProtection="1">
      <alignment vertical="center" wrapText="1"/>
    </xf>
    <xf numFmtId="0" fontId="34" fillId="0" borderId="20" xfId="65" applyFill="1" applyBorder="1" applyAlignment="1">
      <alignment horizontal="left" vertical="center" indent="1"/>
    </xf>
    <xf numFmtId="3" fontId="4" fillId="0" borderId="0" xfId="82" applyNumberFormat="1" applyFont="1" applyFill="1" applyProtection="1"/>
    <xf numFmtId="183" fontId="4" fillId="0" borderId="0" xfId="82" applyNumberFormat="1" applyFont="1" applyFill="1" applyProtection="1"/>
    <xf numFmtId="4" fontId="4" fillId="0" borderId="0" xfId="82" applyNumberFormat="1" applyFont="1" applyFill="1" applyProtection="1"/>
    <xf numFmtId="174" fontId="4" fillId="0" borderId="0" xfId="82" applyNumberFormat="1" applyFont="1" applyFill="1" applyProtection="1"/>
    <xf numFmtId="187" fontId="4" fillId="0" borderId="0" xfId="82" applyNumberFormat="1" applyFont="1" applyFill="1" applyProtection="1"/>
    <xf numFmtId="49" fontId="6" fillId="12" borderId="5" xfId="0" applyNumberFormat="1" applyFont="1" applyFill="1" applyBorder="1" applyAlignment="1" applyProtection="1">
      <alignment horizontal="center" vertical="center" wrapText="1"/>
    </xf>
    <xf numFmtId="49" fontId="4" fillId="0" borderId="0" xfId="0" applyNumberFormat="1" applyFont="1" applyAlignment="1" applyProtection="1">
      <alignment vertical="top" wrapText="1"/>
    </xf>
    <xf numFmtId="49" fontId="4" fillId="0" borderId="0" xfId="46" applyFont="1" applyAlignment="1">
      <alignment vertical="top" wrapText="1"/>
    </xf>
    <xf numFmtId="49" fontId="4" fillId="0" borderId="0" xfId="50" applyNumberFormat="1" applyFont="1" applyFill="1" applyProtection="1"/>
    <xf numFmtId="0" fontId="4" fillId="0" borderId="0" xfId="50" applyNumberFormat="1" applyFont="1" applyFill="1" applyProtection="1"/>
    <xf numFmtId="0" fontId="4" fillId="0" borderId="6" xfId="57" applyFont="1" applyBorder="1" applyAlignment="1" applyProtection="1">
      <alignment horizontal="center" vertical="center" wrapText="1"/>
    </xf>
    <xf numFmtId="0" fontId="70" fillId="14" borderId="13" xfId="57" applyFont="1" applyFill="1" applyBorder="1" applyAlignment="1" applyProtection="1">
      <alignment horizontal="left" vertical="center" wrapText="1" indent="1"/>
    </xf>
    <xf numFmtId="49" fontId="4" fillId="0" borderId="6" xfId="0" applyNumberFormat="1" applyFont="1" applyBorder="1" applyAlignment="1">
      <alignment horizontal="left" vertical="center" wrapText="1"/>
    </xf>
    <xf numFmtId="4" fontId="4" fillId="12" borderId="12" xfId="61" applyNumberFormat="1" applyFont="1" applyFill="1" applyBorder="1" applyAlignment="1" applyProtection="1">
      <alignment horizontal="right" vertical="center" wrapText="1"/>
    </xf>
    <xf numFmtId="4" fontId="4" fillId="12" borderId="60" xfId="61" applyNumberFormat="1" applyFont="1" applyFill="1" applyBorder="1" applyAlignment="1" applyProtection="1">
      <alignment horizontal="right" vertical="center" wrapText="1"/>
    </xf>
    <xf numFmtId="4" fontId="4" fillId="6" borderId="12" xfId="81" applyNumberFormat="1" applyFont="1" applyFill="1" applyBorder="1" applyAlignment="1" applyProtection="1">
      <alignment horizontal="right" vertical="center" wrapText="1"/>
      <protection locked="0"/>
    </xf>
    <xf numFmtId="4" fontId="4" fillId="6" borderId="41" xfId="17" applyNumberFormat="1" applyFont="1" applyFill="1" applyBorder="1" applyAlignment="1" applyProtection="1">
      <alignment horizontal="right" vertical="center" wrapText="1"/>
      <protection locked="0"/>
    </xf>
    <xf numFmtId="4" fontId="4" fillId="6" borderId="47" xfId="17" applyNumberFormat="1" applyFont="1" applyFill="1" applyBorder="1" applyAlignment="1" applyProtection="1">
      <alignment horizontal="right" vertical="center" wrapText="1"/>
      <protection locked="0"/>
    </xf>
    <xf numFmtId="4" fontId="4" fillId="6" borderId="41" xfId="81" applyNumberFormat="1" applyFont="1" applyFill="1" applyBorder="1" applyAlignment="1" applyProtection="1">
      <alignment horizontal="right" vertical="center" wrapText="1"/>
      <protection locked="0"/>
    </xf>
    <xf numFmtId="4" fontId="4" fillId="6" borderId="47" xfId="81" applyNumberFormat="1" applyFont="1" applyFill="1" applyBorder="1" applyAlignment="1" applyProtection="1">
      <alignment horizontal="right" vertical="center" wrapText="1"/>
      <protection locked="0"/>
    </xf>
    <xf numFmtId="4" fontId="4" fillId="6" borderId="30" xfId="81" applyNumberFormat="1" applyFont="1" applyFill="1" applyBorder="1" applyAlignment="1" applyProtection="1">
      <alignment horizontal="right" vertical="center" wrapText="1"/>
      <protection locked="0"/>
    </xf>
    <xf numFmtId="4" fontId="4" fillId="18" borderId="61" xfId="81" applyNumberFormat="1" applyFont="1" applyFill="1" applyBorder="1" applyAlignment="1" applyProtection="1">
      <alignment horizontal="right" vertical="center" wrapText="1"/>
    </xf>
    <xf numFmtId="4" fontId="4" fillId="18" borderId="62" xfId="81" applyNumberFormat="1" applyFont="1" applyFill="1" applyBorder="1" applyAlignment="1" applyProtection="1">
      <alignment horizontal="right" vertical="center" wrapText="1"/>
    </xf>
    <xf numFmtId="4" fontId="4" fillId="6" borderId="33" xfId="81" applyNumberFormat="1" applyFont="1" applyFill="1" applyBorder="1" applyAlignment="1" applyProtection="1">
      <alignment horizontal="right" vertical="center" wrapText="1"/>
      <protection locked="0"/>
    </xf>
    <xf numFmtId="0" fontId="4" fillId="0" borderId="12" xfId="26" applyFont="1" applyFill="1" applyBorder="1" applyAlignment="1" applyProtection="1">
      <alignment horizontal="center" vertical="center" wrapText="1"/>
    </xf>
    <xf numFmtId="0" fontId="48" fillId="0" borderId="12" xfId="27" applyFont="1" applyFill="1" applyBorder="1" applyAlignment="1" applyProtection="1">
      <alignment horizontal="center" vertical="center" wrapText="1"/>
    </xf>
    <xf numFmtId="4" fontId="4" fillId="12" borderId="12" xfId="17" applyNumberFormat="1" applyFont="1" applyFill="1" applyBorder="1" applyAlignment="1" applyProtection="1">
      <alignment horizontal="right" vertical="center" wrapText="1"/>
    </xf>
    <xf numFmtId="0" fontId="34" fillId="9" borderId="12" xfId="55" applyFont="1" applyFill="1" applyBorder="1" applyProtection="1"/>
    <xf numFmtId="4" fontId="4" fillId="6" borderId="12" xfId="17" applyNumberFormat="1" applyFont="1" applyFill="1" applyBorder="1" applyAlignment="1" applyProtection="1">
      <alignment horizontal="right" vertical="center" wrapText="1"/>
      <protection locked="0"/>
    </xf>
    <xf numFmtId="4" fontId="4" fillId="12" borderId="63" xfId="81" applyNumberFormat="1" applyFont="1" applyFill="1" applyBorder="1" applyAlignment="1" applyProtection="1">
      <alignment horizontal="right" vertical="center" wrapText="1"/>
    </xf>
    <xf numFmtId="4" fontId="4" fillId="12" borderId="63" xfId="16" applyNumberFormat="1" applyFont="1" applyFill="1" applyBorder="1" applyAlignment="1" applyProtection="1">
      <alignment horizontal="right" vertical="center" wrapText="1"/>
    </xf>
    <xf numFmtId="4" fontId="4" fillId="12" borderId="64" xfId="81" applyNumberFormat="1" applyFont="1" applyFill="1" applyBorder="1" applyAlignment="1" applyProtection="1">
      <alignment horizontal="right" vertical="center" wrapText="1"/>
    </xf>
    <xf numFmtId="4" fontId="4" fillId="12" borderId="60" xfId="81" applyNumberFormat="1" applyFont="1" applyFill="1" applyBorder="1" applyAlignment="1" applyProtection="1">
      <alignment horizontal="right" vertical="center" wrapText="1"/>
    </xf>
    <xf numFmtId="4" fontId="4" fillId="12" borderId="33" xfId="81" applyNumberFormat="1" applyFont="1" applyFill="1" applyBorder="1" applyAlignment="1" applyProtection="1">
      <alignment horizontal="right" vertical="center" wrapText="1"/>
    </xf>
    <xf numFmtId="4" fontId="4" fillId="12" borderId="65" xfId="81" applyNumberFormat="1" applyFont="1" applyFill="1" applyBorder="1" applyAlignment="1" applyProtection="1">
      <alignment horizontal="right" vertical="center" wrapText="1"/>
    </xf>
    <xf numFmtId="2" fontId="4" fillId="12" borderId="12" xfId="81" applyNumberFormat="1" applyFont="1" applyFill="1" applyBorder="1" applyAlignment="1" applyProtection="1">
      <alignment horizontal="right" vertical="center" wrapText="1"/>
    </xf>
    <xf numFmtId="2" fontId="4" fillId="12" borderId="12" xfId="17" applyNumberFormat="1" applyFont="1" applyFill="1" applyBorder="1" applyAlignment="1" applyProtection="1">
      <alignment horizontal="right" vertical="center" wrapText="1"/>
    </xf>
    <xf numFmtId="2" fontId="4" fillId="0" borderId="12" xfId="17" applyNumberFormat="1" applyFont="1" applyFill="1" applyBorder="1" applyAlignment="1" applyProtection="1">
      <alignment horizontal="right" vertical="center" wrapText="1"/>
    </xf>
    <xf numFmtId="2" fontId="4" fillId="12" borderId="63" xfId="16" applyNumberFormat="1" applyFont="1" applyFill="1" applyBorder="1" applyAlignment="1" applyProtection="1">
      <alignment horizontal="right" vertical="center" wrapText="1"/>
    </xf>
    <xf numFmtId="2" fontId="4" fillId="12" borderId="63" xfId="81" applyNumberFormat="1" applyFont="1" applyFill="1" applyBorder="1" applyAlignment="1" applyProtection="1">
      <alignment horizontal="right" vertical="center" wrapText="1"/>
    </xf>
    <xf numFmtId="2" fontId="4" fillId="12" borderId="30" xfId="17" applyNumberFormat="1" applyFont="1" applyFill="1" applyBorder="1" applyAlignment="1" applyProtection="1">
      <alignment horizontal="right" vertical="center" wrapText="1"/>
    </xf>
    <xf numFmtId="2" fontId="4" fillId="12" borderId="66" xfId="17" applyNumberFormat="1" applyFont="1" applyFill="1" applyBorder="1" applyAlignment="1" applyProtection="1">
      <alignment horizontal="right" vertical="center" wrapText="1"/>
    </xf>
    <xf numFmtId="2" fontId="4" fillId="0" borderId="12" xfId="81" applyNumberFormat="1" applyFont="1" applyFill="1" applyBorder="1" applyAlignment="1" applyProtection="1">
      <alignment horizontal="right" vertical="center" wrapText="1"/>
    </xf>
    <xf numFmtId="2" fontId="4" fillId="12" borderId="30" xfId="81" applyNumberFormat="1" applyFont="1" applyFill="1" applyBorder="1" applyAlignment="1" applyProtection="1">
      <alignment horizontal="right" vertical="center" wrapText="1"/>
    </xf>
    <xf numFmtId="2" fontId="4" fillId="12" borderId="66" xfId="81" applyNumberFormat="1" applyFont="1" applyFill="1" applyBorder="1" applyAlignment="1" applyProtection="1">
      <alignment horizontal="right" vertical="center" wrapText="1"/>
    </xf>
    <xf numFmtId="4" fontId="4" fillId="6" borderId="20" xfId="81" applyNumberFormat="1" applyFont="1" applyFill="1" applyBorder="1" applyAlignment="1" applyProtection="1">
      <alignment horizontal="right" vertical="center" wrapText="1"/>
      <protection locked="0"/>
    </xf>
    <xf numFmtId="49" fontId="0" fillId="0" borderId="0" xfId="0" applyNumberFormat="1"/>
    <xf numFmtId="0" fontId="4" fillId="21" borderId="67" xfId="0" applyFont="1" applyFill="1" applyBorder="1" applyAlignment="1">
      <alignment horizontal="center" vertical="center"/>
    </xf>
    <xf numFmtId="0" fontId="1" fillId="0" borderId="0" xfId="49"/>
    <xf numFmtId="49" fontId="4" fillId="12" borderId="6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4" xfId="26" applyFont="1" applyFill="1" applyBorder="1" applyAlignment="1" applyProtection="1">
      <alignment horizontal="left" vertical="center" wrapText="1" indent="1"/>
    </xf>
    <xf numFmtId="0" fontId="4" fillId="0" borderId="23" xfId="26" applyFont="1" applyFill="1" applyBorder="1" applyAlignment="1" applyProtection="1">
      <alignment horizontal="left" vertical="center" wrapText="1" indent="1"/>
    </xf>
    <xf numFmtId="0" fontId="4" fillId="0" borderId="6" xfId="26" applyFont="1" applyFill="1" applyBorder="1" applyAlignment="1" applyProtection="1">
      <alignment horizontal="left" vertical="center" wrapText="1" indent="1"/>
    </xf>
    <xf numFmtId="0" fontId="59" fillId="12" borderId="6" xfId="0" applyFont="1" applyFill="1" applyBorder="1" applyAlignment="1" applyProtection="1">
      <alignment horizontal="center" vertical="center"/>
    </xf>
    <xf numFmtId="0" fontId="0" fillId="17" borderId="6" xfId="0" applyNumberFormat="1" applyFill="1" applyBorder="1" applyAlignment="1" applyProtection="1">
      <alignment horizontal="center" vertical="center" wrapText="1"/>
      <protection locked="0"/>
    </xf>
    <xf numFmtId="0" fontId="56" fillId="0" borderId="6" xfId="0" applyNumberFormat="1" applyFont="1" applyFill="1" applyBorder="1" applyAlignment="1" applyProtection="1">
      <alignment horizontal="center" vertical="center" wrapText="1"/>
    </xf>
    <xf numFmtId="4" fontId="4" fillId="17" borderId="6" xfId="61" applyNumberFormat="1" applyFont="1" applyFill="1" applyBorder="1" applyAlignment="1" applyProtection="1">
      <alignment horizontal="right" vertical="center" wrapText="1"/>
      <protection locked="0"/>
    </xf>
    <xf numFmtId="49" fontId="4" fillId="0" borderId="13" xfId="27" applyNumberFormat="1" applyFont="1" applyFill="1" applyBorder="1" applyAlignment="1" applyProtection="1">
      <alignment horizontal="center" vertical="center"/>
    </xf>
    <xf numFmtId="4" fontId="4" fillId="0" borderId="23" xfId="17" applyNumberFormat="1" applyFont="1" applyFill="1" applyBorder="1" applyAlignment="1" applyProtection="1">
      <alignment horizontal="right" vertical="center" wrapText="1"/>
      <protection locked="0"/>
    </xf>
    <xf numFmtId="0" fontId="34" fillId="0" borderId="23" xfId="55" applyFont="1" applyFill="1" applyBorder="1" applyProtection="1"/>
    <xf numFmtId="4" fontId="4" fillId="0" borderId="6" xfId="81" applyNumberFormat="1" applyFont="1" applyFill="1" applyBorder="1" applyAlignment="1" applyProtection="1">
      <alignment horizontal="right" vertical="center" wrapText="1"/>
    </xf>
    <xf numFmtId="4" fontId="4" fillId="0" borderId="20" xfId="81" applyNumberFormat="1" applyFont="1" applyFill="1" applyBorder="1" applyAlignment="1" applyProtection="1">
      <alignment horizontal="right" vertical="center" wrapText="1"/>
    </xf>
    <xf numFmtId="4" fontId="4" fillId="0" borderId="33" xfId="81" applyNumberFormat="1" applyFont="1" applyFill="1" applyBorder="1" applyAlignment="1" applyProtection="1">
      <alignment horizontal="right" vertical="center" wrapText="1"/>
    </xf>
    <xf numFmtId="4" fontId="4" fillId="0" borderId="12" xfId="81" applyNumberFormat="1" applyFont="1" applyFill="1" applyBorder="1" applyAlignment="1" applyProtection="1">
      <alignment horizontal="right" vertical="center" wrapText="1"/>
      <protection locked="0"/>
    </xf>
    <xf numFmtId="4" fontId="4" fillId="0" borderId="6" xfId="81" applyNumberFormat="1" applyFont="1" applyFill="1" applyBorder="1" applyAlignment="1" applyProtection="1">
      <alignment horizontal="right" vertical="center" wrapText="1"/>
      <protection locked="0"/>
    </xf>
    <xf numFmtId="4" fontId="4" fillId="0" borderId="23" xfId="81" applyNumberFormat="1" applyFont="1" applyFill="1" applyBorder="1" applyAlignment="1" applyProtection="1">
      <alignment horizontal="right" vertical="center" wrapText="1"/>
      <protection locked="0"/>
    </xf>
    <xf numFmtId="4" fontId="4" fillId="0" borderId="63" xfId="81" applyNumberFormat="1" applyFont="1" applyFill="1" applyBorder="1" applyAlignment="1" applyProtection="1">
      <alignment horizontal="right" vertical="center" wrapText="1"/>
    </xf>
    <xf numFmtId="4" fontId="4" fillId="0" borderId="21" xfId="81" applyNumberFormat="1" applyFont="1" applyFill="1" applyBorder="1" applyAlignment="1" applyProtection="1">
      <alignment horizontal="right" vertical="center" wrapText="1"/>
    </xf>
    <xf numFmtId="4" fontId="4" fillId="0" borderId="20" xfId="81" applyNumberFormat="1" applyFont="1" applyFill="1" applyBorder="1" applyAlignment="1" applyProtection="1">
      <alignment horizontal="right" vertical="center" wrapText="1"/>
      <protection locked="0"/>
    </xf>
    <xf numFmtId="4" fontId="4" fillId="0" borderId="25" xfId="81" applyNumberFormat="1" applyFont="1" applyFill="1" applyBorder="1" applyAlignment="1" applyProtection="1">
      <alignment horizontal="right" vertical="center" wrapText="1"/>
    </xf>
    <xf numFmtId="4" fontId="4" fillId="0" borderId="58" xfId="81" applyNumberFormat="1" applyFont="1" applyFill="1" applyBorder="1" applyAlignment="1" applyProtection="1">
      <alignment horizontal="right" vertical="center" wrapText="1"/>
    </xf>
    <xf numFmtId="4" fontId="4" fillId="0" borderId="20" xfId="17" applyNumberFormat="1" applyFont="1" applyFill="1" applyBorder="1" applyAlignment="1" applyProtection="1">
      <alignment horizontal="right" vertical="center" wrapText="1"/>
    </xf>
    <xf numFmtId="4" fontId="4" fillId="0" borderId="33" xfId="17" applyNumberFormat="1" applyFont="1" applyFill="1" applyBorder="1" applyAlignment="1" applyProtection="1">
      <alignment horizontal="right" vertical="center" wrapText="1"/>
    </xf>
    <xf numFmtId="0" fontId="34" fillId="0" borderId="12" xfId="55" applyFont="1" applyFill="1" applyBorder="1" applyProtection="1"/>
    <xf numFmtId="0" fontId="34" fillId="0" borderId="6" xfId="55" applyFont="1" applyFill="1" applyBorder="1" applyProtection="1"/>
    <xf numFmtId="4" fontId="4" fillId="0" borderId="12" xfId="17" applyNumberFormat="1" applyFont="1" applyFill="1" applyBorder="1" applyAlignment="1" applyProtection="1">
      <alignment horizontal="right" vertical="center" wrapText="1"/>
      <protection locked="0"/>
    </xf>
    <xf numFmtId="0" fontId="60" fillId="0" borderId="0" xfId="55" applyFont="1" applyFill="1" applyAlignment="1">
      <alignment horizontal="center" vertical="top"/>
    </xf>
    <xf numFmtId="4" fontId="4" fillId="0" borderId="24" xfId="17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4" fillId="0" borderId="20" xfId="27" applyFont="1" applyFill="1" applyBorder="1" applyAlignment="1" applyProtection="1">
      <alignment horizontal="left" vertical="center" wrapText="1" indent="1"/>
    </xf>
    <xf numFmtId="0" fontId="65" fillId="0" borderId="20" xfId="64" applyFont="1" applyFill="1" applyBorder="1" applyAlignment="1" applyProtection="1">
      <alignment horizontal="left" vertical="center" indent="1"/>
    </xf>
    <xf numFmtId="4" fontId="4" fillId="0" borderId="32" xfId="81" applyNumberFormat="1" applyFont="1" applyFill="1" applyBorder="1" applyAlignment="1" applyProtection="1">
      <alignment horizontal="right" vertical="center" wrapText="1"/>
    </xf>
    <xf numFmtId="0" fontId="65" fillId="0" borderId="20" xfId="64" applyFont="1" applyFill="1" applyBorder="1" applyAlignment="1" applyProtection="1">
      <alignment horizontal="left" vertical="center"/>
    </xf>
    <xf numFmtId="4" fontId="4" fillId="0" borderId="63" xfId="16" applyNumberFormat="1" applyFont="1" applyFill="1" applyBorder="1" applyAlignment="1" applyProtection="1">
      <alignment horizontal="right" vertical="center" wrapText="1"/>
    </xf>
    <xf numFmtId="4" fontId="4" fillId="0" borderId="21" xfId="16" applyNumberFormat="1" applyFont="1" applyFill="1" applyBorder="1" applyAlignment="1" applyProtection="1">
      <alignment horizontal="right" vertical="center" wrapText="1"/>
    </xf>
    <xf numFmtId="4" fontId="4" fillId="0" borderId="30" xfId="81" applyNumberFormat="1" applyFont="1" applyFill="1" applyBorder="1" applyAlignment="1" applyProtection="1">
      <alignment horizontal="right" vertical="center" wrapText="1"/>
    </xf>
    <xf numFmtId="4" fontId="4" fillId="0" borderId="41" xfId="81" applyNumberFormat="1" applyFont="1" applyFill="1" applyBorder="1" applyAlignment="1" applyProtection="1">
      <alignment horizontal="right" vertical="center" wrapText="1"/>
    </xf>
    <xf numFmtId="4" fontId="4" fillId="0" borderId="60" xfId="81" applyNumberFormat="1" applyFont="1" applyFill="1" applyBorder="1" applyAlignment="1" applyProtection="1">
      <alignment horizontal="right" vertical="center" wrapText="1"/>
    </xf>
    <xf numFmtId="0" fontId="25" fillId="0" borderId="0" xfId="28" applyFont="1" applyFill="1" applyBorder="1" applyAlignment="1" applyProtection="1">
      <alignment horizontal="right" vertical="top" wrapText="1"/>
    </xf>
    <xf numFmtId="49" fontId="35" fillId="0" borderId="0" xfId="42" applyNumberFormat="1" applyFont="1" applyFill="1" applyBorder="1" applyAlignment="1" applyProtection="1">
      <alignment horizontal="left" vertical="top" wrapText="1"/>
    </xf>
    <xf numFmtId="49" fontId="25" fillId="0" borderId="0" xfId="78" applyFont="1" applyFill="1" applyBorder="1" applyAlignment="1" applyProtection="1">
      <alignment horizontal="right" vertical="center"/>
    </xf>
    <xf numFmtId="0" fontId="25" fillId="0" borderId="0" xfId="28" applyFont="1" applyFill="1" applyBorder="1" applyAlignment="1" applyProtection="1">
      <alignment horizontal="left" vertical="top" wrapText="1"/>
    </xf>
    <xf numFmtId="49" fontId="35" fillId="0" borderId="0" xfId="42" applyNumberFormat="1" applyFont="1" applyFill="1" applyBorder="1" applyAlignment="1" applyProtection="1">
      <alignment horizontal="left" vertical="center" wrapText="1"/>
    </xf>
    <xf numFmtId="0" fontId="14" fillId="0" borderId="0" xfId="60" applyNumberFormat="1" applyFont="1" applyFill="1" applyBorder="1" applyAlignment="1" applyProtection="1">
      <alignment vertical="center" wrapText="1"/>
    </xf>
    <xf numFmtId="49" fontId="19" fillId="0" borderId="0" xfId="60" applyFont="1" applyFill="1" applyBorder="1" applyAlignment="1" applyProtection="1">
      <alignment horizontal="left" wrapText="1"/>
    </xf>
    <xf numFmtId="49" fontId="19" fillId="0" borderId="0" xfId="60" applyFont="1" applyFill="1" applyBorder="1" applyAlignment="1" applyProtection="1">
      <alignment horizontal="justify" vertical="justify" wrapText="1"/>
    </xf>
    <xf numFmtId="49" fontId="31" fillId="0" borderId="0" xfId="38" quotePrefix="1" applyNumberFormat="1" applyFill="1" applyBorder="1" applyAlignment="1" applyProtection="1">
      <alignment vertical="center" wrapText="1"/>
    </xf>
    <xf numFmtId="49" fontId="31" fillId="0" borderId="0" xfId="38" applyNumberFormat="1" applyFill="1" applyBorder="1" applyAlignment="1" applyProtection="1">
      <alignment vertical="center" wrapText="1"/>
    </xf>
    <xf numFmtId="49" fontId="31" fillId="0" borderId="0" xfId="38" applyNumberFormat="1" applyFill="1" applyBorder="1" applyAlignment="1" applyProtection="1">
      <alignment horizontal="left" vertical="center" wrapText="1"/>
    </xf>
    <xf numFmtId="49" fontId="28" fillId="0" borderId="0" xfId="41" applyNumberFormat="1" applyFill="1" applyBorder="1" applyAlignment="1" applyProtection="1">
      <alignment horizontal="left" vertical="center" wrapText="1"/>
    </xf>
    <xf numFmtId="49" fontId="19" fillId="8" borderId="71" xfId="60" applyFont="1" applyFill="1" applyBorder="1" applyAlignment="1">
      <alignment vertical="center" wrapText="1"/>
    </xf>
    <xf numFmtId="49" fontId="19" fillId="8" borderId="0" xfId="60" applyFont="1" applyFill="1" applyBorder="1" applyAlignment="1">
      <alignment vertical="center" wrapText="1"/>
    </xf>
    <xf numFmtId="49" fontId="19" fillId="8" borderId="71" xfId="60" applyFont="1" applyFill="1" applyBorder="1" applyAlignment="1">
      <alignment horizontal="left" vertical="center" wrapText="1"/>
    </xf>
    <xf numFmtId="49" fontId="19" fillId="8" borderId="0" xfId="60" applyFont="1" applyFill="1" applyBorder="1" applyAlignment="1">
      <alignment horizontal="left" vertical="center" wrapText="1"/>
    </xf>
    <xf numFmtId="0" fontId="19" fillId="0" borderId="0" xfId="60" applyNumberFormat="1" applyFont="1" applyFill="1" applyBorder="1" applyAlignment="1" applyProtection="1">
      <alignment horizontal="justify" vertical="center" wrapText="1"/>
    </xf>
    <xf numFmtId="0" fontId="19" fillId="0" borderId="0" xfId="60" applyNumberFormat="1" applyFont="1" applyFill="1" applyBorder="1" applyAlignment="1" applyProtection="1">
      <alignment horizontal="justify" vertical="top" wrapText="1"/>
    </xf>
    <xf numFmtId="49" fontId="35" fillId="0" borderId="0" xfId="42" applyNumberFormat="1" applyFont="1" applyFill="1" applyBorder="1" applyAlignment="1" applyProtection="1">
      <alignment horizontal="left" vertical="top" wrapText="1" indent="1"/>
    </xf>
    <xf numFmtId="0" fontId="20" fillId="0" borderId="0" xfId="60" applyNumberFormat="1" applyFont="1" applyFill="1" applyAlignment="1" applyProtection="1">
      <alignment horizontal="left" vertical="center" wrapText="1"/>
    </xf>
    <xf numFmtId="0" fontId="25" fillId="0" borderId="0" xfId="60" applyNumberFormat="1" applyFont="1" applyFill="1" applyAlignment="1" applyProtection="1">
      <alignment horizontal="left" vertical="center"/>
    </xf>
    <xf numFmtId="0" fontId="25" fillId="19" borderId="72" xfId="36" applyNumberFormat="1" applyFont="1" applyFill="1" applyBorder="1" applyAlignment="1">
      <alignment horizontal="center" vertical="center" wrapText="1"/>
    </xf>
    <xf numFmtId="0" fontId="25" fillId="19" borderId="73" xfId="36" applyNumberFormat="1" applyFont="1" applyFill="1" applyBorder="1" applyAlignment="1">
      <alignment horizontal="center" vertical="center" wrapText="1"/>
    </xf>
    <xf numFmtId="0" fontId="25" fillId="19" borderId="74" xfId="36" applyNumberFormat="1" applyFont="1" applyFill="1" applyBorder="1" applyAlignment="1">
      <alignment horizontal="center" vertical="center" wrapText="1"/>
    </xf>
    <xf numFmtId="0" fontId="20" fillId="0" borderId="20" xfId="88" applyFont="1" applyFill="1" applyBorder="1" applyAlignment="1">
      <alignment horizontal="center" vertical="center" wrapText="1"/>
    </xf>
    <xf numFmtId="0" fontId="31" fillId="0" borderId="20" xfId="38" applyBorder="1" applyAlignment="1" applyProtection="1">
      <alignment vertical="top" wrapText="1"/>
    </xf>
    <xf numFmtId="49" fontId="14" fillId="0" borderId="31" xfId="0" applyNumberFormat="1" applyFont="1" applyFill="1" applyBorder="1" applyAlignment="1" applyProtection="1">
      <alignment horizontal="center" vertical="center" wrapText="1"/>
    </xf>
    <xf numFmtId="49" fontId="14" fillId="0" borderId="60" xfId="0" applyNumberFormat="1" applyFont="1" applyFill="1" applyBorder="1" applyAlignment="1" applyProtection="1">
      <alignment horizontal="center" vertical="center" wrapText="1"/>
    </xf>
    <xf numFmtId="49" fontId="4" fillId="0" borderId="31" xfId="0" applyNumberFormat="1" applyFont="1" applyFill="1" applyBorder="1" applyAlignment="1" applyProtection="1">
      <alignment horizontal="left" vertical="center" wrapText="1"/>
    </xf>
    <xf numFmtId="49" fontId="4" fillId="0" borderId="60" xfId="0" applyNumberFormat="1" applyFont="1" applyFill="1" applyBorder="1" applyAlignment="1" applyProtection="1">
      <alignment horizontal="left" vertical="center" wrapText="1"/>
    </xf>
    <xf numFmtId="0" fontId="6" fillId="0" borderId="20" xfId="0" applyFont="1" applyFill="1" applyBorder="1" applyAlignment="1">
      <alignment horizontal="left" vertical="center" indent="1"/>
    </xf>
    <xf numFmtId="49" fontId="14" fillId="0" borderId="13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4" fillId="0" borderId="31" xfId="0" applyNumberFormat="1" applyFont="1" applyFill="1" applyBorder="1" applyAlignment="1" applyProtection="1">
      <alignment vertical="center" wrapText="1"/>
    </xf>
    <xf numFmtId="49" fontId="4" fillId="0" borderId="60" xfId="0" applyNumberFormat="1" applyFont="1" applyFill="1" applyBorder="1" applyAlignment="1" applyProtection="1">
      <alignment vertical="center" wrapText="1"/>
    </xf>
    <xf numFmtId="49" fontId="4" fillId="0" borderId="31" xfId="84" applyNumberFormat="1" applyFont="1" applyFill="1" applyBorder="1" applyAlignment="1" applyProtection="1">
      <alignment horizontal="left" vertical="center" wrapText="1"/>
    </xf>
    <xf numFmtId="49" fontId="4" fillId="0" borderId="60" xfId="84" applyNumberFormat="1" applyFont="1" applyFill="1" applyBorder="1" applyAlignment="1" applyProtection="1">
      <alignment horizontal="left" vertical="center" wrapText="1"/>
    </xf>
    <xf numFmtId="49" fontId="14" fillId="0" borderId="6" xfId="0" applyNumberFormat="1" applyFont="1" applyFill="1" applyBorder="1" applyAlignment="1" applyProtection="1">
      <alignment horizontal="center" vertical="center" wrapText="1"/>
    </xf>
    <xf numFmtId="49" fontId="4" fillId="17" borderId="60" xfId="0" applyNumberFormat="1" applyFont="1" applyFill="1" applyBorder="1" applyAlignment="1" applyProtection="1">
      <alignment vertical="center" wrapText="1"/>
    </xf>
    <xf numFmtId="0" fontId="4" fillId="14" borderId="20" xfId="57" applyFont="1" applyFill="1" applyBorder="1" applyAlignment="1" applyProtection="1">
      <alignment horizontal="left" vertical="center" wrapText="1" indent="1"/>
    </xf>
    <xf numFmtId="0" fontId="4" fillId="14" borderId="12" xfId="57" applyFont="1" applyFill="1" applyBorder="1" applyAlignment="1" applyProtection="1">
      <alignment horizontal="left" vertical="center" wrapText="1" indent="1"/>
    </xf>
    <xf numFmtId="0" fontId="12" fillId="0" borderId="20" xfId="0" applyFont="1" applyBorder="1" applyAlignment="1">
      <alignment horizontal="center" vertical="center" wrapText="1"/>
    </xf>
    <xf numFmtId="0" fontId="4" fillId="0" borderId="31" xfId="27" applyFont="1" applyFill="1" applyBorder="1" applyAlignment="1" applyProtection="1">
      <alignment horizontal="center" vertical="center" wrapText="1"/>
    </xf>
    <xf numFmtId="0" fontId="4" fillId="0" borderId="60" xfId="27" applyFont="1" applyFill="1" applyBorder="1" applyAlignment="1" applyProtection="1">
      <alignment horizontal="center" vertical="center" wrapText="1"/>
    </xf>
    <xf numFmtId="0" fontId="4" fillId="0" borderId="6" xfId="27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13" xfId="27" applyFont="1" applyFill="1" applyBorder="1" applyAlignment="1" applyProtection="1">
      <alignment horizontal="center" vertical="center" wrapText="1"/>
    </xf>
    <xf numFmtId="0" fontId="4" fillId="0" borderId="20" xfId="27" applyFont="1" applyFill="1" applyBorder="1" applyAlignment="1" applyProtection="1">
      <alignment horizontal="center" vertical="center" wrapText="1"/>
    </xf>
    <xf numFmtId="0" fontId="4" fillId="0" borderId="12" xfId="27" applyFont="1" applyFill="1" applyBorder="1" applyAlignment="1" applyProtection="1">
      <alignment horizontal="center" vertical="center" wrapText="1"/>
    </xf>
    <xf numFmtId="0" fontId="6" fillId="0" borderId="75" xfId="34" applyFont="1" applyFill="1" applyBorder="1" applyAlignment="1">
      <alignment horizontal="left" vertical="center" indent="1"/>
    </xf>
    <xf numFmtId="0" fontId="6" fillId="0" borderId="76" xfId="34" applyFont="1" applyFill="1" applyBorder="1" applyAlignment="1">
      <alignment horizontal="left" vertical="center" indent="1"/>
    </xf>
    <xf numFmtId="0" fontId="6" fillId="0" borderId="77" xfId="34" applyFont="1" applyFill="1" applyBorder="1" applyAlignment="1">
      <alignment horizontal="left" vertical="center" indent="1"/>
    </xf>
    <xf numFmtId="0" fontId="4" fillId="0" borderId="9" xfId="27" applyFont="1" applyFill="1" applyBorder="1" applyAlignment="1" applyProtection="1">
      <alignment horizontal="center" vertical="center" wrapText="1"/>
    </xf>
    <xf numFmtId="0" fontId="4" fillId="0" borderId="78" xfId="27" applyFont="1" applyFill="1" applyBorder="1" applyAlignment="1" applyProtection="1">
      <alignment horizontal="center" vertical="center" wrapText="1"/>
    </xf>
    <xf numFmtId="0" fontId="4" fillId="0" borderId="59" xfId="27" applyFont="1" applyFill="1" applyBorder="1" applyAlignment="1" applyProtection="1">
      <alignment horizontal="center" vertical="center" wrapText="1"/>
    </xf>
    <xf numFmtId="0" fontId="4" fillId="0" borderId="65" xfId="27" applyFont="1" applyFill="1" applyBorder="1" applyAlignment="1" applyProtection="1">
      <alignment horizontal="center" vertical="center" wrapText="1"/>
    </xf>
    <xf numFmtId="0" fontId="4" fillId="0" borderId="69" xfId="27" applyNumberFormat="1" applyFont="1" applyFill="1" applyBorder="1" applyAlignment="1" applyProtection="1">
      <alignment horizontal="center" vertical="top" wrapText="1"/>
    </xf>
    <xf numFmtId="0" fontId="4" fillId="0" borderId="70" xfId="27" applyNumberFormat="1" applyFont="1" applyFill="1" applyBorder="1" applyAlignment="1" applyProtection="1">
      <alignment horizontal="center" vertical="top" wrapText="1"/>
    </xf>
    <xf numFmtId="0" fontId="4" fillId="0" borderId="60" xfId="27" applyNumberFormat="1" applyFont="1" applyFill="1" applyBorder="1" applyAlignment="1" applyProtection="1">
      <alignment horizontal="center" vertical="top" wrapText="1"/>
    </xf>
    <xf numFmtId="0" fontId="4" fillId="0" borderId="21" xfId="27" applyNumberFormat="1" applyFont="1" applyFill="1" applyBorder="1" applyAlignment="1" applyProtection="1">
      <alignment horizontal="center" vertical="top" wrapText="1"/>
    </xf>
    <xf numFmtId="0" fontId="4" fillId="0" borderId="6" xfId="0" applyNumberFormat="1" applyFont="1" applyFill="1" applyBorder="1" applyAlignment="1" applyProtection="1">
      <alignment horizontal="center" vertical="top" wrapText="1"/>
    </xf>
    <xf numFmtId="0" fontId="4" fillId="0" borderId="41" xfId="0" applyNumberFormat="1" applyFont="1" applyFill="1" applyBorder="1" applyAlignment="1" applyProtection="1">
      <alignment horizontal="center" vertical="top" wrapText="1"/>
    </xf>
    <xf numFmtId="0" fontId="4" fillId="0" borderId="31" xfId="0" applyNumberFormat="1" applyFont="1" applyFill="1" applyBorder="1" applyAlignment="1" applyProtection="1">
      <alignment horizontal="center" vertical="top" wrapText="1"/>
    </xf>
    <xf numFmtId="0" fontId="4" fillId="0" borderId="70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49" fontId="4" fillId="0" borderId="69" xfId="27" applyNumberFormat="1" applyFont="1" applyFill="1" applyBorder="1" applyAlignment="1" applyProtection="1">
      <alignment horizontal="center" vertical="top"/>
    </xf>
    <xf numFmtId="49" fontId="4" fillId="0" borderId="70" xfId="27" applyNumberFormat="1" applyFont="1" applyFill="1" applyBorder="1" applyAlignment="1" applyProtection="1">
      <alignment horizontal="center" vertical="top"/>
    </xf>
    <xf numFmtId="49" fontId="4" fillId="0" borderId="70" xfId="0" applyNumberFormat="1" applyFont="1" applyFill="1" applyBorder="1" applyAlignment="1" applyProtection="1">
      <alignment horizontal="center" vertical="top"/>
    </xf>
    <xf numFmtId="49" fontId="4" fillId="0" borderId="68" xfId="0" applyNumberFormat="1" applyFont="1" applyFill="1" applyBorder="1" applyAlignment="1" applyProtection="1">
      <alignment horizontal="center" vertical="top"/>
    </xf>
    <xf numFmtId="49" fontId="4" fillId="0" borderId="69" xfId="27" applyNumberFormat="1" applyFont="1" applyFill="1" applyBorder="1" applyAlignment="1" applyProtection="1">
      <alignment horizontal="left" vertical="top" wrapText="1"/>
    </xf>
    <xf numFmtId="49" fontId="4" fillId="0" borderId="70" xfId="27" applyNumberFormat="1" applyFont="1" applyFill="1" applyBorder="1" applyAlignment="1" applyProtection="1">
      <alignment horizontal="left" vertical="top" wrapText="1"/>
    </xf>
    <xf numFmtId="49" fontId="4" fillId="0" borderId="70" xfId="0" applyNumberFormat="1" applyFont="1" applyFill="1" applyBorder="1" applyAlignment="1" applyProtection="1">
      <alignment horizontal="left" vertical="top" wrapText="1"/>
    </xf>
    <xf numFmtId="49" fontId="4" fillId="0" borderId="68" xfId="0" applyNumberFormat="1" applyFont="1" applyFill="1" applyBorder="1" applyAlignment="1" applyProtection="1">
      <alignment horizontal="left" vertical="top" wrapText="1"/>
    </xf>
    <xf numFmtId="49" fontId="4" fillId="0" borderId="69" xfId="27" applyNumberFormat="1" applyFont="1" applyFill="1" applyBorder="1" applyAlignment="1" applyProtection="1">
      <alignment horizontal="center" vertical="top" wrapText="1"/>
    </xf>
    <xf numFmtId="49" fontId="4" fillId="0" borderId="70" xfId="27" applyNumberFormat="1" applyFont="1" applyFill="1" applyBorder="1" applyAlignment="1" applyProtection="1">
      <alignment horizontal="center" vertical="top" wrapText="1"/>
    </xf>
    <xf numFmtId="49" fontId="4" fillId="0" borderId="70" xfId="0" applyNumberFormat="1" applyFont="1" applyFill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center" vertical="top" wrapText="1"/>
    </xf>
    <xf numFmtId="0" fontId="51" fillId="0" borderId="20" xfId="34" applyFont="1" applyFill="1" applyBorder="1" applyAlignment="1" applyProtection="1">
      <alignment horizontal="left" vertical="center" wrapText="1" indent="1"/>
    </xf>
    <xf numFmtId="0" fontId="50" fillId="0" borderId="13" xfId="27" applyFont="1" applyFill="1" applyBorder="1" applyAlignment="1" applyProtection="1">
      <alignment horizontal="center" vertical="center" wrapText="1"/>
    </xf>
    <xf numFmtId="0" fontId="50" fillId="0" borderId="12" xfId="27" applyFont="1" applyFill="1" applyBorder="1" applyAlignment="1" applyProtection="1">
      <alignment horizontal="center" vertical="center" wrapText="1"/>
    </xf>
    <xf numFmtId="0" fontId="43" fillId="18" borderId="20" xfId="16" applyFont="1" applyFill="1" applyBorder="1" applyAlignment="1" applyProtection="1">
      <alignment horizontal="left" vertical="center"/>
    </xf>
    <xf numFmtId="0" fontId="4" fillId="0" borderId="6" xfId="27" applyNumberFormat="1" applyFont="1" applyFill="1" applyBorder="1" applyAlignment="1" applyProtection="1">
      <alignment horizontal="center" vertical="center" wrapText="1"/>
    </xf>
    <xf numFmtId="0" fontId="4" fillId="12" borderId="31" xfId="27" applyNumberFormat="1" applyFont="1" applyFill="1" applyBorder="1" applyAlignment="1" applyProtection="1">
      <alignment horizontal="center" vertical="center" wrapText="1"/>
    </xf>
    <xf numFmtId="0" fontId="4" fillId="12" borderId="60" xfId="27" applyNumberFormat="1" applyFont="1" applyFill="1" applyBorder="1" applyAlignment="1" applyProtection="1">
      <alignment horizontal="center" vertical="center" wrapText="1"/>
    </xf>
    <xf numFmtId="0" fontId="4" fillId="0" borderId="13" xfId="27" applyNumberFormat="1" applyFont="1" applyFill="1" applyBorder="1" applyAlignment="1" applyProtection="1">
      <alignment horizontal="center" vertical="center" wrapText="1"/>
    </xf>
    <xf numFmtId="0" fontId="4" fillId="0" borderId="0" xfId="51" applyFont="1" applyFill="1" applyAlignment="1" applyProtection="1">
      <alignment vertical="center" wrapText="1"/>
    </xf>
    <xf numFmtId="49" fontId="50" fillId="0" borderId="6" xfId="27" applyNumberFormat="1" applyFont="1" applyFill="1" applyBorder="1" applyAlignment="1" applyProtection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0" xfId="61" applyFont="1"/>
    <xf numFmtId="49" fontId="4" fillId="0" borderId="6" xfId="61" applyNumberFormat="1" applyFont="1" applyFill="1" applyBorder="1" applyAlignment="1" applyProtection="1">
      <alignment horizontal="center" vertical="center" wrapText="1"/>
    </xf>
    <xf numFmtId="0" fontId="4" fillId="0" borderId="6" xfId="61" applyNumberFormat="1" applyFont="1" applyFill="1" applyBorder="1" applyAlignment="1" applyProtection="1">
      <alignment horizontal="center" vertical="center" wrapText="1"/>
    </xf>
    <xf numFmtId="0" fontId="14" fillId="0" borderId="13" xfId="63" applyFont="1" applyFill="1" applyBorder="1" applyAlignment="1" applyProtection="1">
      <alignment horizontal="center" vertical="center" wrapText="1"/>
    </xf>
    <xf numFmtId="0" fontId="6" fillId="0" borderId="20" xfId="34" applyFont="1" applyFill="1" applyBorder="1" applyAlignment="1">
      <alignment horizontal="left" vertical="center" indent="1"/>
    </xf>
    <xf numFmtId="0" fontId="4" fillId="0" borderId="6" xfId="61" applyFont="1" applyFill="1" applyBorder="1" applyAlignment="1" applyProtection="1">
      <alignment horizontal="center" vertical="center" wrapText="1"/>
    </xf>
    <xf numFmtId="0" fontId="4" fillId="0" borderId="24" xfId="61" applyNumberFormat="1" applyFont="1" applyFill="1" applyBorder="1" applyAlignment="1" applyProtection="1">
      <alignment horizontal="center" vertical="center" wrapText="1"/>
    </xf>
    <xf numFmtId="0" fontId="4" fillId="0" borderId="12" xfId="61" applyNumberFormat="1" applyFont="1" applyFill="1" applyBorder="1" applyAlignment="1" applyProtection="1">
      <alignment horizontal="center" vertical="center" wrapText="1"/>
    </xf>
    <xf numFmtId="0" fontId="4" fillId="0" borderId="23" xfId="61" applyNumberFormat="1" applyFont="1" applyFill="1" applyBorder="1" applyAlignment="1" applyProtection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78" xfId="0" applyFont="1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 wrapText="1"/>
    </xf>
    <xf numFmtId="49" fontId="4" fillId="0" borderId="6" xfId="56" applyNumberFormat="1" applyFont="1" applyFill="1" applyBorder="1" applyAlignment="1" applyProtection="1">
      <alignment horizontal="center" vertical="center"/>
    </xf>
    <xf numFmtId="49" fontId="4" fillId="0" borderId="23" xfId="56" applyNumberFormat="1" applyFont="1" applyFill="1" applyBorder="1" applyAlignment="1" applyProtection="1">
      <alignment horizontal="center" vertical="center"/>
    </xf>
    <xf numFmtId="0" fontId="4" fillId="0" borderId="52" xfId="0" applyFont="1" applyBorder="1" applyAlignment="1">
      <alignment horizontal="center" vertical="center" wrapText="1"/>
    </xf>
    <xf numFmtId="0" fontId="4" fillId="0" borderId="79" xfId="0" applyFont="1" applyBorder="1" applyAlignment="1">
      <alignment horizontal="center" vertical="center" wrapText="1"/>
    </xf>
    <xf numFmtId="0" fontId="4" fillId="0" borderId="6" xfId="27" applyFont="1" applyFill="1" applyBorder="1" applyAlignment="1" applyProtection="1">
      <alignment horizontal="left" vertical="center" wrapText="1" indent="3"/>
    </xf>
    <xf numFmtId="0" fontId="65" fillId="0" borderId="13" xfId="64" applyFont="1" applyFill="1" applyBorder="1" applyAlignment="1" applyProtection="1">
      <alignment horizontal="left" vertical="center" wrapText="1" indent="3"/>
    </xf>
    <xf numFmtId="0" fontId="4" fillId="0" borderId="6" xfId="27" applyFont="1" applyFill="1" applyBorder="1" applyAlignment="1" applyProtection="1">
      <alignment horizontal="left" vertical="center" wrapText="1" indent="2"/>
    </xf>
    <xf numFmtId="0" fontId="65" fillId="0" borderId="13" xfId="64" applyFont="1" applyFill="1" applyBorder="1" applyAlignment="1" applyProtection="1">
      <alignment horizontal="left" vertical="center" wrapText="1" indent="2"/>
    </xf>
    <xf numFmtId="0" fontId="4" fillId="0" borderId="24" xfId="26" applyFont="1" applyFill="1" applyBorder="1" applyAlignment="1" applyProtection="1">
      <alignment horizontal="left" vertical="center" wrapText="1" indent="1"/>
    </xf>
    <xf numFmtId="0" fontId="4" fillId="0" borderId="23" xfId="26" applyFont="1" applyFill="1" applyBorder="1" applyAlignment="1" applyProtection="1">
      <alignment horizontal="left" vertical="center" wrapText="1" indent="1"/>
    </xf>
    <xf numFmtId="0" fontId="4" fillId="0" borderId="6" xfId="27" applyFont="1" applyFill="1" applyBorder="1" applyAlignment="1" applyProtection="1">
      <alignment horizontal="left" vertical="center" wrapText="1" indent="1"/>
    </xf>
    <xf numFmtId="0" fontId="65" fillId="0" borderId="13" xfId="64" applyFont="1" applyFill="1" applyBorder="1" applyAlignment="1" applyProtection="1">
      <alignment horizontal="left" vertical="center" wrapText="1" indent="1"/>
    </xf>
    <xf numFmtId="0" fontId="43" fillId="18" borderId="20" xfId="27" applyFont="1" applyFill="1" applyBorder="1" applyAlignment="1" applyProtection="1">
      <alignment horizontal="left" vertical="center" wrapText="1" indent="2"/>
    </xf>
    <xf numFmtId="0" fontId="65" fillId="0" borderId="13" xfId="64" applyFont="1" applyFill="1" applyBorder="1" applyAlignment="1" applyProtection="1">
      <alignment horizontal="left" indent="2"/>
    </xf>
    <xf numFmtId="0" fontId="6" fillId="9" borderId="6" xfId="27" applyFont="1" applyFill="1" applyBorder="1" applyAlignment="1" applyProtection="1">
      <alignment horizontal="left" vertical="center" wrapText="1"/>
    </xf>
    <xf numFmtId="0" fontId="6" fillId="9" borderId="13" xfId="27" applyFont="1" applyFill="1" applyBorder="1" applyAlignment="1" applyProtection="1">
      <alignment horizontal="left" vertical="center" wrapText="1"/>
    </xf>
    <xf numFmtId="0" fontId="4" fillId="0" borderId="13" xfId="27" applyFont="1" applyFill="1" applyBorder="1" applyAlignment="1" applyProtection="1">
      <alignment horizontal="left" vertical="center" wrapText="1" indent="1"/>
    </xf>
    <xf numFmtId="0" fontId="65" fillId="0" borderId="13" xfId="64" applyFont="1" applyFill="1" applyBorder="1" applyAlignment="1" applyProtection="1">
      <alignment horizontal="left" vertical="center" indent="1"/>
    </xf>
    <xf numFmtId="0" fontId="4" fillId="0" borderId="6" xfId="26" applyFont="1" applyFill="1" applyBorder="1" applyAlignment="1" applyProtection="1">
      <alignment horizontal="left" vertical="center" wrapText="1" indent="1"/>
    </xf>
    <xf numFmtId="0" fontId="4" fillId="0" borderId="31" xfId="26" applyFont="1" applyFill="1" applyBorder="1" applyAlignment="1" applyProtection="1">
      <alignment horizontal="left" vertical="center" wrapText="1" indent="1"/>
    </xf>
    <xf numFmtId="0" fontId="4" fillId="0" borderId="20" xfId="26" applyFont="1" applyFill="1" applyBorder="1" applyAlignment="1" applyProtection="1">
      <alignment horizontal="center" vertical="center" wrapText="1"/>
    </xf>
    <xf numFmtId="0" fontId="4" fillId="0" borderId="33" xfId="26" applyFont="1" applyFill="1" applyBorder="1" applyAlignment="1" applyProtection="1">
      <alignment horizontal="center" vertical="center" wrapText="1"/>
    </xf>
    <xf numFmtId="0" fontId="4" fillId="0" borderId="32" xfId="26" applyFont="1" applyFill="1" applyBorder="1" applyAlignment="1" applyProtection="1">
      <alignment horizontal="center" vertical="center" wrapText="1"/>
    </xf>
    <xf numFmtId="0" fontId="4" fillId="0" borderId="6" xfId="27" applyFont="1" applyFill="1" applyBorder="1" applyAlignment="1" applyProtection="1">
      <alignment horizontal="left" vertical="center" wrapText="1" indent="4"/>
    </xf>
    <xf numFmtId="0" fontId="65" fillId="0" borderId="13" xfId="64" applyFont="1" applyFill="1" applyBorder="1" applyAlignment="1" applyProtection="1">
      <alignment horizontal="left" vertical="center" wrapText="1" indent="4"/>
    </xf>
    <xf numFmtId="0" fontId="4" fillId="0" borderId="13" xfId="27" applyFont="1" applyFill="1" applyBorder="1" applyAlignment="1" applyProtection="1">
      <alignment horizontal="left" vertical="center" wrapText="1" indent="2"/>
    </xf>
    <xf numFmtId="0" fontId="4" fillId="0" borderId="20" xfId="27" applyFont="1" applyFill="1" applyBorder="1" applyAlignment="1" applyProtection="1">
      <alignment horizontal="left" vertical="center" wrapText="1" indent="2"/>
    </xf>
    <xf numFmtId="0" fontId="6" fillId="0" borderId="6" xfId="27" applyFont="1" applyFill="1" applyBorder="1" applyAlignment="1" applyProtection="1">
      <alignment horizontal="left" vertical="center" wrapText="1"/>
    </xf>
    <xf numFmtId="0" fontId="65" fillId="0" borderId="13" xfId="64" applyFont="1" applyFill="1" applyBorder="1" applyAlignment="1" applyProtection="1">
      <alignment vertical="center"/>
    </xf>
    <xf numFmtId="0" fontId="43" fillId="18" borderId="20" xfId="27" applyFont="1" applyFill="1" applyBorder="1" applyAlignment="1" applyProtection="1">
      <alignment horizontal="left" vertical="center" wrapText="1" indent="3"/>
    </xf>
    <xf numFmtId="0" fontId="65" fillId="0" borderId="13" xfId="64" applyFont="1" applyFill="1" applyBorder="1" applyAlignment="1" applyProtection="1">
      <alignment horizontal="left" vertical="center" indent="2"/>
    </xf>
    <xf numFmtId="0" fontId="43" fillId="18" borderId="20" xfId="24" applyFont="1" applyFill="1" applyBorder="1" applyAlignment="1" applyProtection="1">
      <alignment horizontal="left" vertical="center" wrapText="1" indent="2"/>
    </xf>
    <xf numFmtId="0" fontId="65" fillId="0" borderId="13" xfId="64" applyFont="1" applyFill="1" applyBorder="1" applyAlignment="1" applyProtection="1">
      <alignment horizontal="left" vertical="center" indent="3"/>
    </xf>
    <xf numFmtId="0" fontId="4" fillId="18" borderId="20" xfId="27" applyFont="1" applyFill="1" applyBorder="1" applyAlignment="1" applyProtection="1">
      <alignment horizontal="left" vertical="center" wrapText="1" indent="2"/>
    </xf>
    <xf numFmtId="0" fontId="65" fillId="0" borderId="13" xfId="64" applyFont="1" applyFill="1" applyBorder="1" applyAlignment="1" applyProtection="1"/>
    <xf numFmtId="0" fontId="48" fillId="0" borderId="6" xfId="27" applyFont="1" applyFill="1" applyBorder="1" applyAlignment="1" applyProtection="1">
      <alignment horizontal="center" vertical="center" wrapText="1"/>
    </xf>
    <xf numFmtId="0" fontId="64" fillId="0" borderId="6" xfId="64" applyFont="1" applyFill="1" applyBorder="1" applyAlignment="1" applyProtection="1">
      <alignment horizontal="center" vertical="center" wrapText="1"/>
    </xf>
    <xf numFmtId="0" fontId="4" fillId="0" borderId="12" xfId="26" applyFont="1" applyFill="1" applyBorder="1" applyAlignment="1" applyProtection="1">
      <alignment horizontal="left" vertical="center" wrapText="1" indent="1"/>
    </xf>
    <xf numFmtId="49" fontId="4" fillId="0" borderId="0" xfId="62" applyNumberFormat="1" applyFont="1" applyFill="1" applyAlignment="1" applyProtection="1">
      <alignment horizontal="center" vertical="center"/>
    </xf>
    <xf numFmtId="0" fontId="4" fillId="0" borderId="6" xfId="27" applyNumberFormat="1" applyFont="1" applyFill="1" applyBorder="1" applyAlignment="1" applyProtection="1">
      <alignment horizontal="center" vertical="center"/>
    </xf>
    <xf numFmtId="0" fontId="65" fillId="0" borderId="6" xfId="64" applyNumberFormat="1" applyFont="1" applyFill="1" applyBorder="1" applyAlignment="1" applyProtection="1">
      <alignment horizontal="center" vertical="center"/>
    </xf>
    <xf numFmtId="49" fontId="4" fillId="0" borderId="0" xfId="62" applyNumberFormat="1" applyFont="1" applyFill="1" applyAlignment="1" applyProtection="1">
      <alignment horizontal="center" vertical="top"/>
    </xf>
    <xf numFmtId="0" fontId="4" fillId="0" borderId="69" xfId="27" applyNumberFormat="1" applyFont="1" applyFill="1" applyBorder="1" applyAlignment="1" applyProtection="1">
      <alignment horizontal="center" vertical="top"/>
    </xf>
    <xf numFmtId="0" fontId="65" fillId="0" borderId="70" xfId="64" applyNumberFormat="1" applyFont="1" applyFill="1" applyBorder="1" applyAlignment="1" applyProtection="1">
      <alignment horizontal="center" vertical="top"/>
    </xf>
    <xf numFmtId="0" fontId="65" fillId="0" borderId="68" xfId="64" applyNumberFormat="1" applyFont="1" applyFill="1" applyBorder="1" applyAlignment="1" applyProtection="1">
      <alignment horizontal="center" vertical="top"/>
    </xf>
    <xf numFmtId="0" fontId="4" fillId="0" borderId="32" xfId="26" applyFont="1" applyFill="1" applyBorder="1" applyAlignment="1" applyProtection="1">
      <alignment horizontal="left" vertical="center" wrapText="1" indent="1"/>
    </xf>
    <xf numFmtId="0" fontId="4" fillId="0" borderId="20" xfId="26" applyFont="1" applyFill="1" applyBorder="1" applyAlignment="1" applyProtection="1">
      <alignment horizontal="left" vertical="center" wrapText="1" indent="1"/>
    </xf>
    <xf numFmtId="0" fontId="4" fillId="0" borderId="69" xfId="27" applyNumberFormat="1" applyFont="1" applyFill="1" applyBorder="1" applyAlignment="1" applyProtection="1">
      <alignment horizontal="center" vertical="center"/>
    </xf>
    <xf numFmtId="0" fontId="4" fillId="0" borderId="70" xfId="27" applyNumberFormat="1" applyFont="1" applyFill="1" applyBorder="1" applyAlignment="1" applyProtection="1">
      <alignment horizontal="center" vertical="center"/>
    </xf>
    <xf numFmtId="0" fontId="4" fillId="0" borderId="68" xfId="27" applyNumberFormat="1" applyFont="1" applyFill="1" applyBorder="1" applyAlignment="1" applyProtection="1">
      <alignment horizontal="center" vertical="center"/>
    </xf>
    <xf numFmtId="49" fontId="4" fillId="12" borderId="6" xfId="24" applyNumberFormat="1" applyFont="1" applyFill="1" applyBorder="1" applyAlignment="1" applyProtection="1">
      <alignment horizontal="left" vertical="center" wrapText="1" indent="2"/>
    </xf>
    <xf numFmtId="49" fontId="65" fillId="12" borderId="13" xfId="64" applyNumberFormat="1" applyFont="1" applyFill="1" applyBorder="1" applyAlignment="1" applyProtection="1">
      <alignment horizontal="left" vertical="center" wrapText="1" indent="2"/>
    </xf>
    <xf numFmtId="0" fontId="4" fillId="0" borderId="70" xfId="27" applyNumberFormat="1" applyFont="1" applyFill="1" applyBorder="1" applyAlignment="1" applyProtection="1">
      <alignment horizontal="center" vertical="top"/>
    </xf>
    <xf numFmtId="0" fontId="4" fillId="0" borderId="68" xfId="27" applyNumberFormat="1" applyFont="1" applyFill="1" applyBorder="1" applyAlignment="1" applyProtection="1">
      <alignment horizontal="center" vertical="top"/>
    </xf>
    <xf numFmtId="0" fontId="4" fillId="12" borderId="6" xfId="24" applyNumberFormat="1" applyFont="1" applyFill="1" applyBorder="1" applyAlignment="1" applyProtection="1">
      <alignment horizontal="left" vertical="center" wrapText="1" indent="3"/>
    </xf>
    <xf numFmtId="0" fontId="65" fillId="12" borderId="13" xfId="64" applyNumberFormat="1" applyFont="1" applyFill="1" applyBorder="1" applyAlignment="1" applyProtection="1">
      <alignment horizontal="left" vertical="center" wrapText="1" indent="3"/>
    </xf>
    <xf numFmtId="0" fontId="4" fillId="0" borderId="21" xfId="27" applyNumberFormat="1" applyFont="1" applyFill="1" applyBorder="1" applyAlignment="1" applyProtection="1">
      <alignment horizontal="center" vertical="top"/>
    </xf>
    <xf numFmtId="0" fontId="4" fillId="0" borderId="6" xfId="27" applyNumberFormat="1" applyFont="1" applyFill="1" applyBorder="1" applyAlignment="1" applyProtection="1">
      <alignment horizontal="center" vertical="top"/>
    </xf>
    <xf numFmtId="0" fontId="4" fillId="0" borderId="41" xfId="27" applyNumberFormat="1" applyFont="1" applyFill="1" applyBorder="1" applyAlignment="1" applyProtection="1">
      <alignment horizontal="center" vertical="top"/>
    </xf>
    <xf numFmtId="49" fontId="4" fillId="0" borderId="0" xfId="55" applyNumberFormat="1" applyFont="1" applyFill="1" applyProtection="1"/>
    <xf numFmtId="0" fontId="4" fillId="12" borderId="13" xfId="24" applyNumberFormat="1" applyFont="1" applyFill="1" applyBorder="1" applyAlignment="1" applyProtection="1">
      <alignment horizontal="left" vertical="center" wrapText="1" indent="3"/>
    </xf>
    <xf numFmtId="0" fontId="4" fillId="12" borderId="20" xfId="24" applyNumberFormat="1" applyFont="1" applyFill="1" applyBorder="1" applyAlignment="1" applyProtection="1">
      <alignment horizontal="left" vertical="center" wrapText="1" indent="3"/>
    </xf>
    <xf numFmtId="0" fontId="43" fillId="18" borderId="20" xfId="24" applyFont="1" applyFill="1" applyBorder="1" applyAlignment="1" applyProtection="1">
      <alignment horizontal="left" vertical="center" wrapText="1" indent="1"/>
    </xf>
    <xf numFmtId="49" fontId="20" fillId="0" borderId="20" xfId="34" applyNumberFormat="1" applyFont="1" applyFill="1" applyBorder="1" applyAlignment="1" applyProtection="1">
      <alignment horizontal="left" vertical="center" indent="1"/>
    </xf>
    <xf numFmtId="0" fontId="6" fillId="0" borderId="20" xfId="35" applyFont="1" applyFill="1" applyBorder="1" applyAlignment="1">
      <alignment horizontal="left" vertical="center" indent="1"/>
    </xf>
    <xf numFmtId="0" fontId="34" fillId="0" borderId="20" xfId="65" applyFill="1" applyBorder="1" applyAlignment="1">
      <alignment horizontal="left" vertical="center" indent="1"/>
    </xf>
    <xf numFmtId="0" fontId="4" fillId="0" borderId="6" xfId="49" applyFont="1" applyFill="1" applyBorder="1" applyAlignment="1" applyProtection="1">
      <alignment horizontal="center" vertical="center" wrapText="1"/>
    </xf>
    <xf numFmtId="0" fontId="4" fillId="0" borderId="20" xfId="53" applyFont="1" applyFill="1" applyBorder="1" applyAlignment="1" applyProtection="1">
      <alignment vertical="center" wrapText="1"/>
    </xf>
    <xf numFmtId="0" fontId="25" fillId="0" borderId="72" xfId="54" applyNumberFormat="1" applyFont="1" applyFill="1" applyBorder="1" applyAlignment="1" applyProtection="1">
      <alignment horizontal="left" vertical="center" wrapText="1"/>
    </xf>
    <xf numFmtId="0" fontId="25" fillId="0" borderId="73" xfId="54" applyNumberFormat="1" applyFont="1" applyFill="1" applyBorder="1" applyAlignment="1" applyProtection="1">
      <alignment horizontal="left" vertical="center" wrapText="1"/>
    </xf>
    <xf numFmtId="0" fontId="25" fillId="0" borderId="74" xfId="54" applyNumberFormat="1" applyFont="1" applyFill="1" applyBorder="1" applyAlignment="1" applyProtection="1">
      <alignment horizontal="left" vertical="center" wrapText="1"/>
    </xf>
    <xf numFmtId="0" fontId="25" fillId="0" borderId="0" xfId="54" applyFont="1" applyFill="1" applyAlignment="1" applyProtection="1">
      <alignment horizontal="center" vertical="center"/>
    </xf>
    <xf numFmtId="49" fontId="25" fillId="6" borderId="0" xfId="54" applyNumberFormat="1" applyFont="1" applyFill="1" applyAlignment="1" applyProtection="1">
      <alignment horizontal="right" vertical="center" wrapText="1" indent="13"/>
      <protection locked="0"/>
    </xf>
    <xf numFmtId="0" fontId="25" fillId="0" borderId="0" xfId="54" applyFont="1" applyFill="1" applyAlignment="1" applyProtection="1">
      <alignment horizontal="center" vertical="center" wrapText="1"/>
    </xf>
    <xf numFmtId="0" fontId="25" fillId="6" borderId="18" xfId="17" applyFont="1" applyFill="1" applyBorder="1" applyAlignment="1" applyProtection="1">
      <alignment horizontal="center" vertical="center" wrapText="1"/>
      <protection locked="0"/>
    </xf>
    <xf numFmtId="0" fontId="25" fillId="6" borderId="18" xfId="17" applyFont="1" applyFill="1" applyBorder="1" applyAlignment="1" applyProtection="1">
      <alignment horizontal="center" vertical="center"/>
      <protection locked="0"/>
    </xf>
    <xf numFmtId="0" fontId="25" fillId="0" borderId="48" xfId="54" applyFont="1" applyFill="1" applyBorder="1" applyAlignment="1" applyProtection="1">
      <alignment horizontal="left" vertical="center"/>
    </xf>
    <xf numFmtId="0" fontId="25" fillId="0" borderId="72" xfId="17" applyNumberFormat="1" applyFont="1" applyFill="1" applyBorder="1" applyAlignment="1" applyProtection="1">
      <alignment horizontal="left" vertical="center" wrapText="1"/>
    </xf>
    <xf numFmtId="0" fontId="25" fillId="0" borderId="73" xfId="17" applyNumberFormat="1" applyFont="1" applyFill="1" applyBorder="1" applyAlignment="1" applyProtection="1">
      <alignment horizontal="left" vertical="center" wrapText="1"/>
    </xf>
    <xf numFmtId="0" fontId="25" fillId="0" borderId="74" xfId="17" applyNumberFormat="1" applyFont="1" applyFill="1" applyBorder="1" applyAlignment="1" applyProtection="1">
      <alignment horizontal="left" vertical="center" wrapText="1"/>
    </xf>
    <xf numFmtId="0" fontId="25" fillId="6" borderId="72" xfId="17" applyNumberFormat="1" applyFont="1" applyFill="1" applyBorder="1" applyAlignment="1" applyProtection="1">
      <alignment horizontal="left" vertical="center" wrapText="1"/>
      <protection locked="0"/>
    </xf>
    <xf numFmtId="0" fontId="25" fillId="6" borderId="73" xfId="17" applyNumberFormat="1" applyFont="1" applyFill="1" applyBorder="1" applyAlignment="1" applyProtection="1">
      <alignment horizontal="left" vertical="center" wrapText="1"/>
      <protection locked="0"/>
    </xf>
    <xf numFmtId="0" fontId="25" fillId="6" borderId="74" xfId="17" applyNumberFormat="1" applyFont="1" applyFill="1" applyBorder="1" applyAlignment="1" applyProtection="1">
      <alignment horizontal="left" vertical="center" wrapText="1"/>
      <protection locked="0"/>
    </xf>
    <xf numFmtId="0" fontId="25" fillId="0" borderId="18" xfId="54" applyFont="1" applyFill="1" applyBorder="1" applyAlignment="1" applyProtection="1">
      <alignment horizontal="left" vertical="center" indent="1"/>
    </xf>
    <xf numFmtId="0" fontId="25" fillId="0" borderId="73" xfId="54" applyNumberFormat="1" applyFont="1" applyFill="1" applyBorder="1" applyAlignment="1" applyProtection="1">
      <alignment horizontal="center" vertical="center" wrapText="1"/>
    </xf>
    <xf numFmtId="0" fontId="25" fillId="0" borderId="0" xfId="54" applyFont="1" applyFill="1" applyAlignment="1" applyProtection="1">
      <alignment horizontal="left" vertical="center" wrapText="1"/>
    </xf>
    <xf numFmtId="0" fontId="25" fillId="0" borderId="0" xfId="54" applyFont="1" applyFill="1" applyAlignment="1" applyProtection="1">
      <alignment vertical="center" wrapText="1"/>
    </xf>
    <xf numFmtId="49" fontId="4" fillId="17" borderId="80" xfId="89" applyNumberFormat="1" applyFont="1" applyFill="1" applyBorder="1" applyAlignment="1" applyProtection="1">
      <alignment horizontal="center" vertical="center" wrapText="1"/>
      <protection locked="0"/>
    </xf>
    <xf numFmtId="49" fontId="4" fillId="17" borderId="20" xfId="89" applyNumberFormat="1" applyFont="1" applyFill="1" applyBorder="1" applyAlignment="1" applyProtection="1">
      <alignment horizontal="center" vertical="center" wrapText="1"/>
      <protection locked="0"/>
    </xf>
    <xf numFmtId="49" fontId="4" fillId="17" borderId="12" xfId="89" applyNumberFormat="1" applyFont="1" applyFill="1" applyBorder="1" applyAlignment="1" applyProtection="1">
      <alignment horizontal="center" vertical="center" wrapText="1"/>
      <protection locked="0"/>
    </xf>
    <xf numFmtId="0" fontId="20" fillId="0" borderId="12" xfId="83" applyFont="1" applyFill="1" applyBorder="1" applyAlignment="1" applyProtection="1">
      <alignment horizontal="center" vertical="center" wrapText="1"/>
    </xf>
    <xf numFmtId="0" fontId="20" fillId="0" borderId="13" xfId="83" applyFont="1" applyFill="1" applyBorder="1" applyAlignment="1" applyProtection="1">
      <alignment horizontal="center" vertical="center" wrapText="1"/>
    </xf>
    <xf numFmtId="0" fontId="6" fillId="21" borderId="81" xfId="0" applyFont="1" applyFill="1" applyBorder="1" applyAlignment="1">
      <alignment horizontal="center" vertical="center"/>
    </xf>
    <xf numFmtId="49" fontId="4" fillId="17" borderId="6" xfId="0" applyNumberFormat="1" applyFont="1" applyFill="1" applyBorder="1" applyAlignment="1" applyProtection="1">
      <alignment vertical="center" wrapText="1"/>
      <protection locked="0"/>
    </xf>
    <xf numFmtId="0" fontId="13" fillId="0" borderId="8" xfId="51" applyFont="1" applyFill="1" applyBorder="1" applyAlignment="1" applyProtection="1">
      <alignment vertical="center" wrapText="1"/>
    </xf>
    <xf numFmtId="49" fontId="4" fillId="17" borderId="69" xfId="27" applyNumberFormat="1" applyFont="1" applyFill="1" applyBorder="1" applyAlignment="1" applyProtection="1">
      <alignment horizontal="left" vertical="top" wrapText="1"/>
      <protection locked="0"/>
    </xf>
    <xf numFmtId="49" fontId="4" fillId="17" borderId="70" xfId="0" applyNumberFormat="1" applyFont="1" applyFill="1" applyBorder="1" applyAlignment="1" applyProtection="1">
      <alignment horizontal="left" vertical="top" wrapText="1"/>
      <protection locked="0"/>
    </xf>
    <xf numFmtId="49" fontId="4" fillId="17" borderId="68" xfId="0" applyNumberFormat="1" applyFont="1" applyFill="1" applyBorder="1" applyAlignment="1" applyProtection="1">
      <alignment horizontal="left" vertical="top" wrapText="1"/>
      <protection locked="0"/>
    </xf>
    <xf numFmtId="0" fontId="4" fillId="17" borderId="21" xfId="27" applyNumberFormat="1" applyFont="1" applyFill="1" applyBorder="1" applyAlignment="1" applyProtection="1">
      <alignment horizontal="center" vertical="top" wrapText="1"/>
      <protection locked="0"/>
    </xf>
    <xf numFmtId="0" fontId="4" fillId="17" borderId="6" xfId="0" applyNumberFormat="1" applyFont="1" applyFill="1" applyBorder="1" applyAlignment="1" applyProtection="1">
      <alignment horizontal="center" vertical="top" wrapText="1"/>
      <protection locked="0"/>
    </xf>
    <xf numFmtId="0" fontId="4" fillId="17" borderId="41" xfId="0" applyNumberFormat="1" applyFont="1" applyFill="1" applyBorder="1" applyAlignment="1" applyProtection="1">
      <alignment horizontal="center" vertical="top" wrapText="1"/>
      <protection locked="0"/>
    </xf>
    <xf numFmtId="0" fontId="4" fillId="17" borderId="6" xfId="27" applyNumberFormat="1" applyFont="1" applyFill="1" applyBorder="1" applyAlignment="1" applyProtection="1">
      <alignment horizontal="center" vertical="center" wrapText="1"/>
      <protection locked="0"/>
    </xf>
    <xf numFmtId="0" fontId="4" fillId="17" borderId="69" xfId="27" applyNumberFormat="1" applyFont="1" applyFill="1" applyBorder="1" applyAlignment="1" applyProtection="1">
      <alignment horizontal="center" vertical="top" wrapText="1"/>
      <protection locked="0"/>
    </xf>
    <xf numFmtId="0" fontId="4" fillId="17" borderId="70" xfId="27" applyNumberFormat="1" applyFont="1" applyFill="1" applyBorder="1" applyAlignment="1" applyProtection="1">
      <alignment horizontal="center" vertical="top" wrapText="1"/>
      <protection locked="0"/>
    </xf>
    <xf numFmtId="0" fontId="4" fillId="17" borderId="60" xfId="27" applyNumberFormat="1" applyFont="1" applyFill="1" applyBorder="1" applyAlignment="1" applyProtection="1">
      <alignment horizontal="center" vertical="top" wrapText="1"/>
      <protection locked="0"/>
    </xf>
    <xf numFmtId="0" fontId="0" fillId="22" borderId="0" xfId="0" applyFill="1" applyAlignment="1" applyProtection="1">
      <alignment horizontal="center" vertical="center" wrapText="1"/>
    </xf>
    <xf numFmtId="0" fontId="0" fillId="14" borderId="0" xfId="0" applyFill="1" applyAlignment="1" applyProtection="1">
      <alignment horizontal="center" vertical="center" wrapText="1"/>
    </xf>
  </cellXfs>
  <cellStyles count="94">
    <cellStyle name=" 1" xfId="1"/>
    <cellStyle name=" 1 2" xfId="2"/>
    <cellStyle name=" 1_Stage1" xfId="3"/>
    <cellStyle name="_Model_RAB Мой_PR.PROG.WARM.NOTCOMBI.2012.2.16_v1.4(04.04.11) " xfId="4"/>
    <cellStyle name="_Model_RAB Мой_Книга2_PR.PROG.WARM.NOTCOMBI.2012.2.16_v1.4(04.04.11) " xfId="5"/>
    <cellStyle name="_Model_RAB_MRSK_svod_PR.PROG.WARM.NOTCOMBI.2012.2.16_v1.4(04.04.11) " xfId="6"/>
    <cellStyle name="_Model_RAB_MRSK_svod_Книга2_PR.PROG.WARM.NOTCOMBI.2012.2.16_v1.4(04.04.11) " xfId="7"/>
    <cellStyle name="_МОДЕЛЬ_1 (2)_PR.PROG.WARM.NOTCOMBI.2012.2.16_v1.4(04.04.11) " xfId="8"/>
    <cellStyle name="_МОДЕЛЬ_1 (2)_Книга2_PR.PROG.WARM.NOTCOMBI.2012.2.16_v1.4(04.04.11) " xfId="9"/>
    <cellStyle name="_пр 5 тариф RAB_PR.PROG.WARM.NOTCOMBI.2012.2.16_v1.4(04.04.11) " xfId="10"/>
    <cellStyle name="_пр 5 тариф RAB_Книга2_PR.PROG.WARM.NOTCOMBI.2012.2.16_v1.4(04.04.11) " xfId="11"/>
    <cellStyle name="_Расчет RAB_22072008_PR.PROG.WARM.NOTCOMBI.2012.2.16_v1.4(04.04.11) " xfId="12"/>
    <cellStyle name="_Расчет RAB_22072008_Книга2_PR.PROG.WARM.NOTCOMBI.2012.2.16_v1.4(04.04.11) " xfId="13"/>
    <cellStyle name="_Расчет RAB_Лен и МОЭСК_с 2010 года_14.04.2009_со сглаж_version 3.0_без ФСК_PR.PROG.WARM.NOTCOMBI.2012.2.16_v1.4(04.04.11) " xfId="14"/>
    <cellStyle name="_Расчет RAB_Лен и МОЭСК_с 2010 года_14.04.2009_со сглаж_version 3.0_без ФСК_Книга2_PR.PROG.WARM.NOTCOMBI.2012.2.16_v1.4(04.04.11) " xfId="15"/>
    <cellStyle name="Action" xfId="16"/>
    <cellStyle name="Cells" xfId="17"/>
    <cellStyle name="Cells 2" xfId="18"/>
    <cellStyle name="Currency [0]" xfId="19"/>
    <cellStyle name="currency1" xfId="20"/>
    <cellStyle name="Currency2" xfId="21"/>
    <cellStyle name="currency3" xfId="22"/>
    <cellStyle name="currency4" xfId="23"/>
    <cellStyle name="DblClick" xfId="24"/>
    <cellStyle name="Followed Hyperlink" xfId="25"/>
    <cellStyle name="Formuls" xfId="26"/>
    <cellStyle name="Header" xfId="27"/>
    <cellStyle name="Header 3" xfId="28"/>
    <cellStyle name="Hyperlink" xfId="29"/>
    <cellStyle name="normal" xfId="30"/>
    <cellStyle name="Normal1" xfId="31"/>
    <cellStyle name="Normal2" xfId="32"/>
    <cellStyle name="Percent1" xfId="33"/>
    <cellStyle name="Title" xfId="34"/>
    <cellStyle name="Title 2" xfId="35"/>
    <cellStyle name="Title 4" xfId="36"/>
    <cellStyle name="Ввод " xfId="37"/>
    <cellStyle name="Гиперссылка" xfId="38" builtinId="8"/>
    <cellStyle name="Гиперссылка 2" xfId="39"/>
    <cellStyle name="Гиперссылка 2 2" xfId="40"/>
    <cellStyle name="Гиперссылка 3" xfId="41"/>
    <cellStyle name="Гиперссылка 4" xfId="42"/>
    <cellStyle name="Заголовок" xfId="43"/>
    <cellStyle name="ЗаголовокСтолбца" xfId="44"/>
    <cellStyle name="Значение" xfId="45"/>
    <cellStyle name="Обычный" xfId="0" builtinId="0"/>
    <cellStyle name="Обычный 10" xfId="46"/>
    <cellStyle name="Обычный 12" xfId="47"/>
    <cellStyle name="Обычный 12 2" xfId="48"/>
    <cellStyle name="Обычный 14" xfId="49"/>
    <cellStyle name="Обычный 14 2" xfId="50"/>
    <cellStyle name="Обычный 2" xfId="51"/>
    <cellStyle name="Обычный 2 10 2" xfId="52"/>
    <cellStyle name="Обычный 2 3" xfId="53"/>
    <cellStyle name="Обычный 2 8" xfId="54"/>
    <cellStyle name="Обычный 2_13 09 24 Баланс (3)" xfId="55"/>
    <cellStyle name="Обычный 2_лист  эл энергия для баланса (2)" xfId="56"/>
    <cellStyle name="Обычный 2_НВВ - сети долгосрочный (15.07) - передано на оформление 2" xfId="57"/>
    <cellStyle name="Обычный 3" xfId="58"/>
    <cellStyle name="Обычный 3 2" xfId="59"/>
    <cellStyle name="Обычный 3 3" xfId="60"/>
    <cellStyle name="Обычный 4" xfId="61"/>
    <cellStyle name="Обычный 5" xfId="62"/>
    <cellStyle name="Обычный_13 09 19 Томск заявка на тариф" xfId="63"/>
    <cellStyle name="Обычный_13 09 24 Баланс (3)" xfId="64"/>
    <cellStyle name="Обычный_14 03 21 выбор метода + баланс + метод аналогов (3)" xfId="65"/>
    <cellStyle name="Обычный_46EE(v6.1.1)" xfId="66"/>
    <cellStyle name="Обычный_Forma_1" xfId="67"/>
    <cellStyle name="Обычный_INV.WARM.Q2.2013(v1.0)" xfId="68"/>
    <cellStyle name="Обычный_INV.WARM.Q3.2013(v0.2)" xfId="69"/>
    <cellStyle name="Обычный_INVEST.WARM.PLAN.4.78(v0.1)" xfId="70"/>
    <cellStyle name="Обычный_KRU.TARIFF.FACT-0.3" xfId="71"/>
    <cellStyle name="Обычный_MINENERGO.340.PRIL79(v0.1)" xfId="72"/>
    <cellStyle name="Обычный_MON.ENERGY.EFFECT.2010(v1.0)" xfId="73"/>
    <cellStyle name="Обычный_PASSPORT.TEPLO.PROIZV(v4.0.1)" xfId="74"/>
    <cellStyle name="Обычный_PASSPORT.TEPLO.SETI(v3.0)" xfId="75"/>
    <cellStyle name="Обычный_PREDEL.JKH.2010(v1.3)" xfId="76"/>
    <cellStyle name="Обычный_PRIL1.ELECTR 2" xfId="77"/>
    <cellStyle name="Обычный_PRIL4.JKU.7.28(04.03.2009)" xfId="78"/>
    <cellStyle name="Обычный_SIMPLE_1_massive2" xfId="79"/>
    <cellStyle name="Обычный_WARM.TARIFF.REQ.BAL.2015(v1.1.2)" xfId="80"/>
    <cellStyle name="Обычный_Баланс тепловой энергии-приложение4 2" xfId="81"/>
    <cellStyle name="Обычный_ЖКУ_проект3" xfId="82"/>
    <cellStyle name="Обычный_ЖКУ_проект3 2" xfId="83"/>
    <cellStyle name="Обычный_Книга1" xfId="84"/>
    <cellStyle name="Обычный_Котёл Сбыты" xfId="85"/>
    <cellStyle name="Обычный_лист  эл энергия для баланса (2)" xfId="86"/>
    <cellStyle name="Обычный_Форма 22 ЖКХ" xfId="87"/>
    <cellStyle name="Обычный_Шаблон по источникам для Модуля Реестр (2)" xfId="88"/>
    <cellStyle name="Обычный_эскиз паспорта_8" xfId="89"/>
    <cellStyle name="Стиль 1" xfId="90"/>
    <cellStyle name="Формула" xfId="91"/>
    <cellStyle name="ФормулаВБ_Мониторинг инвестиций" xfId="92"/>
    <cellStyle name="ФормулаНаКонтроль" xfId="9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18</xdr:row>
      <xdr:rowOff>505458</xdr:rowOff>
    </xdr:from>
    <xdr:to>
      <xdr:col>3</xdr:col>
      <xdr:colOff>0</xdr:colOff>
      <xdr:row>108</xdr:row>
      <xdr:rowOff>26033</xdr:rowOff>
    </xdr:to>
    <xdr:sp macro="[0]!Instruction.BlockClick" textlink="">
      <xdr:nvSpPr>
        <xdr:cNvPr id="110014" name="InstrBlock_8"/>
        <xdr:cNvSpPr txBox="1">
          <a:spLocks noChangeArrowheads="1"/>
        </xdr:cNvSpPr>
      </xdr:nvSpPr>
      <xdr:spPr bwMode="auto">
        <a:xfrm>
          <a:off x="219075" y="430593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  <a:endParaRPr lang="ru-RU"/>
        </a:p>
      </xdr:txBody>
    </xdr:sp>
    <xdr:clientData/>
  </xdr:twoCellAnchor>
  <xdr:twoCellAnchor editAs="absolute">
    <xdr:from>
      <xdr:col>1</xdr:col>
      <xdr:colOff>38100</xdr:colOff>
      <xdr:row>18</xdr:row>
      <xdr:rowOff>542925</xdr:rowOff>
    </xdr:from>
    <xdr:to>
      <xdr:col>1</xdr:col>
      <xdr:colOff>419100</xdr:colOff>
      <xdr:row>108</xdr:row>
      <xdr:rowOff>0</xdr:rowOff>
    </xdr:to>
    <xdr:pic macro="[0]!Instruction.BlockClick">
      <xdr:nvPicPr>
        <xdr:cNvPr id="388150" name="InstrImg_8" descr="icon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362450"/>
          <a:ext cx="381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18</xdr:row>
      <xdr:rowOff>41908</xdr:rowOff>
    </xdr:from>
    <xdr:to>
      <xdr:col>3</xdr:col>
      <xdr:colOff>0</xdr:colOff>
      <xdr:row>18</xdr:row>
      <xdr:rowOff>505458</xdr:rowOff>
    </xdr:to>
    <xdr:sp macro="[0]!Instruction.BlockClick" textlink="">
      <xdr:nvSpPr>
        <xdr:cNvPr id="3" name="InstrBlock_7"/>
        <xdr:cNvSpPr txBox="1">
          <a:spLocks noChangeArrowheads="1"/>
        </xdr:cNvSpPr>
      </xdr:nvSpPr>
      <xdr:spPr bwMode="auto">
        <a:xfrm>
          <a:off x="219075" y="384238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absolute">
    <xdr:from>
      <xdr:col>1</xdr:col>
      <xdr:colOff>38100</xdr:colOff>
      <xdr:row>18</xdr:row>
      <xdr:rowOff>76200</xdr:rowOff>
    </xdr:from>
    <xdr:to>
      <xdr:col>1</xdr:col>
      <xdr:colOff>419100</xdr:colOff>
      <xdr:row>18</xdr:row>
      <xdr:rowOff>438150</xdr:rowOff>
    </xdr:to>
    <xdr:pic macro="[0]!Instruction.BlockClick">
      <xdr:nvPicPr>
        <xdr:cNvPr id="388152" name="InstrImg_7" descr="icon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3895725"/>
          <a:ext cx="381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15</xdr:row>
      <xdr:rowOff>140333</xdr:rowOff>
    </xdr:from>
    <xdr:to>
      <xdr:col>3</xdr:col>
      <xdr:colOff>0</xdr:colOff>
      <xdr:row>18</xdr:row>
      <xdr:rowOff>42040</xdr:rowOff>
    </xdr:to>
    <xdr:sp macro="[0]!Instruction.BlockClick" textlink="">
      <xdr:nvSpPr>
        <xdr:cNvPr id="157894" name="InstrBlock_6"/>
        <xdr:cNvSpPr txBox="1">
          <a:spLocks noChangeArrowheads="1"/>
        </xdr:cNvSpPr>
      </xdr:nvSpPr>
      <xdr:spPr bwMode="auto">
        <a:xfrm>
          <a:off x="219075" y="3378833"/>
          <a:ext cx="2066925" cy="463550"/>
        </a:xfrm>
        <a:prstGeom prst="rect">
          <a:avLst/>
        </a:prstGeom>
        <a:solidFill>
          <a:srgbClr val="FF8282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absolute">
    <xdr:from>
      <xdr:col>1</xdr:col>
      <xdr:colOff>38100</xdr:colOff>
      <xdr:row>15</xdr:row>
      <xdr:rowOff>180975</xdr:rowOff>
    </xdr:from>
    <xdr:to>
      <xdr:col>1</xdr:col>
      <xdr:colOff>419100</xdr:colOff>
      <xdr:row>18</xdr:row>
      <xdr:rowOff>0</xdr:rowOff>
    </xdr:to>
    <xdr:pic macro="[0]!Instruction.BlockClick">
      <xdr:nvPicPr>
        <xdr:cNvPr id="388154" name="InstrImg_6" descr="icon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3429000"/>
          <a:ext cx="381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13</xdr:row>
      <xdr:rowOff>57783</xdr:rowOff>
    </xdr:from>
    <xdr:to>
      <xdr:col>3</xdr:col>
      <xdr:colOff>0</xdr:colOff>
      <xdr:row>15</xdr:row>
      <xdr:rowOff>140333</xdr:rowOff>
    </xdr:to>
    <xdr:sp macro="[0]!Instruction.BlockClick" textlink="">
      <xdr:nvSpPr>
        <xdr:cNvPr id="5" name="InstrBlock_5"/>
        <xdr:cNvSpPr txBox="1">
          <a:spLocks noChangeArrowheads="1"/>
        </xdr:cNvSpPr>
      </xdr:nvSpPr>
      <xdr:spPr bwMode="auto">
        <a:xfrm>
          <a:off x="219075" y="291528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absolute">
    <xdr:from>
      <xdr:col>1</xdr:col>
      <xdr:colOff>38100</xdr:colOff>
      <xdr:row>13</xdr:row>
      <xdr:rowOff>95250</xdr:rowOff>
    </xdr:from>
    <xdr:to>
      <xdr:col>1</xdr:col>
      <xdr:colOff>419100</xdr:colOff>
      <xdr:row>15</xdr:row>
      <xdr:rowOff>104775</xdr:rowOff>
    </xdr:to>
    <xdr:pic macro="[0]!Instruction.BlockClick">
      <xdr:nvPicPr>
        <xdr:cNvPr id="388156" name="InstrImg_5" descr="icon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" y="2962275"/>
          <a:ext cx="381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12</xdr:row>
      <xdr:rowOff>80008</xdr:rowOff>
    </xdr:from>
    <xdr:to>
      <xdr:col>3</xdr:col>
      <xdr:colOff>0</xdr:colOff>
      <xdr:row>13</xdr:row>
      <xdr:rowOff>57783</xdr:rowOff>
    </xdr:to>
    <xdr:sp macro="[0]!Instruction.BlockClick" textlink="">
      <xdr:nvSpPr>
        <xdr:cNvPr id="6" name="InstrBlock_4"/>
        <xdr:cNvSpPr txBox="1">
          <a:spLocks noChangeArrowheads="1"/>
        </xdr:cNvSpPr>
      </xdr:nvSpPr>
      <xdr:spPr bwMode="auto">
        <a:xfrm>
          <a:off x="219075" y="245173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absolute">
    <xdr:from>
      <xdr:col>1</xdr:col>
      <xdr:colOff>38100</xdr:colOff>
      <xdr:row>12</xdr:row>
      <xdr:rowOff>114300</xdr:rowOff>
    </xdr:from>
    <xdr:to>
      <xdr:col>1</xdr:col>
      <xdr:colOff>419100</xdr:colOff>
      <xdr:row>13</xdr:row>
      <xdr:rowOff>28575</xdr:rowOff>
    </xdr:to>
    <xdr:pic macro="[0]!Instruction.BlockClick">
      <xdr:nvPicPr>
        <xdr:cNvPr id="388158" name="InstrImg_4" descr="icon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2495550"/>
          <a:ext cx="381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10</xdr:row>
      <xdr:rowOff>102233</xdr:rowOff>
    </xdr:from>
    <xdr:to>
      <xdr:col>3</xdr:col>
      <xdr:colOff>0</xdr:colOff>
      <xdr:row>12</xdr:row>
      <xdr:rowOff>80140</xdr:rowOff>
    </xdr:to>
    <xdr:sp macro="[0]!Instruction.BlockClick" textlink="">
      <xdr:nvSpPr>
        <xdr:cNvPr id="7" name="InstrBlock_3"/>
        <xdr:cNvSpPr txBox="1">
          <a:spLocks noChangeArrowheads="1"/>
        </xdr:cNvSpPr>
      </xdr:nvSpPr>
      <xdr:spPr bwMode="auto">
        <a:xfrm>
          <a:off x="219075" y="198818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absolute">
    <xdr:from>
      <xdr:col>1</xdr:col>
      <xdr:colOff>38100</xdr:colOff>
      <xdr:row>10</xdr:row>
      <xdr:rowOff>142875</xdr:rowOff>
    </xdr:from>
    <xdr:to>
      <xdr:col>1</xdr:col>
      <xdr:colOff>419100</xdr:colOff>
      <xdr:row>12</xdr:row>
      <xdr:rowOff>47625</xdr:rowOff>
    </xdr:to>
    <xdr:pic macro="[0]!Instruction.BlockClick">
      <xdr:nvPicPr>
        <xdr:cNvPr id="388160" name="InstrImg_3" descr="icon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5" y="2028825"/>
          <a:ext cx="381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7</xdr:row>
      <xdr:rowOff>153033</xdr:rowOff>
    </xdr:from>
    <xdr:to>
      <xdr:col>3</xdr:col>
      <xdr:colOff>0</xdr:colOff>
      <xdr:row>10</xdr:row>
      <xdr:rowOff>102233</xdr:rowOff>
    </xdr:to>
    <xdr:sp macro="[0]!Instruction.BlockClick" textlink="">
      <xdr:nvSpPr>
        <xdr:cNvPr id="8" name="InstrBlock_2"/>
        <xdr:cNvSpPr txBox="1">
          <a:spLocks noChangeArrowheads="1"/>
        </xdr:cNvSpPr>
      </xdr:nvSpPr>
      <xdr:spPr bwMode="auto">
        <a:xfrm>
          <a:off x="219075" y="152463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 editAs="absolute">
    <xdr:from>
      <xdr:col>1</xdr:col>
      <xdr:colOff>38100</xdr:colOff>
      <xdr:row>8</xdr:row>
      <xdr:rowOff>0</xdr:rowOff>
    </xdr:from>
    <xdr:to>
      <xdr:col>1</xdr:col>
      <xdr:colOff>419100</xdr:colOff>
      <xdr:row>10</xdr:row>
      <xdr:rowOff>66675</xdr:rowOff>
    </xdr:to>
    <xdr:pic macro="[0]!Instruction.BlockClick">
      <xdr:nvPicPr>
        <xdr:cNvPr id="388162" name="InstrImg_2" descr="icon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5" y="1562100"/>
          <a:ext cx="381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249555</xdr:colOff>
      <xdr:row>19</xdr:row>
      <xdr:rowOff>0</xdr:rowOff>
    </xdr:from>
    <xdr:to>
      <xdr:col>15</xdr:col>
      <xdr:colOff>99071</xdr:colOff>
      <xdr:row>19</xdr:row>
      <xdr:rowOff>0</xdr:rowOff>
    </xdr:to>
    <xdr:sp macro="[0]!Instruction.cmdShowHideUpdateLog_Click" textlink="">
      <xdr:nvSpPr>
        <xdr:cNvPr id="158212" name="cmdShowHideUpdateLog"/>
        <xdr:cNvSpPr txBox="1">
          <a:spLocks noChangeArrowheads="1"/>
        </xdr:cNvSpPr>
      </xdr:nvSpPr>
      <xdr:spPr bwMode="auto">
        <a:xfrm>
          <a:off x="4442460" y="4495800"/>
          <a:ext cx="1668780" cy="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4</xdr:col>
      <xdr:colOff>38100</xdr:colOff>
      <xdr:row>98</xdr:row>
      <xdr:rowOff>106680</xdr:rowOff>
    </xdr:from>
    <xdr:to>
      <xdr:col>9</xdr:col>
      <xdr:colOff>182880</xdr:colOff>
      <xdr:row>100</xdr:row>
      <xdr:rowOff>152400</xdr:rowOff>
    </xdr:to>
    <xdr:sp macro="[0]!Instruction.cmdGetUpdate_Click" textlink="">
      <xdr:nvSpPr>
        <xdr:cNvPr id="158211" name="cmdGetUpdate"/>
        <xdr:cNvSpPr txBox="1">
          <a:spLocks noChangeArrowheads="1"/>
        </xdr:cNvSpPr>
      </xdr:nvSpPr>
      <xdr:spPr bwMode="auto">
        <a:xfrm>
          <a:off x="2689860" y="4495800"/>
          <a:ext cx="1676400" cy="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19</xdr:col>
      <xdr:colOff>85725</xdr:colOff>
      <xdr:row>69</xdr:row>
      <xdr:rowOff>66675</xdr:rowOff>
    </xdr:from>
    <xdr:to>
      <xdr:col>19</xdr:col>
      <xdr:colOff>285750</xdr:colOff>
      <xdr:row>69</xdr:row>
      <xdr:rowOff>247650</xdr:rowOff>
    </xdr:to>
    <xdr:pic>
      <xdr:nvPicPr>
        <xdr:cNvPr id="388165" name="PAGE_FIRST_INACTIVE" descr="tick_circle_3887.png" hidden="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096125" y="4572000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0</xdr:colOff>
      <xdr:row>69</xdr:row>
      <xdr:rowOff>28575</xdr:rowOff>
    </xdr:from>
    <xdr:to>
      <xdr:col>20</xdr:col>
      <xdr:colOff>266700</xdr:colOff>
      <xdr:row>69</xdr:row>
      <xdr:rowOff>295275</xdr:rowOff>
    </xdr:to>
    <xdr:pic>
      <xdr:nvPicPr>
        <xdr:cNvPr id="388166" name="PAGE_BACK_INACTIVE" descr="tick_circle_3887.png" hidden="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305675" y="457200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388167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00100" y="1181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388168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00100" y="1181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388169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00100" y="1181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5</xdr:row>
      <xdr:rowOff>3808</xdr:rowOff>
    </xdr:from>
    <xdr:to>
      <xdr:col>3</xdr:col>
      <xdr:colOff>0</xdr:colOff>
      <xdr:row>7</xdr:row>
      <xdr:rowOff>153033</xdr:rowOff>
    </xdr:to>
    <xdr:sp macro="[0]!Instruction.BlockClick" textlink="">
      <xdr:nvSpPr>
        <xdr:cNvPr id="110030" name="InstrBlock_1"/>
        <xdr:cNvSpPr txBox="1">
          <a:spLocks noChangeArrowheads="1"/>
        </xdr:cNvSpPr>
      </xdr:nvSpPr>
      <xdr:spPr bwMode="auto">
        <a:xfrm>
          <a:off x="219075" y="1061083"/>
          <a:ext cx="2066925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  <a:endParaRPr lang="ru-RU"/>
        </a:p>
      </xdr:txBody>
    </xdr:sp>
    <xdr:clientData/>
  </xdr:twoCellAnchor>
  <xdr:twoCellAnchor editAs="absolute">
    <xdr:from>
      <xdr:col>1</xdr:col>
      <xdr:colOff>66675</xdr:colOff>
      <xdr:row>5</xdr:row>
      <xdr:rowOff>57150</xdr:rowOff>
    </xdr:from>
    <xdr:to>
      <xdr:col>1</xdr:col>
      <xdr:colOff>447675</xdr:colOff>
      <xdr:row>7</xdr:row>
      <xdr:rowOff>123825</xdr:rowOff>
    </xdr:to>
    <xdr:pic macro="[0]!Instruction.BlockClick">
      <xdr:nvPicPr>
        <xdr:cNvPr id="388171" name="InstrImg_1" descr="icon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0" y="1114425"/>
          <a:ext cx="381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388172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00100" y="3819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388173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00100" y="457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388174" name="chkGetUpdatesTrue" descr="check_yes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676525" y="457200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388175" name="chkNoUpdatesFalse" descr="check_no.pn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676525" y="457200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388176" name="chkNoUpdatesTrue" descr="check_yes.jpg" hidden="1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676525" y="457200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388177" name="chkGetUpdatesFalse" descr="check_no.png" hidden="1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676525" y="457200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</xdr:colOff>
      <xdr:row>98</xdr:row>
      <xdr:rowOff>104775</xdr:rowOff>
    </xdr:from>
    <xdr:to>
      <xdr:col>5</xdr:col>
      <xdr:colOff>180975</xdr:colOff>
      <xdr:row>100</xdr:row>
      <xdr:rowOff>142875</xdr:rowOff>
    </xdr:to>
    <xdr:pic macro="[0]!Instruction.cmdGetUpdate_Click">
      <xdr:nvPicPr>
        <xdr:cNvPr id="388178" name="cmdGetUpdateImg" descr="icon11.pn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628900" y="45720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276225</xdr:colOff>
      <xdr:row>98</xdr:row>
      <xdr:rowOff>104775</xdr:rowOff>
    </xdr:from>
    <xdr:to>
      <xdr:col>11</xdr:col>
      <xdr:colOff>104775</xdr:colOff>
      <xdr:row>100</xdr:row>
      <xdr:rowOff>142875</xdr:rowOff>
    </xdr:to>
    <xdr:pic macro="[0]!Instruction.cmdShowHideUpdateLog_Click">
      <xdr:nvPicPr>
        <xdr:cNvPr id="388179" name="cmdShowHideUpdateLogImg" descr="icon13.pn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333875" y="45720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377495</xdr:colOff>
      <xdr:row>2</xdr:row>
      <xdr:rowOff>9392</xdr:rowOff>
    </xdr:from>
    <xdr:to>
      <xdr:col>2</xdr:col>
      <xdr:colOff>1453559</xdr:colOff>
      <xdr:row>2</xdr:row>
      <xdr:rowOff>223955</xdr:rowOff>
    </xdr:to>
    <xdr:sp macro="" textlink="">
      <xdr:nvSpPr>
        <xdr:cNvPr id="31" name="cmdAct_1"/>
        <xdr:cNvSpPr txBox="1">
          <a:spLocks noChangeArrowheads="1"/>
        </xdr:cNvSpPr>
      </xdr:nvSpPr>
      <xdr:spPr bwMode="auto">
        <a:xfrm>
          <a:off x="1181405" y="352292"/>
          <a:ext cx="1083845" cy="214563"/>
        </a:xfrm>
        <a:prstGeom prst="rect">
          <a:avLst/>
        </a:prstGeom>
        <a:solidFill>
          <a:srgbClr val="B3FFD9"/>
        </a:solidFill>
        <a:ln w="9525">
          <a:noFill/>
          <a:miter lim="800000"/>
          <a:headEnd/>
          <a:tailEnd/>
        </a:ln>
      </xdr:spPr>
      <xdr:txBody>
        <a:bodyPr vertOverflow="clip" wrap="square" lIns="360000" tIns="36000" rIns="3600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352425</xdr:colOff>
      <xdr:row>1</xdr:row>
      <xdr:rowOff>114300</xdr:rowOff>
    </xdr:from>
    <xdr:to>
      <xdr:col>2</xdr:col>
      <xdr:colOff>638175</xdr:colOff>
      <xdr:row>3</xdr:row>
      <xdr:rowOff>57150</xdr:rowOff>
    </xdr:to>
    <xdr:pic>
      <xdr:nvPicPr>
        <xdr:cNvPr id="388181" name="cmdAct_2" descr="icon15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2525" y="247650"/>
          <a:ext cx="285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407670</xdr:colOff>
      <xdr:row>2</xdr:row>
      <xdr:rowOff>9525</xdr:rowOff>
    </xdr:from>
    <xdr:to>
      <xdr:col>4</xdr:col>
      <xdr:colOff>270224</xdr:colOff>
      <xdr:row>2</xdr:row>
      <xdr:rowOff>219075</xdr:rowOff>
    </xdr:to>
    <xdr:sp macro="[0]!Instruction.cmdGetUpdate_Click" textlink="">
      <xdr:nvSpPr>
        <xdr:cNvPr id="33" name="cmdNoAct_1" hidden="1"/>
        <xdr:cNvSpPr txBox="1">
          <a:spLocks noChangeArrowheads="1"/>
        </xdr:cNvSpPr>
      </xdr:nvSpPr>
      <xdr:spPr bwMode="auto">
        <a:xfrm>
          <a:off x="1209675" y="352425"/>
          <a:ext cx="1634204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419100</xdr:colOff>
      <xdr:row>1</xdr:row>
      <xdr:rowOff>200025</xdr:rowOff>
    </xdr:from>
    <xdr:to>
      <xdr:col>2</xdr:col>
      <xdr:colOff>666750</xdr:colOff>
      <xdr:row>3</xdr:row>
      <xdr:rowOff>9525</xdr:rowOff>
    </xdr:to>
    <xdr:pic>
      <xdr:nvPicPr>
        <xdr:cNvPr id="388183" name="cmdNoAct_2" descr="icon16.png" hidden="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9200" y="333375"/>
          <a:ext cx="2476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266156</xdr:colOff>
      <xdr:row>2</xdr:row>
      <xdr:rowOff>3612</xdr:rowOff>
    </xdr:from>
    <xdr:to>
      <xdr:col>4</xdr:col>
      <xdr:colOff>187234</xdr:colOff>
      <xdr:row>2</xdr:row>
      <xdr:rowOff>219612</xdr:rowOff>
    </xdr:to>
    <xdr:sp macro="" textlink="">
      <xdr:nvSpPr>
        <xdr:cNvPr id="35" name="cmdNoInet_1" hidden="1"/>
        <xdr:cNvSpPr txBox="1">
          <a:spLocks noChangeArrowheads="1"/>
        </xdr:cNvSpPr>
      </xdr:nvSpPr>
      <xdr:spPr bwMode="auto">
        <a:xfrm>
          <a:off x="1068161" y="346512"/>
          <a:ext cx="1692728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245745</xdr:colOff>
      <xdr:row>1</xdr:row>
      <xdr:rowOff>136963</xdr:rowOff>
    </xdr:from>
    <xdr:ext cx="248632" cy="374141"/>
    <xdr:sp macro="" textlink="">
      <xdr:nvSpPr>
        <xdr:cNvPr id="36" name="cmdNoInet_2" hidden="1"/>
        <xdr:cNvSpPr txBox="1"/>
      </xdr:nvSpPr>
      <xdr:spPr>
        <a:xfrm>
          <a:off x="1047750" y="270313"/>
          <a:ext cx="2503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23</xdr:col>
      <xdr:colOff>257175</xdr:colOff>
      <xdr:row>69</xdr:row>
      <xdr:rowOff>57150</xdr:rowOff>
    </xdr:from>
    <xdr:to>
      <xdr:col>24</xdr:col>
      <xdr:colOff>142875</xdr:colOff>
      <xdr:row>69</xdr:row>
      <xdr:rowOff>238125</xdr:rowOff>
    </xdr:to>
    <xdr:pic macro="[0]!modInstruction.Process_Page_Last">
      <xdr:nvPicPr>
        <xdr:cNvPr id="388186" name="PAGE_LAST" descr="tick_circle_3887.png" hidden="1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448675" y="4572000"/>
          <a:ext cx="180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276225</xdr:colOff>
      <xdr:row>69</xdr:row>
      <xdr:rowOff>28575</xdr:rowOff>
    </xdr:from>
    <xdr:to>
      <xdr:col>23</xdr:col>
      <xdr:colOff>228600</xdr:colOff>
      <xdr:row>69</xdr:row>
      <xdr:rowOff>276225</xdr:rowOff>
    </xdr:to>
    <xdr:pic macro="[0]!modInstruction.Process_Page_Next">
      <xdr:nvPicPr>
        <xdr:cNvPr id="388187" name="PAGE_NEXT" descr="tick_circle_3887.png" hidden="1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172450" y="4572000"/>
          <a:ext cx="247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106680</xdr:colOff>
      <xdr:row>1</xdr:row>
      <xdr:rowOff>30480</xdr:rowOff>
    </xdr:from>
    <xdr:to>
      <xdr:col>24</xdr:col>
      <xdr:colOff>257182</xdr:colOff>
      <xdr:row>2</xdr:row>
      <xdr:rowOff>106680</xdr:rowOff>
    </xdr:to>
    <xdr:sp macro="[0]!Instruction.cmdStart_click" textlink="">
      <xdr:nvSpPr>
        <xdr:cNvPr id="157940" name="cmdStart" hidden="1"/>
        <xdr:cNvSpPr>
          <a:spLocks noChangeArrowheads="1"/>
        </xdr:cNvSpPr>
      </xdr:nvSpPr>
      <xdr:spPr bwMode="auto">
        <a:xfrm>
          <a:off x="6423660" y="160020"/>
          <a:ext cx="2598420" cy="28194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Приступить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133350</xdr:rowOff>
    </xdr:to>
    <xdr:pic macro="[0]!modList00.FREEZE_PANES">
      <xdr:nvPicPr>
        <xdr:cNvPr id="178209" name="FREEZE_PANES_G17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123825</xdr:rowOff>
    </xdr:to>
    <xdr:pic macro="[0]!modList00.FREEZE_PANES">
      <xdr:nvPicPr>
        <xdr:cNvPr id="374992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114300</xdr:colOff>
      <xdr:row>11</xdr:row>
      <xdr:rowOff>123825</xdr:rowOff>
    </xdr:to>
    <xdr:pic macro="[0]!modList00.FREEZE_PANES">
      <xdr:nvPicPr>
        <xdr:cNvPr id="389123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</xdr:colOff>
      <xdr:row>12</xdr:row>
      <xdr:rowOff>7620</xdr:rowOff>
    </xdr:from>
    <xdr:to>
      <xdr:col>4</xdr:col>
      <xdr:colOff>188595</xdr:colOff>
      <xdr:row>12</xdr:row>
      <xdr:rowOff>213360</xdr:rowOff>
    </xdr:to>
    <xdr:sp macro="[0]!modList07.cmdVolumePower_Click" textlink="">
      <xdr:nvSpPr>
        <xdr:cNvPr id="202761" name="cmdVolume"/>
        <xdr:cNvSpPr>
          <a:spLocks noChangeArrowheads="1"/>
        </xdr:cNvSpPr>
      </xdr:nvSpPr>
      <xdr:spPr bwMode="auto">
        <a:xfrm>
          <a:off x="259080" y="44958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Объем</a:t>
          </a:r>
        </a:p>
      </xdr:txBody>
    </xdr:sp>
    <xdr:clientData fPrintsWithSheet="0"/>
  </xdr:twoCellAnchor>
  <xdr:twoCellAnchor editAs="oneCell">
    <xdr:from>
      <xdr:col>4</xdr:col>
      <xdr:colOff>196215</xdr:colOff>
      <xdr:row>12</xdr:row>
      <xdr:rowOff>7620</xdr:rowOff>
    </xdr:from>
    <xdr:to>
      <xdr:col>5</xdr:col>
      <xdr:colOff>363855</xdr:colOff>
      <xdr:row>12</xdr:row>
      <xdr:rowOff>213360</xdr:rowOff>
    </xdr:to>
    <xdr:sp macro="[0]!modList07.cmdVolumePower_Click" textlink="">
      <xdr:nvSpPr>
        <xdr:cNvPr id="202762" name="cmdPower"/>
        <xdr:cNvSpPr>
          <a:spLocks noChangeArrowheads="1"/>
        </xdr:cNvSpPr>
      </xdr:nvSpPr>
      <xdr:spPr bwMode="auto">
        <a:xfrm>
          <a:off x="1028700" y="44958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Мощность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114300</xdr:rowOff>
    </xdr:to>
    <xdr:pic macro="[0]!modList00.FREEZE_PANES">
      <xdr:nvPicPr>
        <xdr:cNvPr id="390145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</xdr:colOff>
      <xdr:row>12</xdr:row>
      <xdr:rowOff>7620</xdr:rowOff>
    </xdr:from>
    <xdr:to>
      <xdr:col>4</xdr:col>
      <xdr:colOff>188595</xdr:colOff>
      <xdr:row>12</xdr:row>
      <xdr:rowOff>213360</xdr:rowOff>
    </xdr:to>
    <xdr:sp macro="[0]!modList07.cmdVolumePower_Click" textlink="">
      <xdr:nvSpPr>
        <xdr:cNvPr id="202761" name="cmdVolume"/>
        <xdr:cNvSpPr>
          <a:spLocks noChangeArrowheads="1"/>
        </xdr:cNvSpPr>
      </xdr:nvSpPr>
      <xdr:spPr bwMode="auto">
        <a:xfrm>
          <a:off x="259080" y="44958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Объем</a:t>
          </a:r>
        </a:p>
      </xdr:txBody>
    </xdr:sp>
    <xdr:clientData fPrintsWithSheet="0"/>
  </xdr:twoCellAnchor>
  <xdr:twoCellAnchor editAs="oneCell">
    <xdr:from>
      <xdr:col>4</xdr:col>
      <xdr:colOff>196215</xdr:colOff>
      <xdr:row>12</xdr:row>
      <xdr:rowOff>7620</xdr:rowOff>
    </xdr:from>
    <xdr:to>
      <xdr:col>5</xdr:col>
      <xdr:colOff>363855</xdr:colOff>
      <xdr:row>12</xdr:row>
      <xdr:rowOff>213360</xdr:rowOff>
    </xdr:to>
    <xdr:sp macro="[0]!modList07.cmdVolumePower_Click" textlink="">
      <xdr:nvSpPr>
        <xdr:cNvPr id="202762" name="cmdPower"/>
        <xdr:cNvSpPr>
          <a:spLocks noChangeArrowheads="1"/>
        </xdr:cNvSpPr>
      </xdr:nvSpPr>
      <xdr:spPr bwMode="auto">
        <a:xfrm>
          <a:off x="1028700" y="44958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Мощность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114300</xdr:colOff>
      <xdr:row>11</xdr:row>
      <xdr:rowOff>123825</xdr:rowOff>
    </xdr:to>
    <xdr:pic macro="[0]!modList00.FREEZE_PANES">
      <xdr:nvPicPr>
        <xdr:cNvPr id="202816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</xdr:colOff>
      <xdr:row>12</xdr:row>
      <xdr:rowOff>7620</xdr:rowOff>
    </xdr:from>
    <xdr:to>
      <xdr:col>4</xdr:col>
      <xdr:colOff>188595</xdr:colOff>
      <xdr:row>12</xdr:row>
      <xdr:rowOff>213360</xdr:rowOff>
    </xdr:to>
    <xdr:sp macro="[0]!modList07.cmdVolumePower_Click" textlink="">
      <xdr:nvSpPr>
        <xdr:cNvPr id="202761" name="cmdVolume"/>
        <xdr:cNvSpPr>
          <a:spLocks noChangeArrowheads="1"/>
        </xdr:cNvSpPr>
      </xdr:nvSpPr>
      <xdr:spPr bwMode="auto">
        <a:xfrm>
          <a:off x="259080" y="44958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Объем</a:t>
          </a:r>
        </a:p>
      </xdr:txBody>
    </xdr:sp>
    <xdr:clientData fPrintsWithSheet="0"/>
  </xdr:twoCellAnchor>
  <xdr:twoCellAnchor editAs="oneCell">
    <xdr:from>
      <xdr:col>4</xdr:col>
      <xdr:colOff>196215</xdr:colOff>
      <xdr:row>12</xdr:row>
      <xdr:rowOff>7620</xdr:rowOff>
    </xdr:from>
    <xdr:to>
      <xdr:col>5</xdr:col>
      <xdr:colOff>363855</xdr:colOff>
      <xdr:row>12</xdr:row>
      <xdr:rowOff>213360</xdr:rowOff>
    </xdr:to>
    <xdr:sp macro="[0]!modList07.cmdVolumePower_Click" textlink="">
      <xdr:nvSpPr>
        <xdr:cNvPr id="202762" name="cmdPower"/>
        <xdr:cNvSpPr>
          <a:spLocks noChangeArrowheads="1"/>
        </xdr:cNvSpPr>
      </xdr:nvSpPr>
      <xdr:spPr bwMode="auto">
        <a:xfrm>
          <a:off x="1028700" y="44958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Мощность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114300</xdr:rowOff>
    </xdr:to>
    <xdr:pic macro="[0]!modList00.FREEZE_PANES">
      <xdr:nvPicPr>
        <xdr:cNvPr id="225304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104775</xdr:rowOff>
    </xdr:to>
    <xdr:pic macro="[0]!modList00.FREEZE_PANES">
      <xdr:nvPicPr>
        <xdr:cNvPr id="230454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190500</xdr:colOff>
      <xdr:row>12</xdr:row>
      <xdr:rowOff>196388</xdr:rowOff>
    </xdr:to>
    <xdr:sp macro="[0]!modList07.cmdVolumePower_Click" textlink="">
      <xdr:nvSpPr>
        <xdr:cNvPr id="3" name="cmdVolume"/>
        <xdr:cNvSpPr>
          <a:spLocks noChangeArrowheads="1"/>
        </xdr:cNvSpPr>
      </xdr:nvSpPr>
      <xdr:spPr bwMode="auto">
        <a:xfrm>
          <a:off x="25146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Объем</a:t>
          </a:r>
        </a:p>
      </xdr:txBody>
    </xdr:sp>
    <xdr:clientData fPrintsWithSheet="0"/>
  </xdr:twoCellAnchor>
  <xdr:twoCellAnchor editAs="oneCell">
    <xdr:from>
      <xdr:col>4</xdr:col>
      <xdr:colOff>188595</xdr:colOff>
      <xdr:row>12</xdr:row>
      <xdr:rowOff>0</xdr:rowOff>
    </xdr:from>
    <xdr:to>
      <xdr:col>5</xdr:col>
      <xdr:colOff>356235</xdr:colOff>
      <xdr:row>12</xdr:row>
      <xdr:rowOff>196388</xdr:rowOff>
    </xdr:to>
    <xdr:sp macro="[0]!modList07.cmdVolumePower_Click" textlink="">
      <xdr:nvSpPr>
        <xdr:cNvPr id="4" name="cmdPower"/>
        <xdr:cNvSpPr>
          <a:spLocks noChangeArrowheads="1"/>
        </xdr:cNvSpPr>
      </xdr:nvSpPr>
      <xdr:spPr bwMode="auto">
        <a:xfrm>
          <a:off x="102108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Мощность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114300</xdr:rowOff>
    </xdr:to>
    <xdr:pic macro="[0]!modList00.FREEZE_PANES">
      <xdr:nvPicPr>
        <xdr:cNvPr id="246808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114300</xdr:colOff>
      <xdr:row>11</xdr:row>
      <xdr:rowOff>123825</xdr:rowOff>
    </xdr:to>
    <xdr:pic macro="[0]!modList00.FREEZE_PANES">
      <xdr:nvPicPr>
        <xdr:cNvPr id="269368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190500</xdr:colOff>
      <xdr:row>12</xdr:row>
      <xdr:rowOff>196388</xdr:rowOff>
    </xdr:to>
    <xdr:sp macro="[0]!modList07.cmdVolumePower_Click" textlink="">
      <xdr:nvSpPr>
        <xdr:cNvPr id="3" name="cmdVolume"/>
        <xdr:cNvSpPr>
          <a:spLocks noChangeArrowheads="1"/>
        </xdr:cNvSpPr>
      </xdr:nvSpPr>
      <xdr:spPr bwMode="auto">
        <a:xfrm>
          <a:off x="25146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Объем</a:t>
          </a:r>
        </a:p>
      </xdr:txBody>
    </xdr:sp>
    <xdr:clientData fPrintsWithSheet="0"/>
  </xdr:twoCellAnchor>
  <xdr:twoCellAnchor editAs="oneCell">
    <xdr:from>
      <xdr:col>4</xdr:col>
      <xdr:colOff>188595</xdr:colOff>
      <xdr:row>12</xdr:row>
      <xdr:rowOff>0</xdr:rowOff>
    </xdr:from>
    <xdr:to>
      <xdr:col>5</xdr:col>
      <xdr:colOff>356235</xdr:colOff>
      <xdr:row>12</xdr:row>
      <xdr:rowOff>196388</xdr:rowOff>
    </xdr:to>
    <xdr:sp macro="[0]!modList07.cmdVolumePower_Click" textlink="">
      <xdr:nvSpPr>
        <xdr:cNvPr id="4" name="cmdPower"/>
        <xdr:cNvSpPr>
          <a:spLocks noChangeArrowheads="1"/>
        </xdr:cNvSpPr>
      </xdr:nvSpPr>
      <xdr:spPr bwMode="auto">
        <a:xfrm>
          <a:off x="102108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Мощность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114300</xdr:rowOff>
    </xdr:to>
    <xdr:pic macro="[0]!modList00.FREEZE_PANES">
      <xdr:nvPicPr>
        <xdr:cNvPr id="270360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190500</xdr:colOff>
      <xdr:row>12</xdr:row>
      <xdr:rowOff>196388</xdr:rowOff>
    </xdr:to>
    <xdr:sp macro="[0]!modList07.cmdVolumePower_Click" textlink="">
      <xdr:nvSpPr>
        <xdr:cNvPr id="3" name="cmdVolume"/>
        <xdr:cNvSpPr>
          <a:spLocks noChangeArrowheads="1"/>
        </xdr:cNvSpPr>
      </xdr:nvSpPr>
      <xdr:spPr bwMode="auto">
        <a:xfrm>
          <a:off x="25146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Объем</a:t>
          </a:r>
        </a:p>
      </xdr:txBody>
    </xdr:sp>
    <xdr:clientData fPrintsWithSheet="0"/>
  </xdr:twoCellAnchor>
  <xdr:twoCellAnchor editAs="oneCell">
    <xdr:from>
      <xdr:col>4</xdr:col>
      <xdr:colOff>188595</xdr:colOff>
      <xdr:row>12</xdr:row>
      <xdr:rowOff>0</xdr:rowOff>
    </xdr:from>
    <xdr:to>
      <xdr:col>5</xdr:col>
      <xdr:colOff>356235</xdr:colOff>
      <xdr:row>12</xdr:row>
      <xdr:rowOff>196388</xdr:rowOff>
    </xdr:to>
    <xdr:sp macro="[0]!modList07.cmdVolumePower_Click" textlink="">
      <xdr:nvSpPr>
        <xdr:cNvPr id="4" name="cmdPower"/>
        <xdr:cNvSpPr>
          <a:spLocks noChangeArrowheads="1"/>
        </xdr:cNvSpPr>
      </xdr:nvSpPr>
      <xdr:spPr bwMode="auto">
        <a:xfrm>
          <a:off x="102108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Мощность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0</xdr:row>
      <xdr:rowOff>106680</xdr:rowOff>
    </xdr:from>
    <xdr:to>
      <xdr:col>6</xdr:col>
      <xdr:colOff>247650</xdr:colOff>
      <xdr:row>1</xdr:row>
      <xdr:rowOff>289560</xdr:rowOff>
    </xdr:to>
    <xdr:sp macro="[0]!modUpdTemplLogger.cmdClearLog_Click" textlink="">
      <xdr:nvSpPr>
        <xdr:cNvPr id="2" name="cmdClearLog"/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104775</xdr:rowOff>
    </xdr:to>
    <xdr:pic macro="[0]!modList00.FREEZE_PANES">
      <xdr:nvPicPr>
        <xdr:cNvPr id="300086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190500</xdr:colOff>
      <xdr:row>12</xdr:row>
      <xdr:rowOff>196388</xdr:rowOff>
    </xdr:to>
    <xdr:sp macro="[0]!modList07.cmdVolumePower_Click" textlink="">
      <xdr:nvSpPr>
        <xdr:cNvPr id="3" name="cmdVolume"/>
        <xdr:cNvSpPr>
          <a:spLocks noChangeArrowheads="1"/>
        </xdr:cNvSpPr>
      </xdr:nvSpPr>
      <xdr:spPr bwMode="auto">
        <a:xfrm>
          <a:off x="25146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Объем</a:t>
          </a:r>
        </a:p>
      </xdr:txBody>
    </xdr:sp>
    <xdr:clientData fPrintsWithSheet="0"/>
  </xdr:twoCellAnchor>
  <xdr:twoCellAnchor editAs="oneCell">
    <xdr:from>
      <xdr:col>4</xdr:col>
      <xdr:colOff>188595</xdr:colOff>
      <xdr:row>12</xdr:row>
      <xdr:rowOff>0</xdr:rowOff>
    </xdr:from>
    <xdr:to>
      <xdr:col>5</xdr:col>
      <xdr:colOff>356235</xdr:colOff>
      <xdr:row>12</xdr:row>
      <xdr:rowOff>196388</xdr:rowOff>
    </xdr:to>
    <xdr:sp macro="[0]!modList07.cmdVolumePower_Click" textlink="">
      <xdr:nvSpPr>
        <xdr:cNvPr id="4" name="cmdPower"/>
        <xdr:cNvSpPr>
          <a:spLocks noChangeArrowheads="1"/>
        </xdr:cNvSpPr>
      </xdr:nvSpPr>
      <xdr:spPr bwMode="auto">
        <a:xfrm>
          <a:off x="1021080" y="441960"/>
          <a:ext cx="762000" cy="205740"/>
        </a:xfrm>
        <a:prstGeom prst="roundRect">
          <a:avLst>
            <a:gd name="adj" fmla="val 0"/>
          </a:avLst>
        </a:prstGeom>
        <a:solidFill>
          <a:srgbClr val="99CCFF"/>
        </a:soli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Мощность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114300</xdr:rowOff>
    </xdr:to>
    <xdr:pic macro="[0]!modList00.FREEZE_PANES">
      <xdr:nvPicPr>
        <xdr:cNvPr id="301080" name="FREEZE_PANES_G18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567690</xdr:colOff>
      <xdr:row>0</xdr:row>
      <xdr:rowOff>22860</xdr:rowOff>
    </xdr:from>
    <xdr:to>
      <xdr:col>7</xdr:col>
      <xdr:colOff>521970</xdr:colOff>
      <xdr:row>2</xdr:row>
      <xdr:rowOff>150619</xdr:rowOff>
    </xdr:to>
    <xdr:sp macro="" textlink="">
      <xdr:nvSpPr>
        <xdr:cNvPr id="303105" name="Text Box 1"/>
        <xdr:cNvSpPr txBox="1">
          <a:spLocks noChangeArrowheads="1"/>
        </xdr:cNvSpPr>
      </xdr:nvSpPr>
      <xdr:spPr bwMode="auto">
        <a:xfrm>
          <a:off x="701040" y="22860"/>
          <a:ext cx="68351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Бланк (фирменный) теплоснабжающей организации (с реквизитами) или штамп организации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10</xdr:row>
      <xdr:rowOff>66675</xdr:rowOff>
    </xdr:from>
    <xdr:to>
      <xdr:col>7</xdr:col>
      <xdr:colOff>190500</xdr:colOff>
      <xdr:row>11</xdr:row>
      <xdr:rowOff>104775</xdr:rowOff>
    </xdr:to>
    <xdr:pic>
      <xdr:nvPicPr>
        <xdr:cNvPr id="384025" name="ADD_DOCUMENT" descr="hyperlinkred_5570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96125" y="149542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</xdr:row>
      <xdr:rowOff>38100</xdr:rowOff>
    </xdr:from>
    <xdr:to>
      <xdr:col>7</xdr:col>
      <xdr:colOff>180975</xdr:colOff>
      <xdr:row>13</xdr:row>
      <xdr:rowOff>76200</xdr:rowOff>
    </xdr:to>
    <xdr:pic>
      <xdr:nvPicPr>
        <xdr:cNvPr id="384026" name="FIELD_SIGNED" descr="tick_circle_3887.pn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77075" y="17526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14</xdr:row>
      <xdr:rowOff>57150</xdr:rowOff>
    </xdr:from>
    <xdr:to>
      <xdr:col>7</xdr:col>
      <xdr:colOff>190500</xdr:colOff>
      <xdr:row>15</xdr:row>
      <xdr:rowOff>85725</xdr:rowOff>
    </xdr:to>
    <xdr:pic>
      <xdr:nvPicPr>
        <xdr:cNvPr id="384027" name="ADD_COMMENT" descr="comments_6771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86600" y="20574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784860</xdr:colOff>
      <xdr:row>13</xdr:row>
      <xdr:rowOff>49530</xdr:rowOff>
    </xdr:from>
    <xdr:to>
      <xdr:col>5</xdr:col>
      <xdr:colOff>2628809</xdr:colOff>
      <xdr:row>13</xdr:row>
      <xdr:rowOff>343003</xdr:rowOff>
    </xdr:to>
    <xdr:sp macro="[0]!modList00.cmdOrganizationChoice_Click_Handler" textlink="">
      <xdr:nvSpPr>
        <xdr:cNvPr id="166913" name="cmdOrgChoice"/>
        <xdr:cNvSpPr>
          <a:spLocks noChangeArrowheads="1"/>
        </xdr:cNvSpPr>
      </xdr:nvSpPr>
      <xdr:spPr bwMode="auto">
        <a:xfrm>
          <a:off x="3571875" y="1638300"/>
          <a:ext cx="1838325" cy="28575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Выбор организации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12</xdr:row>
      <xdr:rowOff>358140</xdr:rowOff>
    </xdr:from>
    <xdr:to>
      <xdr:col>3</xdr:col>
      <xdr:colOff>2819387</xdr:colOff>
      <xdr:row>12</xdr:row>
      <xdr:rowOff>647700</xdr:rowOff>
    </xdr:to>
    <xdr:sp macro="[0]!modList04.cmdMakeTemplate_Click" textlink="">
      <xdr:nvSpPr>
        <xdr:cNvPr id="200728" name="cmdMakeTemplate" hidden="1"/>
        <xdr:cNvSpPr>
          <a:spLocks noChangeArrowheads="1"/>
        </xdr:cNvSpPr>
      </xdr:nvSpPr>
      <xdr:spPr bwMode="auto">
        <a:xfrm>
          <a:off x="259080" y="754380"/>
          <a:ext cx="2887980" cy="28956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Сформировать шаблон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171450</xdr:rowOff>
    </xdr:to>
    <xdr:pic macro="[0]!modList00.FREEZE_PANES">
      <xdr:nvPicPr>
        <xdr:cNvPr id="185383" name="FREEZE_PANES_F15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171450</xdr:rowOff>
    </xdr:to>
    <xdr:pic macro="[0]!modList00.FREEZE_PANES">
      <xdr:nvPicPr>
        <xdr:cNvPr id="382990" name="FREEZE_PANES_A15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2076450</xdr:colOff>
      <xdr:row>36</xdr:row>
      <xdr:rowOff>66675</xdr:rowOff>
    </xdr:from>
    <xdr:to>
      <xdr:col>5</xdr:col>
      <xdr:colOff>1143000</xdr:colOff>
      <xdr:row>38</xdr:row>
      <xdr:rowOff>47625</xdr:rowOff>
    </xdr:to>
    <xdr:sp macro="[0]!modList06.cmdConfirmMethod_Click" textlink="">
      <xdr:nvSpPr>
        <xdr:cNvPr id="201835" name="cmdConfirmMethod" hidden="1"/>
        <xdr:cNvSpPr>
          <a:spLocks noChangeArrowheads="1"/>
        </xdr:cNvSpPr>
      </xdr:nvSpPr>
      <xdr:spPr bwMode="auto">
        <a:xfrm>
          <a:off x="2714625" y="10344150"/>
          <a:ext cx="2514600" cy="3048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cs typeface="Tahoma"/>
            </a:rPr>
            <a:t>Подтвердить выбор метода</a:t>
          </a:r>
        </a:p>
      </xdr:txBody>
    </xdr:sp>
    <xdr:clientData/>
  </xdr:twoCellAnchor>
  <xdr:twoCellAnchor editAs="oneCell">
    <xdr:from>
      <xdr:col>4</xdr:col>
      <xdr:colOff>2076450</xdr:colOff>
      <xdr:row>36</xdr:row>
      <xdr:rowOff>60960</xdr:rowOff>
    </xdr:from>
    <xdr:to>
      <xdr:col>5</xdr:col>
      <xdr:colOff>1143000</xdr:colOff>
      <xdr:row>38</xdr:row>
      <xdr:rowOff>22860</xdr:rowOff>
    </xdr:to>
    <xdr:sp macro="[0]!modList06.cmdUpdateMethod_Click" textlink="">
      <xdr:nvSpPr>
        <xdr:cNvPr id="201784" name="cmdUpdateMethod" hidden="1"/>
        <xdr:cNvSpPr>
          <a:spLocks noChangeArrowheads="1"/>
        </xdr:cNvSpPr>
      </xdr:nvSpPr>
      <xdr:spPr bwMode="auto">
        <a:xfrm>
          <a:off x="2788920" y="929640"/>
          <a:ext cx="2590800" cy="29718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 метод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12</xdr:row>
      <xdr:rowOff>38100</xdr:rowOff>
    </xdr:from>
    <xdr:to>
      <xdr:col>4</xdr:col>
      <xdr:colOff>1447800</xdr:colOff>
      <xdr:row>12</xdr:row>
      <xdr:rowOff>314325</xdr:rowOff>
    </xdr:to>
    <xdr:sp macro="[0]!modList01.cmdNext_Click" textlink="">
      <xdr:nvSpPr>
        <xdr:cNvPr id="175229" name="cmdNext" hidden="1"/>
        <xdr:cNvSpPr>
          <a:spLocks noChangeArrowheads="1"/>
        </xdr:cNvSpPr>
      </xdr:nvSpPr>
      <xdr:spPr bwMode="auto">
        <a:xfrm>
          <a:off x="257175" y="447675"/>
          <a:ext cx="1847850" cy="2762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cs typeface="Tahoma"/>
            </a:rPr>
            <a:t>Продолжить заполнение</a:t>
          </a:r>
        </a:p>
      </xdr:txBody>
    </xdr:sp>
    <xdr:clientData/>
  </xdr:twoCellAnchor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171450</xdr:rowOff>
    </xdr:to>
    <xdr:pic macro="[0]!modList00.FREEZE_PANES">
      <xdr:nvPicPr>
        <xdr:cNvPr id="175230" name="FREEZE_PANES_F17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70757</xdr:colOff>
      <xdr:row>13</xdr:row>
      <xdr:rowOff>38100</xdr:rowOff>
    </xdr:from>
    <xdr:to>
      <xdr:col>14</xdr:col>
      <xdr:colOff>37011</xdr:colOff>
      <xdr:row>13</xdr:row>
      <xdr:rowOff>266700</xdr:rowOff>
    </xdr:to>
    <xdr:sp macro="[0]!modList00.cmdUpdateReestrMO_Click_Handler" textlink="">
      <xdr:nvSpPr>
        <xdr:cNvPr id="3" name="cmdNext"/>
        <xdr:cNvSpPr>
          <a:spLocks noChangeArrowheads="1"/>
        </xdr:cNvSpPr>
      </xdr:nvSpPr>
      <xdr:spPr bwMode="auto">
        <a:xfrm>
          <a:off x="9860280" y="975360"/>
          <a:ext cx="1714500" cy="2286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 реестр МО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10</xdr:row>
      <xdr:rowOff>28575</xdr:rowOff>
    </xdr:from>
    <xdr:to>
      <xdr:col>3</xdr:col>
      <xdr:colOff>95250</xdr:colOff>
      <xdr:row>11</xdr:row>
      <xdr:rowOff>171450</xdr:rowOff>
    </xdr:to>
    <xdr:pic macro="[0]!modList00.FREEZE_PANES">
      <xdr:nvPicPr>
        <xdr:cNvPr id="176205" name="FREEZE_PANES_H16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28575" y="2857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</xdr:row>
      <xdr:rowOff>38100</xdr:rowOff>
    </xdr:from>
    <xdr:to>
      <xdr:col>6</xdr:col>
      <xdr:colOff>847725</xdr:colOff>
      <xdr:row>12</xdr:row>
      <xdr:rowOff>323850</xdr:rowOff>
    </xdr:to>
    <xdr:sp macro="[0]!modList02.cmdMakeDocs_Click" textlink="">
      <xdr:nvSpPr>
        <xdr:cNvPr id="176206" name="cmdMakeDocs" hidden="1"/>
        <xdr:cNvSpPr>
          <a:spLocks noChangeArrowheads="1"/>
        </xdr:cNvSpPr>
      </xdr:nvSpPr>
      <xdr:spPr bwMode="auto">
        <a:xfrm>
          <a:off x="257175" y="447675"/>
          <a:ext cx="1990725" cy="28575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3175" algn="ctr">
          <a:solidFill>
            <a:srgbClr val="C0C0C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cs typeface="Tahoma"/>
            </a:rPr>
            <a:t>Сформировать пакет документов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99CCFF"/>
        </a:solidFill>
        <a:ln w="317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27432" tIns="18288" rIns="27432" bIns="18288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99CCFF"/>
        </a:solidFill>
        <a:ln w="317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27432" tIns="18288" rIns="27432" bIns="18288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tariff.support/index.php?a=add&amp;catid=22" TargetMode="External"/><Relationship Id="rId3" Type="http://schemas.openxmlformats.org/officeDocument/2006/relationships/hyperlink" Target="http://tariff.support/index.php?a=add&amp;catid=22" TargetMode="External"/><Relationship Id="rId7" Type="http://schemas.openxmlformats.org/officeDocument/2006/relationships/hyperlink" Target="http://eias.ru/files/shablon/INSTR_WARM_TARIFF_REQ_BAL_2016.zip" TargetMode="External"/><Relationship Id="rId2" Type="http://schemas.openxmlformats.org/officeDocument/2006/relationships/hyperlink" Target="http://eiasfst.ru/?page=show_distrs" TargetMode="External"/><Relationship Id="rId1" Type="http://schemas.openxmlformats.org/officeDocument/2006/relationships/hyperlink" Target="http://tariff.support/index.php?a=add&amp;catid=22" TargetMode="External"/><Relationship Id="rId6" Type="http://schemas.openxmlformats.org/officeDocument/2006/relationships/hyperlink" Target="http://eiasfst.ru/?page=show_distrs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fstrf.ru/regions/region/showlist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fstrf.ru/regions/region/showlist" TargetMode="External"/><Relationship Id="rId9" Type="http://schemas.openxmlformats.org/officeDocument/2006/relationships/hyperlink" Target="http://tariff.support/index.php?a=add&amp;catid=22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eias.ru/files/shablon/INSTR_WARM_TARIFF_REQ_BAL_2016_OIV.zi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eias.ru/files/manual_regloading_monitoring.pdf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eias.ru/files/manual_regloading_monitoring.pdf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modList02">
    <tabColor indexed="47"/>
  </sheetPr>
  <dimension ref="A1"/>
  <sheetViews>
    <sheetView showGridLines="0" zoomScaleNormal="100" workbookViewId="0">
      <selection activeCell="K13" sqref="K13"/>
    </sheetView>
  </sheetViews>
  <sheetFormatPr defaultColWidth="9" defaultRowHeight="12.75"/>
  <cols>
    <col min="1" max="16384" width="9" style="659"/>
  </cols>
  <sheetData/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List02">
    <tabColor indexed="30"/>
  </sheetPr>
  <dimension ref="A1:AU228"/>
  <sheetViews>
    <sheetView showGridLines="0" topLeftCell="A11" zoomScaleNormal="100" workbookViewId="0">
      <pane xSplit="7" ySplit="4" topLeftCell="H15" activePane="bottomRight" state="frozen"/>
      <selection activeCell="C11" sqref="C11"/>
      <selection pane="topRight" activeCell="H11" sqref="H11"/>
      <selection pane="bottomLeft" activeCell="C17" sqref="C17"/>
      <selection pane="bottomRight" activeCell="H16" sqref="H16:H17"/>
    </sheetView>
  </sheetViews>
  <sheetFormatPr defaultRowHeight="11.25"/>
  <cols>
    <col min="1" max="2" width="3.7109375" style="147" hidden="1" customWidth="1"/>
    <col min="3" max="3" width="3.7109375" style="144" customWidth="1"/>
    <col min="4" max="4" width="8.85546875" style="184" customWidth="1"/>
    <col min="5" max="5" width="3.7109375" style="184" customWidth="1"/>
    <col min="6" max="6" width="4.7109375" style="184" customWidth="1"/>
    <col min="7" max="7" width="36.28515625" style="184" customWidth="1"/>
    <col min="8" max="8" width="25.85546875" style="184" customWidth="1"/>
    <col min="9" max="9" width="14.85546875" style="184" customWidth="1"/>
    <col min="10" max="10" width="28.85546875" style="184" customWidth="1"/>
    <col min="11" max="11" width="13.140625" style="184" customWidth="1"/>
    <col min="12" max="12" width="10.85546875" style="184" customWidth="1"/>
    <col min="13" max="13" width="11" style="145" hidden="1" customWidth="1"/>
    <col min="14" max="14" width="12" style="145" hidden="1" customWidth="1"/>
    <col min="15" max="20" width="9.140625" style="145"/>
    <col min="21" max="45" width="9.140625" style="147"/>
    <col min="46" max="16384" width="9.140625" style="184"/>
  </cols>
  <sheetData>
    <row r="1" spans="1:47" s="179" customFormat="1" hidden="1">
      <c r="A1" s="183"/>
      <c r="B1" s="183"/>
      <c r="C1" s="180"/>
      <c r="D1" s="181" t="s">
        <v>1780</v>
      </c>
      <c r="E1" s="181"/>
      <c r="G1" s="182" t="s">
        <v>1781</v>
      </c>
      <c r="H1" s="182" t="s">
        <v>1781</v>
      </c>
      <c r="I1" s="182" t="s">
        <v>1781</v>
      </c>
      <c r="J1" s="182"/>
      <c r="K1" s="182" t="s">
        <v>1781</v>
      </c>
      <c r="L1" s="182" t="s">
        <v>1781</v>
      </c>
      <c r="M1" s="145"/>
      <c r="N1" s="145"/>
      <c r="O1" s="145"/>
      <c r="P1" s="145"/>
      <c r="Q1" s="145"/>
      <c r="R1" s="145"/>
      <c r="S1" s="145"/>
      <c r="T1" s="145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</row>
    <row r="2" spans="1:47" s="179" customFormat="1" hidden="1">
      <c r="A2" s="183"/>
      <c r="B2" s="183"/>
      <c r="C2" s="180"/>
      <c r="G2" s="182"/>
      <c r="H2" s="182"/>
      <c r="I2" s="182"/>
      <c r="J2" s="182"/>
      <c r="K2" s="182"/>
      <c r="L2" s="182"/>
      <c r="M2" s="145"/>
      <c r="N2" s="145"/>
      <c r="O2" s="145"/>
      <c r="P2" s="145"/>
      <c r="Q2" s="145"/>
      <c r="R2" s="145"/>
      <c r="S2" s="145"/>
      <c r="T2" s="145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</row>
    <row r="3" spans="1:47" s="179" customFormat="1" hidden="1">
      <c r="A3" s="183"/>
      <c r="B3" s="183"/>
      <c r="C3" s="180"/>
      <c r="M3" s="145"/>
      <c r="N3" s="145"/>
      <c r="O3" s="145"/>
      <c r="P3" s="145"/>
      <c r="Q3" s="145"/>
      <c r="R3" s="145"/>
      <c r="S3" s="145"/>
      <c r="T3" s="145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</row>
    <row r="4" spans="1:47" s="179" customFormat="1" hidden="1">
      <c r="A4" s="183"/>
      <c r="B4" s="183"/>
      <c r="C4" s="180"/>
      <c r="M4" s="145"/>
      <c r="N4" s="145"/>
      <c r="O4" s="145"/>
      <c r="P4" s="145"/>
      <c r="Q4" s="145"/>
      <c r="R4" s="145"/>
      <c r="S4" s="145"/>
      <c r="T4" s="145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</row>
    <row r="5" spans="1:47" s="179" customFormat="1" hidden="1">
      <c r="A5" s="183"/>
      <c r="B5" s="183"/>
      <c r="C5" s="180"/>
      <c r="M5" s="145"/>
      <c r="N5" s="145"/>
      <c r="O5" s="145"/>
      <c r="P5" s="145"/>
      <c r="Q5" s="145"/>
      <c r="R5" s="145"/>
      <c r="S5" s="145"/>
      <c r="T5" s="145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</row>
    <row r="6" spans="1:47" s="179" customFormat="1" hidden="1">
      <c r="A6" s="183"/>
      <c r="B6" s="183"/>
      <c r="C6" s="180"/>
      <c r="M6" s="145"/>
      <c r="N6" s="145"/>
      <c r="O6" s="145"/>
      <c r="P6" s="145"/>
      <c r="Q6" s="145"/>
      <c r="R6" s="145"/>
      <c r="S6" s="145"/>
      <c r="T6" s="145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</row>
    <row r="7" spans="1:47" s="179" customFormat="1" hidden="1">
      <c r="A7" s="183"/>
      <c r="B7" s="183"/>
      <c r="C7" s="180"/>
      <c r="M7" s="145"/>
      <c r="N7" s="145"/>
      <c r="O7" s="145"/>
      <c r="P7" s="145"/>
      <c r="Q7" s="145"/>
      <c r="R7" s="145"/>
      <c r="S7" s="145"/>
      <c r="T7" s="145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</row>
    <row r="8" spans="1:47" s="179" customFormat="1" hidden="1">
      <c r="A8" s="183"/>
      <c r="B8" s="183"/>
      <c r="C8" s="180"/>
      <c r="M8" s="145"/>
      <c r="N8" s="145"/>
      <c r="O8" s="145"/>
      <c r="P8" s="145"/>
      <c r="Q8" s="145"/>
      <c r="R8" s="145"/>
      <c r="S8" s="145"/>
      <c r="T8" s="145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</row>
    <row r="9" spans="1:47" s="179" customFormat="1" hidden="1">
      <c r="A9" s="183"/>
      <c r="B9" s="183"/>
      <c r="C9" s="180"/>
      <c r="M9" s="145"/>
      <c r="N9" s="145"/>
      <c r="O9" s="145"/>
      <c r="P9" s="145"/>
      <c r="Q9" s="145"/>
      <c r="R9" s="145"/>
      <c r="S9" s="145"/>
      <c r="T9" s="145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</row>
    <row r="10" spans="1:47" s="179" customFormat="1" hidden="1">
      <c r="A10" s="183"/>
      <c r="B10" s="183"/>
      <c r="C10" s="180"/>
      <c r="M10" s="145"/>
      <c r="N10" s="145"/>
      <c r="O10" s="145"/>
      <c r="P10" s="145"/>
      <c r="Q10" s="145"/>
      <c r="R10" s="145"/>
      <c r="S10" s="145"/>
      <c r="T10" s="145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</row>
    <row r="11" spans="1:47" s="190" customFormat="1">
      <c r="C11" s="186"/>
      <c r="M11" s="188"/>
      <c r="N11" s="188"/>
      <c r="O11" s="188"/>
      <c r="P11" s="188"/>
      <c r="Q11" s="188"/>
      <c r="R11" s="188"/>
    </row>
    <row r="12" spans="1:47" s="189" customFormat="1" ht="21" customHeight="1">
      <c r="A12" s="190"/>
      <c r="B12" s="190"/>
      <c r="C12" s="186"/>
      <c r="D12" s="776" t="s">
        <v>1666</v>
      </c>
      <c r="E12" s="776"/>
      <c r="F12" s="776"/>
      <c r="G12" s="776"/>
      <c r="H12" s="776"/>
      <c r="I12" s="776"/>
      <c r="J12" s="776"/>
      <c r="K12" s="776"/>
      <c r="L12" s="776"/>
      <c r="M12" s="776"/>
      <c r="N12" s="776"/>
      <c r="O12" s="188"/>
      <c r="P12" s="188"/>
      <c r="Q12" s="188"/>
      <c r="R12" s="188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</row>
    <row r="13" spans="1:47" ht="28.5" customHeight="1">
      <c r="C13" s="186"/>
      <c r="D13" s="187"/>
      <c r="E13" s="187"/>
      <c r="F13" s="185"/>
      <c r="G13" s="185"/>
      <c r="H13" s="185"/>
      <c r="I13" s="185"/>
      <c r="J13" s="185"/>
      <c r="K13" s="185"/>
      <c r="L13" s="185"/>
      <c r="M13" s="185"/>
      <c r="N13" s="185"/>
      <c r="S13" s="147"/>
      <c r="T13" s="147"/>
    </row>
    <row r="14" spans="1:47" ht="43.5" customHeight="1">
      <c r="D14" s="191" t="s">
        <v>1782</v>
      </c>
      <c r="E14" s="777" t="s">
        <v>1783</v>
      </c>
      <c r="F14" s="778"/>
      <c r="G14" s="191" t="s">
        <v>1667</v>
      </c>
      <c r="H14" s="191" t="s">
        <v>1383</v>
      </c>
      <c r="I14" s="191" t="s">
        <v>2337</v>
      </c>
      <c r="J14" s="191" t="s">
        <v>1788</v>
      </c>
      <c r="K14" s="191" t="s">
        <v>1784</v>
      </c>
      <c r="L14" s="191" t="s">
        <v>1785</v>
      </c>
      <c r="M14" s="191" t="s">
        <v>1786</v>
      </c>
      <c r="N14" s="191" t="s">
        <v>1787</v>
      </c>
      <c r="S14" s="147"/>
      <c r="T14" s="147"/>
    </row>
    <row r="15" spans="1:47" ht="13.9" customHeight="1">
      <c r="C15" s="193"/>
      <c r="D15" s="192"/>
      <c r="E15" s="192"/>
      <c r="F15" s="191"/>
      <c r="G15" s="148"/>
      <c r="H15" s="324"/>
      <c r="I15" s="324"/>
      <c r="J15" s="324"/>
      <c r="K15" s="324"/>
      <c r="L15" s="324"/>
      <c r="M15" s="325"/>
      <c r="N15" s="780"/>
    </row>
    <row r="16" spans="1:47" ht="22.5">
      <c r="A16" s="784" t="s">
        <v>2374</v>
      </c>
      <c r="B16" s="147">
        <v>17</v>
      </c>
      <c r="C16" s="326"/>
      <c r="D16" s="785" t="s">
        <v>1464</v>
      </c>
      <c r="E16" s="192"/>
      <c r="F16" s="191">
        <v>1</v>
      </c>
      <c r="G16" s="230" t="s">
        <v>1534</v>
      </c>
      <c r="H16" s="743" t="s">
        <v>2350</v>
      </c>
      <c r="I16" s="780" t="s">
        <v>1875</v>
      </c>
      <c r="J16" s="781" t="e">
        <f ca="1">INDEX(List06_methods_name,List06_proizv_method,0)</f>
        <v>#NAME?</v>
      </c>
      <c r="K16" s="780" t="s">
        <v>1461</v>
      </c>
      <c r="L16" s="780" t="s">
        <v>1462</v>
      </c>
      <c r="M16" s="783"/>
      <c r="N16" s="780"/>
      <c r="O16" s="252"/>
      <c r="P16" s="252"/>
      <c r="Q16" s="252"/>
      <c r="R16" s="224"/>
      <c r="U16" s="145"/>
      <c r="V16" s="145"/>
      <c r="AT16" s="147"/>
      <c r="AU16" s="147"/>
    </row>
    <row r="17" spans="1:47" ht="15" customHeight="1">
      <c r="A17" s="784"/>
      <c r="C17" s="196"/>
      <c r="D17" s="785"/>
      <c r="E17" s="194"/>
      <c r="F17" s="150"/>
      <c r="G17" s="195"/>
      <c r="H17" s="743"/>
      <c r="I17" s="780"/>
      <c r="J17" s="782"/>
      <c r="K17" s="780"/>
      <c r="L17" s="780"/>
      <c r="M17" s="783"/>
      <c r="N17" s="780"/>
      <c r="O17" s="252"/>
      <c r="P17" s="252"/>
      <c r="Q17" s="252"/>
      <c r="R17" s="224"/>
      <c r="U17" s="145"/>
      <c r="V17" s="145"/>
      <c r="AT17" s="147"/>
      <c r="AU17" s="147"/>
    </row>
    <row r="18" spans="1:47" s="143" customFormat="1" ht="15" customHeight="1">
      <c r="A18" s="145"/>
      <c r="B18" s="145"/>
      <c r="C18" s="144"/>
      <c r="D18" s="149"/>
      <c r="E18" s="779"/>
      <c r="F18" s="779"/>
      <c r="G18" s="779"/>
      <c r="H18" s="151"/>
      <c r="I18" s="150"/>
      <c r="J18" s="150"/>
      <c r="K18" s="150"/>
      <c r="L18" s="150"/>
      <c r="M18" s="150"/>
      <c r="N18" s="780"/>
      <c r="O18" s="145"/>
      <c r="P18" s="145"/>
      <c r="Q18" s="145"/>
      <c r="R18" s="145"/>
      <c r="S18" s="145"/>
      <c r="T18" s="145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</row>
    <row r="19" spans="1:47" s="147" customFormat="1">
      <c r="C19" s="144"/>
      <c r="M19" s="145"/>
      <c r="N19" s="145"/>
      <c r="O19" s="145"/>
      <c r="P19" s="145"/>
      <c r="Q19" s="145"/>
      <c r="R19" s="145"/>
      <c r="S19" s="145"/>
      <c r="T19" s="145"/>
    </row>
    <row r="20" spans="1:47" s="147" customFormat="1">
      <c r="C20" s="144"/>
      <c r="M20" s="145"/>
      <c r="N20" s="145"/>
      <c r="O20" s="145"/>
      <c r="P20" s="145"/>
      <c r="Q20" s="145"/>
      <c r="R20" s="145"/>
      <c r="S20" s="145"/>
      <c r="T20" s="145"/>
    </row>
    <row r="21" spans="1:47" s="147" customFormat="1">
      <c r="C21" s="144"/>
      <c r="M21" s="145"/>
      <c r="N21" s="145"/>
      <c r="O21" s="145"/>
      <c r="P21" s="145"/>
      <c r="Q21" s="145"/>
      <c r="R21" s="145"/>
      <c r="S21" s="145"/>
      <c r="T21" s="145"/>
    </row>
    <row r="22" spans="1:47" s="147" customFormat="1">
      <c r="C22" s="144"/>
      <c r="M22" s="145"/>
      <c r="N22" s="145"/>
      <c r="O22" s="145"/>
      <c r="P22" s="145"/>
      <c r="Q22" s="145"/>
      <c r="R22" s="145"/>
      <c r="S22" s="145"/>
      <c r="T22" s="145"/>
    </row>
    <row r="23" spans="1:47" s="147" customFormat="1">
      <c r="C23" s="144"/>
      <c r="M23" s="145"/>
      <c r="N23" s="145"/>
      <c r="O23" s="145"/>
      <c r="P23" s="145"/>
      <c r="Q23" s="145"/>
      <c r="R23" s="145"/>
      <c r="S23" s="145"/>
      <c r="T23" s="145"/>
    </row>
    <row r="24" spans="1:47" s="147" customFormat="1">
      <c r="C24" s="144"/>
      <c r="M24" s="145"/>
      <c r="N24" s="145"/>
      <c r="O24" s="145"/>
      <c r="P24" s="145"/>
      <c r="Q24" s="145"/>
      <c r="R24" s="145"/>
      <c r="S24" s="145"/>
      <c r="T24" s="145"/>
    </row>
    <row r="25" spans="1:47" s="147" customFormat="1">
      <c r="C25" s="144"/>
      <c r="M25" s="145"/>
      <c r="N25" s="145"/>
      <c r="O25" s="145"/>
      <c r="P25" s="145"/>
      <c r="Q25" s="145"/>
      <c r="R25" s="145"/>
      <c r="S25" s="145"/>
      <c r="T25" s="145"/>
    </row>
    <row r="26" spans="1:47" s="147" customFormat="1">
      <c r="C26" s="144"/>
      <c r="M26" s="145"/>
      <c r="N26" s="145"/>
      <c r="O26" s="145"/>
      <c r="P26" s="145"/>
      <c r="Q26" s="145"/>
      <c r="R26" s="145"/>
      <c r="S26" s="145"/>
      <c r="T26" s="145"/>
    </row>
    <row r="27" spans="1:47" s="147" customFormat="1">
      <c r="C27" s="144"/>
      <c r="M27" s="145"/>
      <c r="N27" s="145"/>
      <c r="O27" s="145"/>
      <c r="P27" s="145"/>
      <c r="Q27" s="145"/>
      <c r="R27" s="145"/>
      <c r="S27" s="145"/>
      <c r="T27" s="145"/>
    </row>
    <row r="28" spans="1:47" s="147" customFormat="1">
      <c r="C28" s="144"/>
      <c r="M28" s="145"/>
      <c r="N28" s="145"/>
      <c r="O28" s="145"/>
      <c r="P28" s="145"/>
      <c r="Q28" s="145"/>
      <c r="R28" s="145"/>
      <c r="S28" s="145"/>
      <c r="T28" s="145"/>
    </row>
    <row r="29" spans="1:47" s="147" customFormat="1">
      <c r="C29" s="144"/>
      <c r="M29" s="145"/>
      <c r="N29" s="145"/>
      <c r="O29" s="145"/>
      <c r="P29" s="145"/>
      <c r="Q29" s="145"/>
      <c r="R29" s="145"/>
      <c r="S29" s="145"/>
      <c r="T29" s="145"/>
    </row>
    <row r="30" spans="1:47" s="147" customFormat="1">
      <c r="C30" s="144"/>
      <c r="M30" s="145"/>
      <c r="N30" s="145"/>
      <c r="O30" s="145"/>
      <c r="P30" s="145"/>
      <c r="Q30" s="145"/>
      <c r="R30" s="145"/>
      <c r="S30" s="145"/>
      <c r="T30" s="145"/>
    </row>
    <row r="31" spans="1:47" s="147" customFormat="1">
      <c r="C31" s="144"/>
      <c r="M31" s="145"/>
      <c r="N31" s="145"/>
      <c r="O31" s="145"/>
      <c r="P31" s="145"/>
      <c r="Q31" s="145"/>
      <c r="R31" s="145"/>
      <c r="S31" s="145"/>
      <c r="T31" s="145"/>
      <c r="AT31" s="184"/>
      <c r="AU31" s="184"/>
    </row>
    <row r="32" spans="1:47" s="147" customFormat="1">
      <c r="C32" s="144"/>
      <c r="M32" s="145"/>
      <c r="N32" s="145"/>
      <c r="O32" s="145"/>
      <c r="P32" s="145"/>
      <c r="Q32" s="145"/>
      <c r="R32" s="145"/>
      <c r="S32" s="145"/>
      <c r="T32" s="145"/>
      <c r="AT32" s="184"/>
      <c r="AU32" s="184"/>
    </row>
    <row r="33" spans="4:12">
      <c r="D33" s="147"/>
      <c r="E33" s="147"/>
      <c r="F33" s="147"/>
      <c r="G33" s="147"/>
      <c r="H33" s="147"/>
      <c r="I33" s="147"/>
      <c r="J33" s="147"/>
      <c r="K33" s="147"/>
      <c r="L33" s="147"/>
    </row>
    <row r="34" spans="4:12">
      <c r="D34" s="147"/>
      <c r="E34" s="147"/>
      <c r="F34" s="147"/>
      <c r="G34" s="147"/>
      <c r="H34" s="147"/>
      <c r="I34" s="147"/>
      <c r="J34" s="147"/>
      <c r="K34" s="147"/>
      <c r="L34" s="147"/>
    </row>
    <row r="35" spans="4:12">
      <c r="D35" s="147"/>
      <c r="E35" s="147"/>
      <c r="F35" s="147"/>
      <c r="G35" s="147"/>
      <c r="H35" s="147"/>
      <c r="I35" s="147"/>
      <c r="J35" s="147"/>
      <c r="K35" s="147"/>
      <c r="L35" s="147"/>
    </row>
    <row r="36" spans="4:12">
      <c r="D36" s="147"/>
      <c r="E36" s="147"/>
      <c r="F36" s="147"/>
      <c r="G36" s="147"/>
      <c r="H36" s="147"/>
      <c r="I36" s="147"/>
      <c r="J36" s="147"/>
      <c r="K36" s="147"/>
      <c r="L36" s="147"/>
    </row>
    <row r="37" spans="4:12">
      <c r="D37" s="147"/>
      <c r="E37" s="147"/>
      <c r="F37" s="147"/>
      <c r="G37" s="147"/>
      <c r="H37" s="147"/>
      <c r="I37" s="147"/>
      <c r="J37" s="147"/>
      <c r="K37" s="147"/>
      <c r="L37" s="147"/>
    </row>
    <row r="38" spans="4:12">
      <c r="D38" s="147"/>
      <c r="E38" s="147"/>
      <c r="F38" s="147"/>
      <c r="G38" s="147"/>
      <c r="H38" s="147"/>
      <c r="I38" s="147"/>
      <c r="J38" s="147"/>
      <c r="K38" s="147"/>
      <c r="L38" s="147"/>
    </row>
    <row r="39" spans="4:12">
      <c r="D39" s="147"/>
      <c r="E39" s="147"/>
      <c r="F39" s="147"/>
      <c r="G39" s="147"/>
      <c r="H39" s="147"/>
      <c r="I39" s="147"/>
      <c r="J39" s="147"/>
      <c r="K39" s="147"/>
      <c r="L39" s="147"/>
    </row>
    <row r="40" spans="4:12">
      <c r="D40" s="147"/>
      <c r="E40" s="147"/>
      <c r="F40" s="147"/>
      <c r="G40" s="147"/>
      <c r="H40" s="147"/>
      <c r="I40" s="147"/>
      <c r="J40" s="147"/>
      <c r="K40" s="147"/>
      <c r="L40" s="147"/>
    </row>
    <row r="41" spans="4:12">
      <c r="D41" s="147"/>
      <c r="E41" s="147"/>
      <c r="F41" s="147"/>
      <c r="G41" s="147"/>
      <c r="H41" s="147"/>
      <c r="I41" s="147"/>
      <c r="J41" s="147"/>
      <c r="K41" s="147"/>
      <c r="L41" s="147"/>
    </row>
    <row r="42" spans="4:12">
      <c r="D42" s="147"/>
      <c r="E42" s="147"/>
      <c r="F42" s="147"/>
      <c r="G42" s="147"/>
      <c r="H42" s="147"/>
      <c r="I42" s="147"/>
      <c r="J42" s="147"/>
      <c r="K42" s="147"/>
      <c r="L42" s="147"/>
    </row>
    <row r="43" spans="4:12">
      <c r="D43" s="147"/>
      <c r="E43" s="147"/>
      <c r="F43" s="147"/>
      <c r="G43" s="147"/>
      <c r="H43" s="147"/>
      <c r="I43" s="147"/>
      <c r="J43" s="147"/>
      <c r="K43" s="147"/>
      <c r="L43" s="147"/>
    </row>
    <row r="44" spans="4:12">
      <c r="D44" s="147"/>
      <c r="E44" s="147"/>
      <c r="F44" s="147"/>
      <c r="G44" s="147"/>
      <c r="H44" s="147"/>
      <c r="I44" s="147"/>
      <c r="J44" s="147"/>
      <c r="K44" s="147"/>
      <c r="L44" s="147"/>
    </row>
    <row r="45" spans="4:12">
      <c r="D45" s="147"/>
      <c r="E45" s="147"/>
      <c r="F45" s="147"/>
      <c r="G45" s="147"/>
      <c r="H45" s="147"/>
      <c r="I45" s="147"/>
      <c r="J45" s="147"/>
      <c r="K45" s="147"/>
      <c r="L45" s="147"/>
    </row>
    <row r="46" spans="4:12">
      <c r="D46" s="147"/>
      <c r="E46" s="147"/>
      <c r="F46" s="147"/>
      <c r="G46" s="147"/>
      <c r="H46" s="147"/>
      <c r="I46" s="147"/>
      <c r="J46" s="147"/>
      <c r="K46" s="147"/>
      <c r="L46" s="147"/>
    </row>
    <row r="47" spans="4:12">
      <c r="D47" s="147"/>
      <c r="E47" s="147"/>
      <c r="F47" s="147"/>
      <c r="G47" s="147"/>
      <c r="H47" s="147"/>
      <c r="I47" s="147"/>
      <c r="J47" s="147"/>
      <c r="K47" s="147"/>
      <c r="L47" s="147"/>
    </row>
    <row r="48" spans="4:12">
      <c r="D48" s="147"/>
      <c r="E48" s="147"/>
      <c r="F48" s="147"/>
      <c r="G48" s="147"/>
      <c r="H48" s="147"/>
      <c r="I48" s="147"/>
      <c r="J48" s="147"/>
      <c r="K48" s="147"/>
      <c r="L48" s="147"/>
    </row>
    <row r="49" spans="4:12">
      <c r="D49" s="147"/>
      <c r="E49" s="147"/>
      <c r="F49" s="147"/>
      <c r="G49" s="147"/>
      <c r="H49" s="147"/>
      <c r="I49" s="147"/>
      <c r="J49" s="147"/>
      <c r="K49" s="147"/>
      <c r="L49" s="147"/>
    </row>
    <row r="50" spans="4:12">
      <c r="D50" s="147"/>
      <c r="E50" s="147"/>
      <c r="F50" s="147"/>
      <c r="G50" s="147"/>
      <c r="H50" s="147"/>
      <c r="I50" s="147"/>
      <c r="J50" s="147"/>
      <c r="K50" s="147"/>
      <c r="L50" s="147"/>
    </row>
    <row r="51" spans="4:12">
      <c r="D51" s="147"/>
      <c r="E51" s="147"/>
      <c r="F51" s="147"/>
      <c r="G51" s="147"/>
      <c r="H51" s="147"/>
      <c r="I51" s="147"/>
      <c r="J51" s="147"/>
      <c r="K51" s="147"/>
      <c r="L51" s="147"/>
    </row>
    <row r="52" spans="4:12">
      <c r="D52" s="147"/>
      <c r="E52" s="147"/>
      <c r="F52" s="147"/>
      <c r="G52" s="147"/>
      <c r="H52" s="147"/>
      <c r="I52" s="147"/>
      <c r="J52" s="147"/>
      <c r="K52" s="147"/>
      <c r="L52" s="147"/>
    </row>
    <row r="53" spans="4:12">
      <c r="D53" s="147"/>
      <c r="E53" s="147"/>
      <c r="F53" s="147"/>
      <c r="G53" s="147"/>
      <c r="H53" s="147"/>
      <c r="I53" s="147"/>
      <c r="J53" s="147"/>
      <c r="K53" s="147"/>
      <c r="L53" s="147"/>
    </row>
    <row r="54" spans="4:12">
      <c r="D54" s="147"/>
      <c r="E54" s="147"/>
      <c r="F54" s="147"/>
      <c r="G54" s="147"/>
      <c r="H54" s="147"/>
      <c r="I54" s="147"/>
      <c r="J54" s="147"/>
      <c r="K54" s="147"/>
      <c r="L54" s="147"/>
    </row>
    <row r="55" spans="4:12">
      <c r="D55" s="147"/>
      <c r="E55" s="147"/>
      <c r="F55" s="147"/>
      <c r="G55" s="147"/>
      <c r="H55" s="147"/>
      <c r="I55" s="147"/>
      <c r="J55" s="147"/>
      <c r="K55" s="147"/>
      <c r="L55" s="147"/>
    </row>
    <row r="56" spans="4:12">
      <c r="D56" s="147"/>
      <c r="E56" s="147"/>
      <c r="F56" s="147"/>
      <c r="G56" s="147"/>
      <c r="H56" s="147"/>
      <c r="I56" s="147"/>
      <c r="J56" s="147"/>
      <c r="K56" s="147"/>
      <c r="L56" s="147"/>
    </row>
    <row r="57" spans="4:12">
      <c r="D57" s="147"/>
      <c r="E57" s="147"/>
      <c r="F57" s="147"/>
      <c r="G57" s="147"/>
      <c r="H57" s="147"/>
      <c r="I57" s="147"/>
      <c r="J57" s="147"/>
      <c r="K57" s="147"/>
      <c r="L57" s="147"/>
    </row>
    <row r="58" spans="4:12">
      <c r="D58" s="147"/>
      <c r="E58" s="147"/>
      <c r="F58" s="147"/>
      <c r="G58" s="147"/>
      <c r="H58" s="147"/>
      <c r="I58" s="147"/>
      <c r="J58" s="147"/>
      <c r="K58" s="147"/>
      <c r="L58" s="147"/>
    </row>
    <row r="59" spans="4:12">
      <c r="D59" s="147"/>
      <c r="E59" s="147"/>
      <c r="F59" s="147"/>
      <c r="G59" s="147"/>
      <c r="H59" s="147"/>
      <c r="I59" s="147"/>
      <c r="J59" s="147"/>
      <c r="K59" s="147"/>
      <c r="L59" s="147"/>
    </row>
    <row r="60" spans="4:12">
      <c r="D60" s="147"/>
      <c r="E60" s="147"/>
      <c r="F60" s="147"/>
      <c r="G60" s="147"/>
      <c r="H60" s="147"/>
      <c r="I60" s="147"/>
      <c r="J60" s="147"/>
      <c r="K60" s="147"/>
      <c r="L60" s="147"/>
    </row>
    <row r="61" spans="4:12">
      <c r="D61" s="147"/>
      <c r="E61" s="147"/>
      <c r="F61" s="147"/>
      <c r="G61" s="147"/>
      <c r="H61" s="147"/>
      <c r="I61" s="147"/>
      <c r="J61" s="147"/>
      <c r="K61" s="147"/>
      <c r="L61" s="147"/>
    </row>
    <row r="62" spans="4:12">
      <c r="D62" s="147"/>
      <c r="E62" s="147"/>
      <c r="F62" s="147"/>
      <c r="G62" s="147"/>
      <c r="H62" s="147"/>
      <c r="I62" s="147"/>
      <c r="J62" s="147"/>
      <c r="K62" s="147"/>
      <c r="L62" s="147"/>
    </row>
    <row r="63" spans="4:12">
      <c r="D63" s="147"/>
      <c r="E63" s="147"/>
      <c r="F63" s="147"/>
      <c r="G63" s="147"/>
      <c r="H63" s="147"/>
      <c r="I63" s="147"/>
      <c r="J63" s="147"/>
      <c r="K63" s="147"/>
      <c r="L63" s="147"/>
    </row>
    <row r="64" spans="4:12">
      <c r="D64" s="147"/>
      <c r="E64" s="147"/>
      <c r="F64" s="147"/>
      <c r="G64" s="147"/>
      <c r="H64" s="147"/>
      <c r="I64" s="147"/>
      <c r="J64" s="147"/>
      <c r="K64" s="147"/>
      <c r="L64" s="147"/>
    </row>
    <row r="65" spans="4:12">
      <c r="D65" s="147"/>
      <c r="E65" s="147"/>
      <c r="F65" s="147"/>
      <c r="G65" s="147"/>
      <c r="H65" s="147"/>
      <c r="I65" s="147"/>
      <c r="J65" s="147"/>
      <c r="K65" s="147"/>
      <c r="L65" s="147"/>
    </row>
    <row r="66" spans="4:12">
      <c r="D66" s="147"/>
      <c r="E66" s="147"/>
      <c r="F66" s="147"/>
      <c r="G66" s="147"/>
      <c r="H66" s="147"/>
      <c r="I66" s="147"/>
      <c r="J66" s="147"/>
      <c r="K66" s="147"/>
      <c r="L66" s="147"/>
    </row>
    <row r="67" spans="4:12">
      <c r="D67" s="147"/>
      <c r="E67" s="147"/>
      <c r="F67" s="147"/>
      <c r="G67" s="147"/>
      <c r="H67" s="147"/>
      <c r="I67" s="147"/>
      <c r="J67" s="147"/>
      <c r="K67" s="147"/>
      <c r="L67" s="147"/>
    </row>
    <row r="68" spans="4:12">
      <c r="D68" s="147"/>
      <c r="E68" s="147"/>
      <c r="F68" s="147"/>
      <c r="G68" s="147"/>
      <c r="H68" s="147"/>
      <c r="I68" s="147"/>
      <c r="J68" s="147"/>
      <c r="K68" s="147"/>
      <c r="L68" s="147"/>
    </row>
    <row r="69" spans="4:12">
      <c r="D69" s="147"/>
      <c r="E69" s="147"/>
      <c r="F69" s="147"/>
      <c r="G69" s="147"/>
      <c r="H69" s="147"/>
      <c r="I69" s="147"/>
      <c r="J69" s="147"/>
      <c r="K69" s="147"/>
      <c r="L69" s="147"/>
    </row>
    <row r="70" spans="4:12">
      <c r="D70" s="147"/>
      <c r="E70" s="147"/>
      <c r="F70" s="147"/>
      <c r="G70" s="147"/>
      <c r="H70" s="147"/>
      <c r="I70" s="147"/>
      <c r="J70" s="147"/>
      <c r="K70" s="147"/>
      <c r="L70" s="147"/>
    </row>
    <row r="71" spans="4:12">
      <c r="D71" s="147"/>
      <c r="E71" s="147"/>
      <c r="F71" s="147"/>
      <c r="G71" s="147"/>
      <c r="H71" s="147"/>
      <c r="I71" s="147"/>
      <c r="J71" s="147"/>
      <c r="K71" s="147"/>
      <c r="L71" s="147"/>
    </row>
    <row r="72" spans="4:12">
      <c r="D72" s="147"/>
      <c r="E72" s="147"/>
      <c r="F72" s="147"/>
      <c r="G72" s="147"/>
      <c r="H72" s="147"/>
      <c r="I72" s="147"/>
      <c r="J72" s="147"/>
      <c r="K72" s="147"/>
      <c r="L72" s="147"/>
    </row>
    <row r="73" spans="4:12">
      <c r="D73" s="147"/>
      <c r="E73" s="147"/>
      <c r="F73" s="147"/>
      <c r="G73" s="147"/>
      <c r="H73" s="147"/>
      <c r="I73" s="147"/>
      <c r="J73" s="147"/>
      <c r="K73" s="147"/>
      <c r="L73" s="147"/>
    </row>
    <row r="74" spans="4:12">
      <c r="D74" s="147"/>
      <c r="E74" s="147"/>
      <c r="F74" s="147"/>
      <c r="G74" s="147"/>
      <c r="H74" s="147"/>
      <c r="I74" s="147"/>
      <c r="J74" s="147"/>
      <c r="K74" s="147"/>
      <c r="L74" s="147"/>
    </row>
    <row r="75" spans="4:12">
      <c r="D75" s="147"/>
      <c r="E75" s="147"/>
      <c r="F75" s="147"/>
      <c r="G75" s="147"/>
      <c r="H75" s="147"/>
      <c r="I75" s="147"/>
      <c r="J75" s="147"/>
      <c r="K75" s="147"/>
      <c r="L75" s="147"/>
    </row>
    <row r="76" spans="4:12">
      <c r="D76" s="147"/>
      <c r="E76" s="147"/>
      <c r="F76" s="147"/>
      <c r="G76" s="147"/>
      <c r="H76" s="147"/>
      <c r="I76" s="147"/>
      <c r="J76" s="147"/>
      <c r="K76" s="147"/>
      <c r="L76" s="147"/>
    </row>
    <row r="77" spans="4:12">
      <c r="D77" s="147"/>
      <c r="E77" s="147"/>
      <c r="F77" s="147"/>
      <c r="G77" s="147"/>
      <c r="H77" s="147"/>
      <c r="I77" s="147"/>
      <c r="J77" s="147"/>
      <c r="K77" s="147"/>
      <c r="L77" s="147"/>
    </row>
    <row r="78" spans="4:12">
      <c r="D78" s="147"/>
      <c r="E78" s="147"/>
      <c r="F78" s="147"/>
      <c r="G78" s="147"/>
      <c r="H78" s="147"/>
      <c r="I78" s="147"/>
      <c r="J78" s="147"/>
      <c r="K78" s="147"/>
      <c r="L78" s="147"/>
    </row>
    <row r="79" spans="4:12">
      <c r="D79" s="147"/>
      <c r="E79" s="147"/>
      <c r="F79" s="147"/>
      <c r="G79" s="147"/>
      <c r="H79" s="147"/>
      <c r="I79" s="147"/>
      <c r="J79" s="147"/>
      <c r="K79" s="147"/>
      <c r="L79" s="147"/>
    </row>
    <row r="80" spans="4:12">
      <c r="D80" s="147"/>
      <c r="E80" s="147"/>
      <c r="F80" s="147"/>
      <c r="G80" s="147"/>
      <c r="H80" s="147"/>
      <c r="I80" s="147"/>
      <c r="J80" s="147"/>
      <c r="K80" s="147"/>
      <c r="L80" s="147"/>
    </row>
    <row r="81" spans="4:12">
      <c r="D81" s="147"/>
      <c r="E81" s="147"/>
      <c r="F81" s="147"/>
      <c r="G81" s="147"/>
      <c r="H81" s="147"/>
      <c r="I81" s="147"/>
      <c r="J81" s="147"/>
      <c r="K81" s="147"/>
      <c r="L81" s="147"/>
    </row>
    <row r="82" spans="4:12">
      <c r="D82" s="147"/>
      <c r="E82" s="147"/>
      <c r="F82" s="147"/>
      <c r="G82" s="147"/>
      <c r="H82" s="147"/>
      <c r="I82" s="147"/>
      <c r="J82" s="147"/>
      <c r="K82" s="147"/>
      <c r="L82" s="147"/>
    </row>
    <row r="83" spans="4:12">
      <c r="D83" s="147"/>
      <c r="E83" s="147"/>
      <c r="F83" s="147"/>
      <c r="G83" s="147"/>
      <c r="H83" s="147"/>
      <c r="I83" s="147"/>
      <c r="J83" s="147"/>
      <c r="K83" s="147"/>
      <c r="L83" s="147"/>
    </row>
    <row r="84" spans="4:12">
      <c r="D84" s="147"/>
      <c r="E84" s="147"/>
      <c r="F84" s="147"/>
      <c r="G84" s="147"/>
      <c r="H84" s="147"/>
      <c r="I84" s="147"/>
      <c r="J84" s="147"/>
      <c r="K84" s="147"/>
      <c r="L84" s="147"/>
    </row>
    <row r="85" spans="4:12">
      <c r="D85" s="147"/>
      <c r="E85" s="147"/>
      <c r="F85" s="147"/>
      <c r="G85" s="147"/>
      <c r="H85" s="147"/>
      <c r="I85" s="147"/>
      <c r="J85" s="147"/>
      <c r="K85" s="147"/>
      <c r="L85" s="147"/>
    </row>
    <row r="86" spans="4:12">
      <c r="D86" s="147"/>
      <c r="E86" s="147"/>
      <c r="F86" s="147"/>
      <c r="G86" s="147"/>
      <c r="H86" s="147"/>
      <c r="I86" s="147"/>
      <c r="J86" s="147"/>
      <c r="K86" s="147"/>
      <c r="L86" s="147"/>
    </row>
    <row r="87" spans="4:12">
      <c r="D87" s="147"/>
      <c r="E87" s="147"/>
      <c r="F87" s="147"/>
      <c r="G87" s="147"/>
      <c r="H87" s="147"/>
      <c r="I87" s="147"/>
      <c r="J87" s="147"/>
      <c r="K87" s="147"/>
      <c r="L87" s="147"/>
    </row>
    <row r="88" spans="4:12">
      <c r="D88" s="147"/>
      <c r="E88" s="147"/>
      <c r="F88" s="147"/>
      <c r="G88" s="147"/>
      <c r="H88" s="147"/>
      <c r="I88" s="147"/>
      <c r="J88" s="147"/>
      <c r="K88" s="147"/>
      <c r="L88" s="147"/>
    </row>
    <row r="89" spans="4:12">
      <c r="D89" s="147"/>
      <c r="E89" s="147"/>
      <c r="F89" s="147"/>
      <c r="G89" s="147"/>
      <c r="H89" s="147"/>
      <c r="I89" s="147"/>
      <c r="J89" s="147"/>
      <c r="K89" s="147"/>
      <c r="L89" s="147"/>
    </row>
    <row r="90" spans="4:12">
      <c r="D90" s="147"/>
      <c r="E90" s="147"/>
      <c r="F90" s="147"/>
      <c r="G90" s="147"/>
      <c r="H90" s="147"/>
      <c r="I90" s="147"/>
      <c r="J90" s="147"/>
      <c r="K90" s="147"/>
      <c r="L90" s="147"/>
    </row>
    <row r="91" spans="4:12">
      <c r="D91" s="147"/>
      <c r="E91" s="147"/>
      <c r="F91" s="147"/>
      <c r="G91" s="147"/>
      <c r="H91" s="147"/>
      <c r="I91" s="147"/>
      <c r="J91" s="147"/>
      <c r="K91" s="147"/>
      <c r="L91" s="147"/>
    </row>
    <row r="92" spans="4:12">
      <c r="D92" s="147"/>
      <c r="E92" s="147"/>
      <c r="F92" s="147"/>
      <c r="G92" s="147"/>
      <c r="H92" s="147"/>
      <c r="I92" s="147"/>
      <c r="J92" s="147"/>
      <c r="K92" s="147"/>
      <c r="L92" s="147"/>
    </row>
    <row r="93" spans="4:12">
      <c r="D93" s="147"/>
      <c r="E93" s="147"/>
      <c r="F93" s="147"/>
      <c r="G93" s="147"/>
      <c r="H93" s="147"/>
      <c r="I93" s="147"/>
      <c r="J93" s="147"/>
      <c r="K93" s="147"/>
      <c r="L93" s="147"/>
    </row>
    <row r="94" spans="4:12">
      <c r="D94" s="147"/>
      <c r="E94" s="147"/>
      <c r="F94" s="147"/>
      <c r="G94" s="147"/>
      <c r="H94" s="147"/>
      <c r="I94" s="147"/>
      <c r="J94" s="147"/>
      <c r="K94" s="147"/>
      <c r="L94" s="147"/>
    </row>
    <row r="95" spans="4:12">
      <c r="D95" s="147"/>
      <c r="E95" s="147"/>
      <c r="F95" s="147"/>
      <c r="G95" s="147"/>
      <c r="H95" s="147"/>
      <c r="I95" s="147"/>
      <c r="J95" s="147"/>
      <c r="K95" s="147"/>
      <c r="L95" s="147"/>
    </row>
    <row r="96" spans="4:12">
      <c r="D96" s="147"/>
      <c r="E96" s="147"/>
      <c r="F96" s="147"/>
      <c r="G96" s="147"/>
      <c r="H96" s="147"/>
      <c r="I96" s="147"/>
      <c r="J96" s="147"/>
      <c r="K96" s="147"/>
      <c r="L96" s="147"/>
    </row>
    <row r="97" spans="4:12">
      <c r="D97" s="147"/>
      <c r="E97" s="147"/>
      <c r="F97" s="147"/>
      <c r="G97" s="147"/>
      <c r="H97" s="147"/>
      <c r="I97" s="147"/>
      <c r="J97" s="147"/>
      <c r="K97" s="147"/>
      <c r="L97" s="147"/>
    </row>
    <row r="98" spans="4:12">
      <c r="D98" s="147"/>
      <c r="E98" s="147"/>
      <c r="F98" s="147"/>
      <c r="G98" s="147"/>
      <c r="H98" s="147"/>
      <c r="I98" s="147"/>
      <c r="J98" s="147"/>
      <c r="K98" s="147"/>
      <c r="L98" s="147"/>
    </row>
    <row r="99" spans="4:12">
      <c r="D99" s="147"/>
      <c r="E99" s="147"/>
      <c r="F99" s="147"/>
      <c r="G99" s="147"/>
      <c r="H99" s="147"/>
      <c r="I99" s="147"/>
      <c r="J99" s="147"/>
      <c r="K99" s="147"/>
      <c r="L99" s="147"/>
    </row>
    <row r="100" spans="4:12">
      <c r="D100" s="147"/>
      <c r="E100" s="147"/>
      <c r="F100" s="147"/>
      <c r="G100" s="147"/>
      <c r="H100" s="147"/>
      <c r="I100" s="147"/>
      <c r="J100" s="147"/>
      <c r="K100" s="147"/>
      <c r="L100" s="147"/>
    </row>
    <row r="101" spans="4:12">
      <c r="D101" s="147"/>
      <c r="E101" s="147"/>
      <c r="F101" s="147"/>
      <c r="G101" s="147"/>
      <c r="H101" s="147"/>
      <c r="I101" s="147"/>
      <c r="J101" s="147"/>
      <c r="K101" s="147"/>
      <c r="L101" s="147"/>
    </row>
    <row r="102" spans="4:12">
      <c r="D102" s="147"/>
      <c r="E102" s="147"/>
      <c r="F102" s="147"/>
      <c r="G102" s="147"/>
      <c r="H102" s="147"/>
      <c r="I102" s="147"/>
      <c r="J102" s="147"/>
      <c r="K102" s="147"/>
      <c r="L102" s="147"/>
    </row>
    <row r="103" spans="4:12">
      <c r="D103" s="147"/>
      <c r="E103" s="147"/>
      <c r="F103" s="147"/>
      <c r="G103" s="147"/>
      <c r="H103" s="147"/>
      <c r="I103" s="147"/>
      <c r="J103" s="147"/>
      <c r="K103" s="147"/>
      <c r="L103" s="147"/>
    </row>
    <row r="104" spans="4:12">
      <c r="D104" s="147"/>
      <c r="E104" s="147"/>
      <c r="F104" s="147"/>
      <c r="G104" s="147"/>
      <c r="H104" s="147"/>
      <c r="I104" s="147"/>
      <c r="J104" s="147"/>
      <c r="K104" s="147"/>
      <c r="L104" s="147"/>
    </row>
    <row r="105" spans="4:12">
      <c r="D105" s="147"/>
      <c r="E105" s="147"/>
      <c r="F105" s="147"/>
      <c r="G105" s="147"/>
      <c r="H105" s="147"/>
      <c r="I105" s="147"/>
      <c r="J105" s="147"/>
      <c r="K105" s="147"/>
      <c r="L105" s="147"/>
    </row>
    <row r="106" spans="4:12">
      <c r="D106" s="147"/>
      <c r="E106" s="147"/>
      <c r="F106" s="147"/>
      <c r="G106" s="147"/>
      <c r="H106" s="147"/>
      <c r="I106" s="147"/>
      <c r="J106" s="147"/>
      <c r="K106" s="147"/>
      <c r="L106" s="147"/>
    </row>
    <row r="107" spans="4:12">
      <c r="D107" s="147"/>
      <c r="E107" s="147"/>
      <c r="F107" s="147"/>
      <c r="G107" s="147"/>
      <c r="H107" s="147"/>
      <c r="I107" s="147"/>
      <c r="J107" s="147"/>
      <c r="K107" s="147"/>
      <c r="L107" s="147"/>
    </row>
    <row r="108" spans="4:12">
      <c r="D108" s="147"/>
      <c r="E108" s="147"/>
      <c r="F108" s="147"/>
      <c r="G108" s="147"/>
      <c r="H108" s="147"/>
      <c r="I108" s="147"/>
      <c r="J108" s="147"/>
      <c r="K108" s="147"/>
      <c r="L108" s="147"/>
    </row>
    <row r="109" spans="4:12">
      <c r="D109" s="147"/>
      <c r="E109" s="147"/>
      <c r="F109" s="147"/>
      <c r="G109" s="147"/>
      <c r="H109" s="147"/>
      <c r="I109" s="147"/>
      <c r="J109" s="147"/>
      <c r="K109" s="147"/>
      <c r="L109" s="147"/>
    </row>
    <row r="110" spans="4:12">
      <c r="D110" s="147"/>
      <c r="E110" s="147"/>
      <c r="F110" s="147"/>
      <c r="G110" s="147"/>
      <c r="H110" s="147"/>
      <c r="I110" s="147"/>
      <c r="J110" s="147"/>
      <c r="K110" s="147"/>
      <c r="L110" s="147"/>
    </row>
    <row r="111" spans="4:12">
      <c r="D111" s="147"/>
      <c r="E111" s="147"/>
      <c r="F111" s="147"/>
      <c r="G111" s="147"/>
      <c r="H111" s="147"/>
      <c r="I111" s="147"/>
      <c r="J111" s="147"/>
      <c r="K111" s="147"/>
      <c r="L111" s="147"/>
    </row>
    <row r="112" spans="4:12">
      <c r="D112" s="147"/>
      <c r="E112" s="147"/>
      <c r="F112" s="147"/>
      <c r="G112" s="147"/>
      <c r="H112" s="147"/>
      <c r="I112" s="147"/>
      <c r="J112" s="147"/>
      <c r="K112" s="147"/>
      <c r="L112" s="147"/>
    </row>
    <row r="113" spans="4:12">
      <c r="D113" s="147"/>
      <c r="E113" s="147"/>
      <c r="F113" s="147"/>
      <c r="G113" s="147"/>
      <c r="H113" s="147"/>
      <c r="I113" s="147"/>
      <c r="J113" s="147"/>
      <c r="K113" s="147"/>
      <c r="L113" s="147"/>
    </row>
    <row r="114" spans="4:12">
      <c r="D114" s="147"/>
      <c r="E114" s="147"/>
      <c r="F114" s="147"/>
      <c r="G114" s="147"/>
      <c r="H114" s="147"/>
      <c r="I114" s="147"/>
      <c r="J114" s="147"/>
      <c r="K114" s="147"/>
      <c r="L114" s="147"/>
    </row>
    <row r="115" spans="4:12">
      <c r="D115" s="147"/>
      <c r="E115" s="147"/>
      <c r="F115" s="147"/>
      <c r="G115" s="147"/>
      <c r="H115" s="147"/>
      <c r="I115" s="147"/>
      <c r="J115" s="147"/>
      <c r="K115" s="147"/>
      <c r="L115" s="147"/>
    </row>
    <row r="116" spans="4:12">
      <c r="D116" s="147"/>
      <c r="E116" s="147"/>
      <c r="F116" s="147"/>
      <c r="G116" s="147"/>
      <c r="H116" s="147"/>
      <c r="I116" s="147"/>
      <c r="J116" s="147"/>
      <c r="K116" s="147"/>
      <c r="L116" s="147"/>
    </row>
    <row r="117" spans="4:12">
      <c r="D117" s="147"/>
      <c r="E117" s="147"/>
      <c r="F117" s="147"/>
      <c r="G117" s="147"/>
      <c r="H117" s="147"/>
      <c r="I117" s="147"/>
      <c r="J117" s="147"/>
      <c r="K117" s="147"/>
      <c r="L117" s="147"/>
    </row>
    <row r="118" spans="4:12">
      <c r="D118" s="147"/>
      <c r="E118" s="147"/>
      <c r="F118" s="147"/>
      <c r="G118" s="147"/>
      <c r="H118" s="147"/>
      <c r="I118" s="147"/>
      <c r="J118" s="147"/>
      <c r="K118" s="147"/>
      <c r="L118" s="147"/>
    </row>
    <row r="119" spans="4:12">
      <c r="D119" s="147"/>
      <c r="E119" s="147"/>
      <c r="F119" s="147"/>
      <c r="G119" s="147"/>
      <c r="H119" s="147"/>
      <c r="I119" s="147"/>
      <c r="J119" s="147"/>
      <c r="K119" s="147"/>
      <c r="L119" s="147"/>
    </row>
    <row r="120" spans="4:12">
      <c r="D120" s="147"/>
      <c r="E120" s="147"/>
      <c r="F120" s="147"/>
      <c r="G120" s="147"/>
      <c r="H120" s="147"/>
      <c r="I120" s="147"/>
      <c r="J120" s="147"/>
      <c r="K120" s="147"/>
      <c r="L120" s="147"/>
    </row>
    <row r="121" spans="4:12">
      <c r="D121" s="147"/>
      <c r="E121" s="147"/>
      <c r="F121" s="147"/>
      <c r="G121" s="147"/>
      <c r="H121" s="147"/>
      <c r="I121" s="147"/>
      <c r="J121" s="147"/>
      <c r="K121" s="147"/>
      <c r="L121" s="147"/>
    </row>
    <row r="122" spans="4:12">
      <c r="D122" s="147"/>
      <c r="E122" s="147"/>
      <c r="F122" s="147"/>
      <c r="G122" s="147"/>
      <c r="H122" s="147"/>
      <c r="I122" s="147"/>
      <c r="J122" s="147"/>
      <c r="K122" s="147"/>
      <c r="L122" s="147"/>
    </row>
    <row r="123" spans="4:12">
      <c r="D123" s="147"/>
      <c r="E123" s="147"/>
      <c r="F123" s="147"/>
      <c r="G123" s="147"/>
      <c r="H123" s="147"/>
      <c r="I123" s="147"/>
      <c r="J123" s="147"/>
      <c r="K123" s="147"/>
      <c r="L123" s="147"/>
    </row>
    <row r="124" spans="4:12">
      <c r="D124" s="147"/>
      <c r="E124" s="147"/>
      <c r="F124" s="147"/>
      <c r="G124" s="147"/>
      <c r="H124" s="147"/>
      <c r="I124" s="147"/>
      <c r="J124" s="147"/>
      <c r="K124" s="147"/>
      <c r="L124" s="147"/>
    </row>
    <row r="125" spans="4:12">
      <c r="D125" s="147"/>
      <c r="E125" s="147"/>
      <c r="F125" s="147"/>
      <c r="G125" s="147"/>
      <c r="H125" s="147"/>
      <c r="I125" s="147"/>
      <c r="J125" s="147"/>
      <c r="K125" s="147"/>
      <c r="L125" s="147"/>
    </row>
    <row r="126" spans="4:12">
      <c r="D126" s="147"/>
      <c r="E126" s="147"/>
      <c r="F126" s="147"/>
      <c r="G126" s="147"/>
      <c r="H126" s="147"/>
      <c r="I126" s="147"/>
      <c r="J126" s="147"/>
      <c r="K126" s="147"/>
      <c r="L126" s="147"/>
    </row>
    <row r="127" spans="4:12">
      <c r="D127" s="147"/>
      <c r="E127" s="147"/>
      <c r="F127" s="147"/>
      <c r="G127" s="147"/>
      <c r="H127" s="147"/>
      <c r="I127" s="147"/>
      <c r="J127" s="147"/>
      <c r="K127" s="147"/>
      <c r="L127" s="147"/>
    </row>
    <row r="128" spans="4:12">
      <c r="D128" s="147"/>
      <c r="E128" s="147"/>
      <c r="F128" s="147"/>
      <c r="G128" s="147"/>
      <c r="H128" s="147"/>
      <c r="I128" s="147"/>
      <c r="J128" s="147"/>
      <c r="K128" s="147"/>
      <c r="L128" s="147"/>
    </row>
    <row r="129" spans="4:12">
      <c r="D129" s="147"/>
      <c r="E129" s="147"/>
      <c r="F129" s="147"/>
      <c r="G129" s="147"/>
      <c r="H129" s="147"/>
      <c r="I129" s="147"/>
      <c r="J129" s="147"/>
      <c r="K129" s="147"/>
      <c r="L129" s="147"/>
    </row>
    <row r="130" spans="4:12">
      <c r="D130" s="147"/>
      <c r="E130" s="147"/>
      <c r="F130" s="147"/>
      <c r="G130" s="147"/>
      <c r="H130" s="147"/>
      <c r="I130" s="147"/>
      <c r="J130" s="147"/>
      <c r="K130" s="147"/>
      <c r="L130" s="147"/>
    </row>
    <row r="131" spans="4:12">
      <c r="D131" s="147"/>
      <c r="E131" s="147"/>
      <c r="F131" s="147"/>
      <c r="G131" s="147"/>
      <c r="H131" s="147"/>
      <c r="I131" s="147"/>
      <c r="J131" s="147"/>
      <c r="K131" s="147"/>
      <c r="L131" s="147"/>
    </row>
    <row r="132" spans="4:12">
      <c r="D132" s="147"/>
      <c r="E132" s="147"/>
      <c r="F132" s="147"/>
      <c r="G132" s="147"/>
      <c r="H132" s="147"/>
      <c r="I132" s="147"/>
      <c r="J132" s="147"/>
      <c r="K132" s="147"/>
      <c r="L132" s="147"/>
    </row>
    <row r="133" spans="4:12">
      <c r="D133" s="147"/>
      <c r="E133" s="147"/>
      <c r="F133" s="147"/>
      <c r="G133" s="147"/>
      <c r="H133" s="147"/>
      <c r="I133" s="147"/>
      <c r="J133" s="147"/>
      <c r="K133" s="147"/>
      <c r="L133" s="147"/>
    </row>
    <row r="134" spans="4:12">
      <c r="D134" s="147"/>
      <c r="E134" s="147"/>
      <c r="F134" s="147"/>
      <c r="G134" s="147"/>
      <c r="H134" s="147"/>
      <c r="I134" s="147"/>
      <c r="J134" s="147"/>
      <c r="K134" s="147"/>
      <c r="L134" s="147"/>
    </row>
    <row r="135" spans="4:12">
      <c r="D135" s="147"/>
      <c r="E135" s="147"/>
      <c r="F135" s="147"/>
      <c r="G135" s="147"/>
      <c r="H135" s="147"/>
      <c r="I135" s="147"/>
      <c r="J135" s="147"/>
      <c r="K135" s="147"/>
      <c r="L135" s="147"/>
    </row>
    <row r="136" spans="4:12">
      <c r="D136" s="147"/>
      <c r="E136" s="147"/>
      <c r="F136" s="147"/>
      <c r="G136" s="147"/>
      <c r="H136" s="147"/>
      <c r="I136" s="147"/>
      <c r="J136" s="147"/>
      <c r="K136" s="147"/>
      <c r="L136" s="147"/>
    </row>
    <row r="137" spans="4:12">
      <c r="D137" s="147"/>
      <c r="E137" s="147"/>
      <c r="F137" s="147"/>
      <c r="G137" s="147"/>
      <c r="H137" s="147"/>
      <c r="I137" s="147"/>
      <c r="J137" s="147"/>
      <c r="K137" s="147"/>
      <c r="L137" s="147"/>
    </row>
    <row r="138" spans="4:12">
      <c r="D138" s="147"/>
      <c r="E138" s="147"/>
      <c r="F138" s="147"/>
      <c r="G138" s="147"/>
      <c r="H138" s="147"/>
      <c r="I138" s="147"/>
      <c r="J138" s="147"/>
      <c r="K138" s="147"/>
      <c r="L138" s="147"/>
    </row>
    <row r="139" spans="4:12">
      <c r="D139" s="147"/>
      <c r="E139" s="147"/>
      <c r="F139" s="147"/>
      <c r="G139" s="147"/>
      <c r="H139" s="147"/>
      <c r="I139" s="147"/>
      <c r="J139" s="147"/>
      <c r="K139" s="147"/>
      <c r="L139" s="147"/>
    </row>
    <row r="140" spans="4:12">
      <c r="D140" s="147"/>
      <c r="E140" s="147"/>
      <c r="F140" s="147"/>
      <c r="G140" s="147"/>
      <c r="H140" s="147"/>
      <c r="I140" s="147"/>
      <c r="J140" s="147"/>
      <c r="K140" s="147"/>
      <c r="L140" s="147"/>
    </row>
    <row r="141" spans="4:12">
      <c r="D141" s="147"/>
      <c r="E141" s="147"/>
      <c r="F141" s="147"/>
      <c r="G141" s="147"/>
      <c r="H141" s="147"/>
      <c r="I141" s="147"/>
      <c r="J141" s="147"/>
      <c r="K141" s="147"/>
      <c r="L141" s="147"/>
    </row>
    <row r="142" spans="4:12">
      <c r="D142" s="147"/>
      <c r="E142" s="147"/>
      <c r="F142" s="147"/>
      <c r="G142" s="147"/>
      <c r="H142" s="147"/>
      <c r="I142" s="147"/>
      <c r="J142" s="147"/>
      <c r="K142" s="147"/>
      <c r="L142" s="147"/>
    </row>
    <row r="143" spans="4:12">
      <c r="D143" s="147"/>
      <c r="E143" s="147"/>
      <c r="F143" s="147"/>
      <c r="G143" s="147"/>
      <c r="H143" s="147"/>
      <c r="I143" s="147"/>
      <c r="J143" s="147"/>
      <c r="K143" s="147"/>
      <c r="L143" s="147"/>
    </row>
    <row r="144" spans="4:12">
      <c r="D144" s="147"/>
      <c r="E144" s="147"/>
      <c r="F144" s="147"/>
      <c r="G144" s="147"/>
      <c r="H144" s="147"/>
      <c r="I144" s="147"/>
      <c r="J144" s="147"/>
      <c r="K144" s="147"/>
      <c r="L144" s="147"/>
    </row>
    <row r="145" spans="4:12">
      <c r="D145" s="147"/>
      <c r="E145" s="147"/>
      <c r="F145" s="147"/>
      <c r="G145" s="147"/>
      <c r="H145" s="147"/>
      <c r="I145" s="147"/>
      <c r="J145" s="147"/>
      <c r="K145" s="147"/>
      <c r="L145" s="147"/>
    </row>
    <row r="146" spans="4:12">
      <c r="D146" s="147"/>
      <c r="E146" s="147"/>
      <c r="F146" s="147"/>
      <c r="G146" s="147"/>
      <c r="H146" s="147"/>
      <c r="I146" s="147"/>
      <c r="J146" s="147"/>
      <c r="K146" s="147"/>
      <c r="L146" s="147"/>
    </row>
    <row r="147" spans="4:12">
      <c r="D147" s="147"/>
      <c r="E147" s="147"/>
      <c r="F147" s="147"/>
      <c r="G147" s="147"/>
      <c r="H147" s="147"/>
      <c r="I147" s="147"/>
      <c r="J147" s="147"/>
      <c r="K147" s="147"/>
      <c r="L147" s="147"/>
    </row>
    <row r="148" spans="4:12">
      <c r="D148" s="147"/>
      <c r="E148" s="147"/>
      <c r="F148" s="147"/>
      <c r="G148" s="147"/>
      <c r="H148" s="147"/>
      <c r="I148" s="147"/>
      <c r="J148" s="147"/>
      <c r="K148" s="147"/>
      <c r="L148" s="147"/>
    </row>
    <row r="149" spans="4:12">
      <c r="D149" s="147"/>
      <c r="E149" s="147"/>
      <c r="F149" s="147"/>
      <c r="G149" s="147"/>
      <c r="H149" s="147"/>
      <c r="I149" s="147"/>
      <c r="J149" s="147"/>
      <c r="K149" s="147"/>
      <c r="L149" s="147"/>
    </row>
    <row r="150" spans="4:12">
      <c r="D150" s="147"/>
      <c r="E150" s="147"/>
      <c r="F150" s="147"/>
      <c r="G150" s="147"/>
      <c r="H150" s="147"/>
      <c r="I150" s="147"/>
      <c r="J150" s="147"/>
      <c r="K150" s="147"/>
      <c r="L150" s="147"/>
    </row>
    <row r="151" spans="4:12">
      <c r="D151" s="147"/>
      <c r="E151" s="147"/>
      <c r="F151" s="147"/>
      <c r="G151" s="147"/>
      <c r="H151" s="147"/>
      <c r="I151" s="147"/>
      <c r="J151" s="147"/>
      <c r="K151" s="147"/>
      <c r="L151" s="147"/>
    </row>
    <row r="152" spans="4:12">
      <c r="D152" s="147"/>
      <c r="E152" s="147"/>
      <c r="F152" s="147"/>
      <c r="G152" s="147"/>
      <c r="H152" s="147"/>
      <c r="I152" s="147"/>
      <c r="J152" s="147"/>
      <c r="K152" s="147"/>
      <c r="L152" s="147"/>
    </row>
    <row r="153" spans="4:12">
      <c r="D153" s="147"/>
      <c r="E153" s="147"/>
      <c r="F153" s="147"/>
      <c r="G153" s="147"/>
      <c r="H153" s="147"/>
      <c r="I153" s="147"/>
      <c r="J153" s="147"/>
      <c r="K153" s="147"/>
      <c r="L153" s="147"/>
    </row>
    <row r="154" spans="4:12">
      <c r="D154" s="147"/>
      <c r="E154" s="147"/>
      <c r="F154" s="147"/>
      <c r="G154" s="147"/>
      <c r="H154" s="147"/>
      <c r="I154" s="147"/>
      <c r="J154" s="147"/>
      <c r="K154" s="147"/>
      <c r="L154" s="147"/>
    </row>
    <row r="155" spans="4:12">
      <c r="D155" s="147"/>
      <c r="E155" s="147"/>
      <c r="F155" s="147"/>
      <c r="G155" s="147"/>
      <c r="H155" s="147"/>
      <c r="I155" s="147"/>
      <c r="J155" s="147"/>
      <c r="K155" s="147"/>
      <c r="L155" s="147"/>
    </row>
    <row r="156" spans="4:12">
      <c r="D156" s="147"/>
      <c r="E156" s="147"/>
      <c r="F156" s="147"/>
      <c r="G156" s="147"/>
      <c r="H156" s="147"/>
      <c r="I156" s="147"/>
      <c r="J156" s="147"/>
      <c r="K156" s="147"/>
      <c r="L156" s="147"/>
    </row>
    <row r="157" spans="4:12">
      <c r="D157" s="147"/>
      <c r="E157" s="147"/>
      <c r="F157" s="147"/>
      <c r="G157" s="147"/>
      <c r="H157" s="147"/>
      <c r="I157" s="147"/>
      <c r="J157" s="147"/>
      <c r="K157" s="147"/>
      <c r="L157" s="147"/>
    </row>
    <row r="158" spans="4:12">
      <c r="D158" s="147"/>
      <c r="E158" s="147"/>
      <c r="F158" s="147"/>
      <c r="G158" s="147"/>
      <c r="H158" s="147"/>
      <c r="I158" s="147"/>
      <c r="J158" s="147"/>
      <c r="K158" s="147"/>
      <c r="L158" s="147"/>
    </row>
    <row r="159" spans="4:12">
      <c r="D159" s="147"/>
      <c r="E159" s="147"/>
      <c r="F159" s="147"/>
      <c r="G159" s="147"/>
      <c r="H159" s="147"/>
      <c r="I159" s="147"/>
      <c r="J159" s="147"/>
      <c r="K159" s="147"/>
      <c r="L159" s="147"/>
    </row>
    <row r="160" spans="4:12">
      <c r="D160" s="147"/>
      <c r="E160" s="147"/>
      <c r="F160" s="147"/>
      <c r="G160" s="147"/>
      <c r="H160" s="147"/>
      <c r="I160" s="147"/>
      <c r="J160" s="147"/>
      <c r="K160" s="147"/>
      <c r="L160" s="147"/>
    </row>
    <row r="161" spans="4:12">
      <c r="D161" s="147"/>
      <c r="E161" s="147"/>
      <c r="F161" s="147"/>
      <c r="G161" s="147"/>
      <c r="H161" s="147"/>
      <c r="I161" s="147"/>
      <c r="J161" s="147"/>
      <c r="K161" s="147"/>
      <c r="L161" s="147"/>
    </row>
    <row r="162" spans="4:12">
      <c r="D162" s="147"/>
      <c r="E162" s="147"/>
      <c r="F162" s="147"/>
      <c r="G162" s="147"/>
      <c r="H162" s="147"/>
      <c r="I162" s="147"/>
      <c r="J162" s="147"/>
      <c r="K162" s="147"/>
      <c r="L162" s="147"/>
    </row>
    <row r="163" spans="4:12">
      <c r="D163" s="147"/>
      <c r="E163" s="147"/>
      <c r="F163" s="147"/>
      <c r="G163" s="147"/>
      <c r="H163" s="147"/>
      <c r="I163" s="147"/>
      <c r="J163" s="147"/>
      <c r="K163" s="147"/>
      <c r="L163" s="147"/>
    </row>
    <row r="164" spans="4:12">
      <c r="D164" s="147"/>
      <c r="E164" s="147"/>
      <c r="F164" s="147"/>
      <c r="G164" s="147"/>
      <c r="H164" s="147"/>
      <c r="I164" s="147"/>
      <c r="J164" s="147"/>
      <c r="K164" s="147"/>
      <c r="L164" s="147"/>
    </row>
    <row r="165" spans="4:12">
      <c r="D165" s="147"/>
      <c r="E165" s="147"/>
      <c r="F165" s="147"/>
      <c r="G165" s="147"/>
      <c r="H165" s="147"/>
      <c r="I165" s="147"/>
      <c r="J165" s="147"/>
      <c r="K165" s="147"/>
      <c r="L165" s="147"/>
    </row>
    <row r="166" spans="4:12">
      <c r="D166" s="147"/>
      <c r="E166" s="147"/>
      <c r="F166" s="147"/>
      <c r="G166" s="147"/>
      <c r="H166" s="147"/>
      <c r="I166" s="147"/>
      <c r="J166" s="147"/>
      <c r="K166" s="147"/>
      <c r="L166" s="147"/>
    </row>
    <row r="167" spans="4:12">
      <c r="D167" s="147"/>
      <c r="E167" s="147"/>
      <c r="F167" s="147"/>
      <c r="G167" s="147"/>
      <c r="H167" s="147"/>
      <c r="I167" s="147"/>
      <c r="J167" s="147"/>
      <c r="K167" s="147"/>
      <c r="L167" s="147"/>
    </row>
    <row r="168" spans="4:12">
      <c r="D168" s="147"/>
      <c r="E168" s="147"/>
      <c r="F168" s="147"/>
      <c r="G168" s="147"/>
      <c r="H168" s="147"/>
      <c r="I168" s="147"/>
      <c r="J168" s="147"/>
      <c r="K168" s="147"/>
      <c r="L168" s="147"/>
    </row>
    <row r="169" spans="4:12">
      <c r="D169" s="147"/>
      <c r="E169" s="147"/>
      <c r="F169" s="147"/>
      <c r="G169" s="147"/>
      <c r="H169" s="147"/>
      <c r="I169" s="147"/>
      <c r="J169" s="147"/>
      <c r="K169" s="147"/>
      <c r="L169" s="147"/>
    </row>
    <row r="170" spans="4:12">
      <c r="D170" s="147"/>
      <c r="E170" s="147"/>
      <c r="F170" s="147"/>
      <c r="G170" s="147"/>
      <c r="H170" s="147"/>
      <c r="I170" s="147"/>
      <c r="J170" s="147"/>
      <c r="K170" s="147"/>
      <c r="L170" s="147"/>
    </row>
    <row r="171" spans="4:12">
      <c r="D171" s="147"/>
      <c r="E171" s="147"/>
      <c r="F171" s="147"/>
      <c r="G171" s="147"/>
      <c r="H171" s="147"/>
      <c r="I171" s="147"/>
      <c r="J171" s="147"/>
      <c r="K171" s="147"/>
      <c r="L171" s="147"/>
    </row>
    <row r="172" spans="4:12">
      <c r="D172" s="147"/>
      <c r="E172" s="147"/>
      <c r="F172" s="147"/>
      <c r="G172" s="147"/>
      <c r="H172" s="147"/>
      <c r="I172" s="147"/>
      <c r="J172" s="147"/>
      <c r="K172" s="147"/>
      <c r="L172" s="147"/>
    </row>
    <row r="173" spans="4:12">
      <c r="D173" s="147"/>
      <c r="E173" s="147"/>
      <c r="F173" s="147"/>
      <c r="G173" s="147"/>
      <c r="H173" s="147"/>
      <c r="I173" s="147"/>
      <c r="J173" s="147"/>
      <c r="K173" s="147"/>
      <c r="L173" s="147"/>
    </row>
    <row r="174" spans="4:12">
      <c r="D174" s="147"/>
      <c r="E174" s="147"/>
      <c r="F174" s="147"/>
      <c r="G174" s="147"/>
      <c r="H174" s="147"/>
      <c r="I174" s="147"/>
      <c r="J174" s="147"/>
      <c r="K174" s="147"/>
      <c r="L174" s="147"/>
    </row>
    <row r="175" spans="4:12">
      <c r="D175" s="147"/>
      <c r="E175" s="147"/>
      <c r="F175" s="147"/>
      <c r="G175" s="147"/>
      <c r="H175" s="147"/>
      <c r="I175" s="147"/>
      <c r="J175" s="147"/>
      <c r="K175" s="147"/>
      <c r="L175" s="147"/>
    </row>
    <row r="176" spans="4:12">
      <c r="D176" s="147"/>
      <c r="E176" s="147"/>
      <c r="F176" s="147"/>
      <c r="G176" s="147"/>
      <c r="H176" s="147"/>
      <c r="I176" s="147"/>
      <c r="J176" s="147"/>
      <c r="K176" s="147"/>
      <c r="L176" s="147"/>
    </row>
    <row r="177" spans="4:12">
      <c r="D177" s="147"/>
      <c r="E177" s="147"/>
      <c r="F177" s="147"/>
      <c r="G177" s="147"/>
      <c r="H177" s="147"/>
      <c r="I177" s="147"/>
      <c r="J177" s="147"/>
      <c r="K177" s="147"/>
      <c r="L177" s="147"/>
    </row>
    <row r="178" spans="4:12">
      <c r="D178" s="147"/>
      <c r="E178" s="147"/>
      <c r="F178" s="147"/>
      <c r="G178" s="147"/>
      <c r="H178" s="147"/>
      <c r="I178" s="147"/>
      <c r="J178" s="147"/>
      <c r="K178" s="147"/>
      <c r="L178" s="147"/>
    </row>
    <row r="179" spans="4:12">
      <c r="D179" s="147"/>
      <c r="E179" s="147"/>
      <c r="F179" s="147"/>
      <c r="G179" s="147"/>
      <c r="H179" s="147"/>
      <c r="I179" s="147"/>
      <c r="J179" s="147"/>
      <c r="K179" s="147"/>
      <c r="L179" s="147"/>
    </row>
    <row r="180" spans="4:12">
      <c r="D180" s="147"/>
      <c r="E180" s="147"/>
      <c r="F180" s="147"/>
      <c r="G180" s="147"/>
      <c r="H180" s="147"/>
      <c r="I180" s="147"/>
      <c r="J180" s="147"/>
      <c r="K180" s="147"/>
      <c r="L180" s="147"/>
    </row>
    <row r="181" spans="4:12">
      <c r="D181" s="147"/>
      <c r="E181" s="147"/>
      <c r="F181" s="147"/>
      <c r="G181" s="147"/>
      <c r="H181" s="147"/>
      <c r="I181" s="147"/>
      <c r="J181" s="147"/>
      <c r="K181" s="147"/>
      <c r="L181" s="147"/>
    </row>
    <row r="182" spans="4:12">
      <c r="D182" s="147"/>
      <c r="E182" s="147"/>
      <c r="F182" s="147"/>
      <c r="G182" s="147"/>
      <c r="H182" s="147"/>
      <c r="I182" s="147"/>
      <c r="J182" s="147"/>
      <c r="K182" s="147"/>
      <c r="L182" s="147"/>
    </row>
    <row r="183" spans="4:12">
      <c r="D183" s="147"/>
      <c r="E183" s="147"/>
      <c r="F183" s="147"/>
      <c r="G183" s="147"/>
      <c r="H183" s="147"/>
      <c r="I183" s="147"/>
      <c r="J183" s="147"/>
      <c r="K183" s="147"/>
      <c r="L183" s="147"/>
    </row>
    <row r="184" spans="4:12">
      <c r="D184" s="147"/>
      <c r="E184" s="147"/>
      <c r="F184" s="147"/>
      <c r="G184" s="147"/>
      <c r="H184" s="147"/>
      <c r="I184" s="147"/>
      <c r="J184" s="147"/>
      <c r="K184" s="147"/>
      <c r="L184" s="147"/>
    </row>
    <row r="185" spans="4:12">
      <c r="D185" s="147"/>
      <c r="E185" s="147"/>
      <c r="F185" s="147"/>
      <c r="G185" s="147"/>
      <c r="H185" s="147"/>
      <c r="I185" s="147"/>
      <c r="J185" s="147"/>
      <c r="K185" s="147"/>
      <c r="L185" s="147"/>
    </row>
    <row r="186" spans="4:12">
      <c r="D186" s="147"/>
      <c r="E186" s="147"/>
      <c r="F186" s="147"/>
      <c r="G186" s="147"/>
      <c r="H186" s="147"/>
      <c r="I186" s="147"/>
      <c r="J186" s="147"/>
      <c r="K186" s="147"/>
      <c r="L186" s="147"/>
    </row>
    <row r="187" spans="4:12">
      <c r="D187" s="147"/>
      <c r="E187" s="147"/>
      <c r="F187" s="147"/>
      <c r="G187" s="147"/>
      <c r="H187" s="147"/>
      <c r="I187" s="147"/>
      <c r="J187" s="147"/>
      <c r="K187" s="147"/>
      <c r="L187" s="147"/>
    </row>
    <row r="188" spans="4:12">
      <c r="D188" s="147"/>
      <c r="E188" s="147"/>
      <c r="F188" s="147"/>
      <c r="G188" s="147"/>
      <c r="H188" s="147"/>
      <c r="I188" s="147"/>
      <c r="J188" s="147"/>
      <c r="K188" s="147"/>
      <c r="L188" s="147"/>
    </row>
    <row r="189" spans="4:12">
      <c r="D189" s="147"/>
      <c r="E189" s="147"/>
      <c r="F189" s="147"/>
      <c r="G189" s="147"/>
      <c r="H189" s="147"/>
      <c r="I189" s="147"/>
      <c r="J189" s="147"/>
      <c r="K189" s="147"/>
      <c r="L189" s="147"/>
    </row>
    <row r="190" spans="4:12">
      <c r="D190" s="147"/>
      <c r="E190" s="147"/>
      <c r="F190" s="147"/>
      <c r="G190" s="147"/>
      <c r="H190" s="147"/>
      <c r="I190" s="147"/>
      <c r="J190" s="147"/>
      <c r="K190" s="147"/>
      <c r="L190" s="147"/>
    </row>
    <row r="191" spans="4:12">
      <c r="D191" s="147"/>
      <c r="E191" s="147"/>
      <c r="F191" s="147"/>
      <c r="G191" s="147"/>
      <c r="H191" s="147"/>
      <c r="I191" s="147"/>
      <c r="J191" s="147"/>
      <c r="K191" s="147"/>
      <c r="L191" s="147"/>
    </row>
    <row r="192" spans="4:12">
      <c r="D192" s="147"/>
      <c r="E192" s="147"/>
      <c r="F192" s="147"/>
      <c r="G192" s="147"/>
      <c r="H192" s="147"/>
      <c r="I192" s="147"/>
      <c r="J192" s="147"/>
      <c r="K192" s="147"/>
      <c r="L192" s="147"/>
    </row>
    <row r="193" spans="4:12">
      <c r="D193" s="147"/>
      <c r="E193" s="147"/>
      <c r="F193" s="147"/>
      <c r="G193" s="147"/>
      <c r="H193" s="147"/>
      <c r="I193" s="147"/>
      <c r="J193" s="147"/>
      <c r="K193" s="147"/>
      <c r="L193" s="147"/>
    </row>
    <row r="194" spans="4:12">
      <c r="D194" s="147"/>
      <c r="E194" s="147"/>
      <c r="F194" s="147"/>
      <c r="G194" s="147"/>
      <c r="H194" s="147"/>
      <c r="I194" s="147"/>
      <c r="J194" s="147"/>
      <c r="K194" s="147"/>
      <c r="L194" s="147"/>
    </row>
    <row r="195" spans="4:12">
      <c r="D195" s="147"/>
      <c r="E195" s="147"/>
      <c r="F195" s="147"/>
      <c r="G195" s="147"/>
      <c r="H195" s="147"/>
      <c r="I195" s="147"/>
      <c r="J195" s="147"/>
      <c r="K195" s="147"/>
      <c r="L195" s="147"/>
    </row>
    <row r="196" spans="4:12">
      <c r="D196" s="147"/>
      <c r="E196" s="147"/>
      <c r="F196" s="147"/>
      <c r="G196" s="147"/>
      <c r="H196" s="147"/>
      <c r="I196" s="147"/>
      <c r="J196" s="147"/>
      <c r="K196" s="147"/>
      <c r="L196" s="147"/>
    </row>
    <row r="197" spans="4:12">
      <c r="D197" s="147"/>
      <c r="E197" s="147"/>
      <c r="F197" s="147"/>
      <c r="G197" s="147"/>
      <c r="H197" s="147"/>
      <c r="I197" s="147"/>
      <c r="J197" s="147"/>
      <c r="K197" s="147"/>
      <c r="L197" s="147"/>
    </row>
    <row r="198" spans="4:12">
      <c r="D198" s="147"/>
      <c r="E198" s="147"/>
      <c r="F198" s="147"/>
      <c r="G198" s="147"/>
      <c r="H198" s="147"/>
      <c r="I198" s="147"/>
      <c r="J198" s="147"/>
      <c r="K198" s="147"/>
      <c r="L198" s="147"/>
    </row>
    <row r="199" spans="4:12">
      <c r="D199" s="147"/>
      <c r="E199" s="147"/>
      <c r="F199" s="147"/>
      <c r="G199" s="147"/>
      <c r="H199" s="147"/>
      <c r="I199" s="147"/>
      <c r="J199" s="147"/>
      <c r="K199" s="147"/>
      <c r="L199" s="147"/>
    </row>
    <row r="200" spans="4:12">
      <c r="D200" s="147"/>
      <c r="E200" s="147"/>
      <c r="F200" s="147"/>
      <c r="G200" s="147"/>
      <c r="H200" s="147"/>
      <c r="I200" s="147"/>
      <c r="J200" s="147"/>
      <c r="K200" s="147"/>
      <c r="L200" s="147"/>
    </row>
    <row r="201" spans="4:12">
      <c r="D201" s="147"/>
      <c r="E201" s="147"/>
      <c r="F201" s="147"/>
      <c r="G201" s="147"/>
      <c r="H201" s="147"/>
      <c r="I201" s="147"/>
      <c r="J201" s="147"/>
      <c r="K201" s="147"/>
      <c r="L201" s="147"/>
    </row>
    <row r="202" spans="4:12">
      <c r="D202" s="147"/>
      <c r="E202" s="147"/>
      <c r="F202" s="147"/>
      <c r="G202" s="147"/>
      <c r="H202" s="147"/>
      <c r="I202" s="147"/>
      <c r="J202" s="147"/>
      <c r="K202" s="147"/>
      <c r="L202" s="147"/>
    </row>
    <row r="203" spans="4:12">
      <c r="D203" s="147"/>
      <c r="E203" s="147"/>
      <c r="F203" s="147"/>
      <c r="G203" s="147"/>
      <c r="H203" s="147"/>
      <c r="I203" s="147"/>
      <c r="J203" s="147"/>
      <c r="K203" s="147"/>
      <c r="L203" s="147"/>
    </row>
    <row r="204" spans="4:12">
      <c r="D204" s="147"/>
      <c r="E204" s="147"/>
      <c r="F204" s="147"/>
      <c r="G204" s="147"/>
      <c r="H204" s="147"/>
      <c r="I204" s="147"/>
      <c r="J204" s="147"/>
      <c r="K204" s="147"/>
      <c r="L204" s="147"/>
    </row>
    <row r="205" spans="4:12">
      <c r="D205" s="147"/>
      <c r="E205" s="147"/>
      <c r="F205" s="147"/>
      <c r="G205" s="147"/>
      <c r="H205" s="147"/>
      <c r="I205" s="147"/>
      <c r="J205" s="147"/>
      <c r="K205" s="147"/>
      <c r="L205" s="147"/>
    </row>
    <row r="206" spans="4:12">
      <c r="D206" s="147"/>
      <c r="E206" s="147"/>
      <c r="F206" s="147"/>
      <c r="G206" s="147"/>
      <c r="H206" s="147"/>
      <c r="I206" s="147"/>
      <c r="J206" s="147"/>
      <c r="K206" s="147"/>
      <c r="L206" s="147"/>
    </row>
    <row r="207" spans="4:12">
      <c r="D207" s="147"/>
      <c r="E207" s="147"/>
      <c r="F207" s="147"/>
      <c r="G207" s="147"/>
      <c r="H207" s="147"/>
      <c r="I207" s="147"/>
      <c r="J207" s="147"/>
      <c r="K207" s="147"/>
      <c r="L207" s="147"/>
    </row>
    <row r="208" spans="4:12">
      <c r="D208" s="147"/>
      <c r="E208" s="147"/>
      <c r="F208" s="147"/>
      <c r="G208" s="147"/>
      <c r="H208" s="147"/>
      <c r="I208" s="147"/>
      <c r="J208" s="147"/>
      <c r="K208" s="147"/>
      <c r="L208" s="147"/>
    </row>
    <row r="209" spans="4:12">
      <c r="D209" s="147"/>
      <c r="E209" s="147"/>
      <c r="F209" s="147"/>
      <c r="G209" s="147"/>
      <c r="H209" s="147"/>
      <c r="I209" s="147"/>
      <c r="J209" s="147"/>
      <c r="K209" s="147"/>
      <c r="L209" s="147"/>
    </row>
    <row r="210" spans="4:12">
      <c r="D210" s="147"/>
      <c r="E210" s="147"/>
      <c r="F210" s="147"/>
      <c r="G210" s="147"/>
      <c r="H210" s="147"/>
      <c r="I210" s="147"/>
      <c r="J210" s="147"/>
      <c r="K210" s="147"/>
      <c r="L210" s="147"/>
    </row>
    <row r="211" spans="4:12">
      <c r="D211" s="147"/>
      <c r="E211" s="147"/>
      <c r="F211" s="147"/>
      <c r="G211" s="147"/>
      <c r="H211" s="147"/>
      <c r="I211" s="147"/>
      <c r="J211" s="147"/>
      <c r="K211" s="147"/>
      <c r="L211" s="147"/>
    </row>
    <row r="212" spans="4:12">
      <c r="D212" s="147"/>
      <c r="E212" s="147"/>
      <c r="F212" s="147"/>
      <c r="G212" s="147"/>
      <c r="H212" s="147"/>
      <c r="I212" s="147"/>
      <c r="J212" s="147"/>
      <c r="K212" s="147"/>
      <c r="L212" s="147"/>
    </row>
    <row r="213" spans="4:12">
      <c r="D213" s="147"/>
      <c r="E213" s="147"/>
      <c r="F213" s="147"/>
      <c r="G213" s="147"/>
      <c r="H213" s="147"/>
      <c r="I213" s="147"/>
      <c r="J213" s="147"/>
      <c r="K213" s="147"/>
      <c r="L213" s="147"/>
    </row>
    <row r="214" spans="4:12">
      <c r="D214" s="147"/>
      <c r="E214" s="147"/>
      <c r="F214" s="147"/>
      <c r="G214" s="147"/>
      <c r="H214" s="147"/>
      <c r="I214" s="147"/>
      <c r="J214" s="147"/>
      <c r="K214" s="147"/>
      <c r="L214" s="147"/>
    </row>
    <row r="215" spans="4:12">
      <c r="D215" s="147"/>
      <c r="E215" s="147"/>
      <c r="F215" s="147"/>
      <c r="G215" s="147"/>
      <c r="H215" s="147"/>
      <c r="I215" s="147"/>
      <c r="J215" s="147"/>
      <c r="K215" s="147"/>
      <c r="L215" s="147"/>
    </row>
    <row r="216" spans="4:12">
      <c r="D216" s="147"/>
      <c r="E216" s="147"/>
      <c r="F216" s="147"/>
      <c r="G216" s="147"/>
      <c r="H216" s="147"/>
      <c r="I216" s="147"/>
      <c r="J216" s="147"/>
      <c r="K216" s="147"/>
      <c r="L216" s="147"/>
    </row>
    <row r="217" spans="4:12">
      <c r="D217" s="147"/>
      <c r="E217" s="147"/>
      <c r="F217" s="147"/>
      <c r="G217" s="147"/>
      <c r="H217" s="147"/>
      <c r="I217" s="147"/>
      <c r="J217" s="147"/>
      <c r="K217" s="147"/>
      <c r="L217" s="147"/>
    </row>
    <row r="218" spans="4:12">
      <c r="D218" s="147"/>
      <c r="E218" s="147"/>
      <c r="F218" s="147"/>
      <c r="G218" s="147"/>
      <c r="H218" s="147"/>
      <c r="I218" s="147"/>
      <c r="J218" s="147"/>
      <c r="K218" s="147"/>
      <c r="L218" s="147"/>
    </row>
    <row r="219" spans="4:12">
      <c r="D219" s="147"/>
      <c r="E219" s="147"/>
      <c r="F219" s="147"/>
      <c r="G219" s="147"/>
      <c r="H219" s="147"/>
      <c r="I219" s="147"/>
      <c r="J219" s="147"/>
      <c r="K219" s="147"/>
      <c r="L219" s="147"/>
    </row>
    <row r="220" spans="4:12">
      <c r="D220" s="147"/>
      <c r="E220" s="147"/>
      <c r="F220" s="147"/>
      <c r="G220" s="147"/>
      <c r="H220" s="147"/>
      <c r="I220" s="147"/>
      <c r="J220" s="147"/>
      <c r="K220" s="147"/>
      <c r="L220" s="147"/>
    </row>
    <row r="221" spans="4:12">
      <c r="D221" s="147"/>
      <c r="E221" s="147"/>
      <c r="F221" s="147"/>
      <c r="G221" s="147"/>
      <c r="H221" s="147"/>
      <c r="I221" s="147"/>
      <c r="J221" s="147"/>
      <c r="K221" s="147"/>
      <c r="L221" s="147"/>
    </row>
    <row r="222" spans="4:12">
      <c r="D222" s="147"/>
      <c r="E222" s="147"/>
      <c r="F222" s="147"/>
      <c r="G222" s="147"/>
      <c r="H222" s="147"/>
      <c r="I222" s="147"/>
      <c r="J222" s="147"/>
      <c r="K222" s="147"/>
      <c r="L222" s="147"/>
    </row>
    <row r="223" spans="4:12">
      <c r="D223" s="147"/>
      <c r="E223" s="147"/>
      <c r="F223" s="147"/>
      <c r="G223" s="147"/>
      <c r="H223" s="147"/>
      <c r="I223" s="147"/>
      <c r="J223" s="147"/>
      <c r="K223" s="147"/>
      <c r="L223" s="147"/>
    </row>
    <row r="224" spans="4:12">
      <c r="D224" s="147"/>
      <c r="E224" s="147"/>
      <c r="F224" s="147"/>
      <c r="G224" s="147"/>
      <c r="H224" s="147"/>
      <c r="I224" s="147"/>
      <c r="J224" s="147"/>
      <c r="K224" s="147"/>
      <c r="L224" s="147"/>
    </row>
    <row r="225" spans="4:12">
      <c r="D225" s="147"/>
      <c r="E225" s="147"/>
      <c r="F225" s="147"/>
      <c r="G225" s="147"/>
      <c r="H225" s="147"/>
      <c r="I225" s="147"/>
      <c r="J225" s="147"/>
      <c r="K225" s="147"/>
      <c r="L225" s="147"/>
    </row>
    <row r="226" spans="4:12">
      <c r="D226" s="147"/>
      <c r="E226" s="147"/>
      <c r="F226" s="147"/>
      <c r="G226" s="147"/>
      <c r="H226" s="147"/>
      <c r="I226" s="147"/>
      <c r="J226" s="147"/>
      <c r="K226" s="147"/>
      <c r="L226" s="147"/>
    </row>
    <row r="227" spans="4:12">
      <c r="D227" s="147"/>
      <c r="E227" s="147"/>
      <c r="F227" s="147"/>
      <c r="G227" s="147"/>
      <c r="H227" s="147"/>
      <c r="I227" s="147"/>
      <c r="J227" s="147"/>
      <c r="K227" s="147"/>
      <c r="L227" s="147"/>
    </row>
    <row r="228" spans="4:12">
      <c r="D228" s="147"/>
      <c r="E228" s="147"/>
      <c r="F228" s="147"/>
      <c r="G228" s="147"/>
      <c r="H228" s="147"/>
      <c r="I228" s="147"/>
      <c r="J228" s="147"/>
      <c r="K228" s="147"/>
      <c r="L228" s="147"/>
    </row>
  </sheetData>
  <sheetProtection password="FA9C" sheet="1" objects="1" scenarios="1" formatColumns="0" formatRows="0"/>
  <mergeCells count="12">
    <mergeCell ref="A16:A17"/>
    <mergeCell ref="D16:D17"/>
    <mergeCell ref="H16:H17"/>
    <mergeCell ref="I16:I17"/>
    <mergeCell ref="D12:N12"/>
    <mergeCell ref="E14:F14"/>
    <mergeCell ref="E18:G18"/>
    <mergeCell ref="N15:N18"/>
    <mergeCell ref="J16:J17"/>
    <mergeCell ref="K16:K17"/>
    <mergeCell ref="L16:L17"/>
    <mergeCell ref="M16:M17"/>
  </mergeCells>
  <phoneticPr fontId="10" type="noConversion"/>
  <dataValidations count="3">
    <dataValidation type="list" allowBlank="1" showInputMessage="1" showErrorMessage="1" errorTitle="Ошибка" error="Выберите значение из списка" prompt="Выберите значение из списка" sqref="N15 N18 K16:M17">
      <formula1>logic</formula1>
    </dataValidation>
    <dataValidation allowBlank="1" showInputMessage="1" showErrorMessage="1" prompt="Двойной клик для изменения СТ" sqref="G16"/>
    <dataValidation type="list" allowBlank="1" showInputMessage="1" showErrorMessage="1" errorTitle="Ошибка" error="Выберите значение из списка" prompt="Выберите значение из списка" sqref="I16:I17">
      <formula1>tarif_list</formula1>
    </dataValidation>
  </dataValidation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List03">
    <tabColor indexed="30"/>
  </sheetPr>
  <dimension ref="A1:AL51"/>
  <sheetViews>
    <sheetView showGridLines="0" topLeftCell="C1" zoomScaleNormal="100" workbookViewId="0">
      <pane xSplit="4" ySplit="16" topLeftCell="Y17" activePane="bottomRight" state="frozen"/>
      <selection activeCell="C11" sqref="C11"/>
      <selection pane="topRight" activeCell="G11" sqref="G11"/>
      <selection pane="bottomLeft" activeCell="C17" sqref="C17"/>
      <selection pane="bottomRight" activeCell="AE36" sqref="AE36"/>
    </sheetView>
  </sheetViews>
  <sheetFormatPr defaultColWidth="8.85546875" defaultRowHeight="11.25"/>
  <cols>
    <col min="1" max="1" width="9.140625" style="37" hidden="1" customWidth="1"/>
    <col min="2" max="2" width="9.140625" style="197" hidden="1" customWidth="1"/>
    <col min="3" max="3" width="3.7109375" style="197" customWidth="1"/>
    <col min="4" max="4" width="8.85546875" style="197"/>
    <col min="5" max="5" width="40.5703125" style="197" customWidth="1"/>
    <col min="6" max="6" width="7.7109375" style="197" customWidth="1"/>
    <col min="7" max="13" width="12.7109375" style="197" customWidth="1"/>
    <col min="14" max="15" width="12.7109375" style="197" hidden="1" customWidth="1"/>
    <col min="16" max="18" width="8.85546875" style="197" hidden="1" customWidth="1"/>
    <col min="19" max="25" width="12.7109375" style="197" customWidth="1"/>
    <col min="26" max="27" width="12.7109375" style="197" hidden="1" customWidth="1"/>
    <col min="28" max="34" width="12.7109375" style="197" customWidth="1"/>
    <col min="35" max="36" width="12.7109375" style="197" hidden="1" customWidth="1"/>
    <col min="37" max="37" width="8.85546875" style="197" hidden="1" customWidth="1"/>
    <col min="38" max="16384" width="8.85546875" style="197"/>
  </cols>
  <sheetData>
    <row r="1" spans="1:38" hidden="1">
      <c r="N1" s="197" t="s">
        <v>1526</v>
      </c>
      <c r="O1" s="197" t="s">
        <v>1526</v>
      </c>
      <c r="S1" s="197" t="s">
        <v>2374</v>
      </c>
      <c r="Z1" s="197" t="s">
        <v>1526</v>
      </c>
      <c r="AA1" s="197" t="s">
        <v>1526</v>
      </c>
      <c r="AB1" s="197">
        <v>17</v>
      </c>
      <c r="AI1" s="197" t="s">
        <v>1526</v>
      </c>
      <c r="AJ1" s="197" t="s">
        <v>1526</v>
      </c>
    </row>
    <row r="2" spans="1:38" hidden="1">
      <c r="B2" s="790"/>
      <c r="D2" s="201"/>
      <c r="E2" s="203"/>
      <c r="F2" s="202" t="s">
        <v>1886</v>
      </c>
      <c r="G2" s="210">
        <f t="shared" ref="G2:O2" si="0">SUMIF($P$13:$AL$13,G$13,$P2:$AL2)</f>
        <v>0</v>
      </c>
      <c r="H2" s="210">
        <f t="shared" si="0"/>
        <v>0</v>
      </c>
      <c r="I2" s="210">
        <f t="shared" si="0"/>
        <v>0</v>
      </c>
      <c r="J2" s="210">
        <f t="shared" si="0"/>
        <v>0</v>
      </c>
      <c r="K2" s="210">
        <f t="shared" si="0"/>
        <v>0</v>
      </c>
      <c r="L2" s="210">
        <f t="shared" si="0"/>
        <v>0</v>
      </c>
      <c r="M2" s="210">
        <f t="shared" si="0"/>
        <v>0</v>
      </c>
      <c r="N2" s="210">
        <f t="shared" si="0"/>
        <v>0</v>
      </c>
      <c r="O2" s="210">
        <f t="shared" si="0"/>
        <v>0</v>
      </c>
      <c r="Q2" s="209"/>
      <c r="R2" s="209"/>
      <c r="S2" s="214">
        <f>SUMIF(AB$13:AK$13,AB$13,AB2:AK2)</f>
        <v>0</v>
      </c>
      <c r="T2" s="624">
        <f>SUMIF(AB$13:AK$13,AC$13,AB2:AK2)</f>
        <v>0</v>
      </c>
      <c r="U2" s="210">
        <f>SUMIF(AB$13:AK$13,AD$13,AB2:AK2)</f>
        <v>0</v>
      </c>
      <c r="V2" s="210">
        <f>SUMIF(AB$13:AK$13,AE$13,AB2:AK2)</f>
        <v>0</v>
      </c>
      <c r="W2" s="210">
        <f>SUMIF(AB$13:AK$13,AF$13,AB2:AK2)</f>
        <v>0</v>
      </c>
      <c r="X2" s="210">
        <f>SUMIF(AB$13:AK$13,AG$13,AB2:AK2)</f>
        <v>0</v>
      </c>
      <c r="Y2" s="210">
        <f>SUMIF(AB$13:AK$13,AH$13,AB2:AK2)</f>
        <v>0</v>
      </c>
      <c r="Z2" s="210">
        <f>SUMIF(AB$13:AK$13,AI$13,AB2:AK2)</f>
        <v>0</v>
      </c>
      <c r="AA2" s="210">
        <f>SUMIF(AB$13:AK$13,AJ$13,AB2:AK2)</f>
        <v>0</v>
      </c>
      <c r="AB2" s="211"/>
      <c r="AC2" s="211"/>
      <c r="AD2" s="211"/>
      <c r="AE2" s="211"/>
      <c r="AF2" s="211"/>
      <c r="AG2" s="211"/>
      <c r="AH2" s="211"/>
      <c r="AI2" s="211"/>
      <c r="AJ2" s="211"/>
      <c r="AK2" s="209"/>
      <c r="AL2" s="225"/>
    </row>
    <row r="3" spans="1:38" hidden="1">
      <c r="B3" s="790"/>
      <c r="D3" s="254"/>
      <c r="E3" s="255"/>
      <c r="F3" s="256"/>
      <c r="G3" s="257"/>
      <c r="H3" s="257"/>
      <c r="I3" s="257"/>
      <c r="J3" s="257"/>
      <c r="K3" s="257"/>
      <c r="L3" s="257"/>
      <c r="M3" s="257"/>
      <c r="N3" s="257"/>
      <c r="O3" s="257"/>
      <c r="P3" s="258"/>
      <c r="AL3" s="258"/>
    </row>
    <row r="4" spans="1:38" hidden="1"/>
    <row r="5" spans="1:38" hidden="1"/>
    <row r="6" spans="1:38" hidden="1"/>
    <row r="7" spans="1:38" hidden="1"/>
    <row r="8" spans="1:38" hidden="1"/>
    <row r="9" spans="1:38" hidden="1"/>
    <row r="10" spans="1:38" hidden="1"/>
    <row r="11" spans="1:38" ht="15" customHeight="1">
      <c r="D11" s="198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</row>
    <row r="12" spans="1:38" ht="21" customHeight="1">
      <c r="D12" s="794" t="s">
        <v>2409</v>
      </c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S12" s="200"/>
      <c r="T12" s="200"/>
      <c r="U12" s="200"/>
      <c r="V12" s="200"/>
      <c r="W12" s="200"/>
      <c r="X12" s="200"/>
      <c r="Y12" s="200"/>
      <c r="Z12" s="200"/>
      <c r="AA12" s="200"/>
      <c r="AB12" s="199"/>
      <c r="AC12" s="200"/>
      <c r="AD12" s="199"/>
      <c r="AE12" s="199"/>
      <c r="AF12" s="199"/>
      <c r="AG12" s="200"/>
      <c r="AH12" s="199"/>
      <c r="AI12" s="199"/>
      <c r="AJ12" s="199"/>
    </row>
    <row r="13" spans="1:38">
      <c r="D13" s="200"/>
      <c r="E13" s="200"/>
      <c r="F13" s="200"/>
      <c r="G13" s="208" t="s">
        <v>1911</v>
      </c>
      <c r="H13" s="208" t="s">
        <v>2387</v>
      </c>
      <c r="I13" s="208" t="s">
        <v>2388</v>
      </c>
      <c r="J13" s="208" t="s">
        <v>2389</v>
      </c>
      <c r="K13" s="208" t="s">
        <v>2390</v>
      </c>
      <c r="L13" s="208" t="s">
        <v>2397</v>
      </c>
      <c r="M13" s="208" t="s">
        <v>2398</v>
      </c>
      <c r="N13" s="208" t="s">
        <v>2345</v>
      </c>
      <c r="O13" s="208" t="s">
        <v>2346</v>
      </c>
      <c r="S13" s="208" t="s">
        <v>1911</v>
      </c>
      <c r="T13" s="208" t="s">
        <v>2387</v>
      </c>
      <c r="U13" s="208" t="s">
        <v>2388</v>
      </c>
      <c r="V13" s="208" t="s">
        <v>2389</v>
      </c>
      <c r="W13" s="208" t="s">
        <v>2390</v>
      </c>
      <c r="X13" s="208" t="s">
        <v>2397</v>
      </c>
      <c r="Y13" s="208" t="s">
        <v>2398</v>
      </c>
      <c r="Z13" s="208" t="s">
        <v>2345</v>
      </c>
      <c r="AA13" s="208" t="s">
        <v>2346</v>
      </c>
      <c r="AB13" s="208" t="s">
        <v>1912</v>
      </c>
      <c r="AC13" s="208" t="s">
        <v>2391</v>
      </c>
      <c r="AD13" s="208" t="s">
        <v>2392</v>
      </c>
      <c r="AE13" s="208" t="s">
        <v>2393</v>
      </c>
      <c r="AF13" s="208" t="s">
        <v>2394</v>
      </c>
      <c r="AG13" s="208" t="s">
        <v>2395</v>
      </c>
      <c r="AH13" s="208" t="s">
        <v>2396</v>
      </c>
      <c r="AI13" s="208" t="s">
        <v>2343</v>
      </c>
      <c r="AJ13" s="208" t="s">
        <v>2344</v>
      </c>
    </row>
    <row r="14" spans="1:38" ht="21.6" customHeight="1">
      <c r="A14" s="283"/>
      <c r="D14" s="791" t="s">
        <v>1881</v>
      </c>
      <c r="E14" s="792" t="s">
        <v>1882</v>
      </c>
      <c r="F14" s="792" t="s">
        <v>1883</v>
      </c>
      <c r="G14" s="792"/>
      <c r="H14" s="792"/>
      <c r="I14" s="792"/>
      <c r="J14" s="792"/>
      <c r="K14" s="792"/>
      <c r="L14" s="792"/>
      <c r="M14" s="792"/>
      <c r="N14" s="792"/>
      <c r="O14" s="792"/>
      <c r="Q14" s="531"/>
      <c r="R14" s="531"/>
      <c r="S14" s="796" t="s">
        <v>1535</v>
      </c>
      <c r="T14" s="797"/>
      <c r="U14" s="797"/>
      <c r="V14" s="797"/>
      <c r="W14" s="797"/>
      <c r="X14" s="792"/>
      <c r="Y14" s="792"/>
      <c r="Z14" s="792"/>
      <c r="AA14" s="792"/>
      <c r="AB14" s="792"/>
      <c r="AC14" s="792"/>
      <c r="AD14" s="792"/>
      <c r="AE14" s="792"/>
      <c r="AF14" s="792"/>
      <c r="AG14" s="792"/>
      <c r="AH14" s="792"/>
      <c r="AI14" s="792"/>
      <c r="AJ14" s="792"/>
      <c r="AK14" s="798"/>
      <c r="AL14" s="225"/>
    </row>
    <row r="15" spans="1:38" ht="19.149999999999999" customHeight="1">
      <c r="A15" s="283"/>
      <c r="D15" s="791"/>
      <c r="E15" s="792"/>
      <c r="F15" s="793"/>
      <c r="G15" s="786" t="str">
        <f>"Утверждено в тарифе " &amp; god-2</f>
        <v>Утверждено в тарифе 2014</v>
      </c>
      <c r="H15" s="786" t="str">
        <f>"Факт " &amp; god-2</f>
        <v>Факт 2014</v>
      </c>
      <c r="I15" s="786" t="str">
        <f>"Утверждено в тарифе " &amp; god-1</f>
        <v>Утверждено в тарифе 2015</v>
      </c>
      <c r="J15" s="786" t="str">
        <f>"Ожидаемо в " &amp; god-1</f>
        <v>Ожидаемо в 2015</v>
      </c>
      <c r="K15" s="786" t="str">
        <f>"План " &amp; god</f>
        <v>План 2016</v>
      </c>
      <c r="L15" s="786" t="str">
        <f>"План " &amp; god+1</f>
        <v>План 2017</v>
      </c>
      <c r="M15" s="786" t="str">
        <f>"План " &amp; god+2</f>
        <v>План 2018</v>
      </c>
      <c r="N15" s="786" t="str">
        <f>"План " &amp; god+3</f>
        <v>План 2019</v>
      </c>
      <c r="O15" s="788" t="str">
        <f>"План " &amp; god+4</f>
        <v>План 2020</v>
      </c>
      <c r="Q15" s="209"/>
      <c r="R15" s="209"/>
      <c r="S15" s="799" t="str">
        <f>"Утверждено в тарифе " &amp; god-2</f>
        <v>Утверждено в тарифе 2014</v>
      </c>
      <c r="T15" s="801" t="str">
        <f>"Факт " &amp; god-2</f>
        <v>Факт 2014</v>
      </c>
      <c r="U15" s="786" t="str">
        <f>"Утверждено в тарифе " &amp; god-1</f>
        <v>Утверждено в тарифе 2015</v>
      </c>
      <c r="V15" s="786" t="str">
        <f>"Ожидаемо в " &amp; god-1</f>
        <v>Ожидаемо в 2015</v>
      </c>
      <c r="W15" s="786" t="str">
        <f>"План " &amp; god</f>
        <v>План 2016</v>
      </c>
      <c r="X15" s="786" t="str">
        <f>"План " &amp; god+1</f>
        <v>План 2017</v>
      </c>
      <c r="Y15" s="786" t="str">
        <f>"План " &amp; god+2</f>
        <v>План 2018</v>
      </c>
      <c r="Z15" s="786" t="str">
        <f>"План " &amp; god+3</f>
        <v>План 2019</v>
      </c>
      <c r="AA15" s="788" t="str">
        <f>"План " &amp; god+4</f>
        <v>План 2020</v>
      </c>
      <c r="AB15" s="795" t="s">
        <v>1534</v>
      </c>
      <c r="AC15" s="795"/>
      <c r="AD15" s="795"/>
      <c r="AE15" s="795"/>
      <c r="AF15" s="795"/>
      <c r="AG15" s="795"/>
      <c r="AH15" s="795"/>
      <c r="AI15" s="795"/>
      <c r="AJ15" s="795"/>
      <c r="AK15" s="209"/>
      <c r="AL15" s="225"/>
    </row>
    <row r="16" spans="1:38" ht="46.9" customHeight="1">
      <c r="A16" s="283"/>
      <c r="D16" s="791"/>
      <c r="E16" s="792"/>
      <c r="F16" s="793"/>
      <c r="G16" s="787"/>
      <c r="H16" s="787"/>
      <c r="I16" s="787"/>
      <c r="J16" s="787"/>
      <c r="K16" s="787"/>
      <c r="L16" s="787"/>
      <c r="M16" s="787"/>
      <c r="N16" s="787"/>
      <c r="O16" s="789"/>
      <c r="Q16" s="209"/>
      <c r="R16" s="209"/>
      <c r="S16" s="800"/>
      <c r="T16" s="802"/>
      <c r="U16" s="787"/>
      <c r="V16" s="787"/>
      <c r="W16" s="787"/>
      <c r="X16" s="787"/>
      <c r="Y16" s="787"/>
      <c r="Z16" s="787"/>
      <c r="AA16" s="789"/>
      <c r="AB16" s="330" t="str">
        <f>"Утверждено в тарифе " &amp; god-2</f>
        <v>Утверждено в тарифе 2014</v>
      </c>
      <c r="AC16" s="330" t="str">
        <f>"Факт " &amp; god-2</f>
        <v>Факт 2014</v>
      </c>
      <c r="AD16" s="330" t="str">
        <f>"Утверждено в тарифе " &amp; god-1</f>
        <v>Утверждено в тарифе 2015</v>
      </c>
      <c r="AE16" s="330" t="str">
        <f>"Ожидаемо в " &amp; god-1</f>
        <v>Ожидаемо в 2015</v>
      </c>
      <c r="AF16" s="330" t="str">
        <f>"План " &amp; god</f>
        <v>План 2016</v>
      </c>
      <c r="AG16" s="330" t="str">
        <f>"План " &amp; god+1</f>
        <v>План 2017</v>
      </c>
      <c r="AH16" s="330" t="str">
        <f>"План " &amp; god+2</f>
        <v>План 2018</v>
      </c>
      <c r="AI16" s="330" t="str">
        <f>"План " &amp; god+3</f>
        <v>План 2019</v>
      </c>
      <c r="AJ16" s="330" t="str">
        <f>"План " &amp; god+4</f>
        <v>План 2020</v>
      </c>
      <c r="AK16" s="209"/>
      <c r="AL16" s="225"/>
    </row>
    <row r="17" spans="1:38" ht="22.5">
      <c r="A17" s="283"/>
      <c r="D17" s="201">
        <v>1</v>
      </c>
      <c r="E17" s="206" t="s">
        <v>1669</v>
      </c>
      <c r="F17" s="202" t="s">
        <v>1890</v>
      </c>
      <c r="G17" s="210">
        <f t="shared" ref="G17:P17" si="1">SUMIF($P$13:$AL$13,G$13,$P17:$AL17)</f>
        <v>0</v>
      </c>
      <c r="H17" s="210">
        <f t="shared" si="1"/>
        <v>0</v>
      </c>
      <c r="I17" s="210">
        <f t="shared" si="1"/>
        <v>0</v>
      </c>
      <c r="J17" s="210">
        <f t="shared" si="1"/>
        <v>0</v>
      </c>
      <c r="K17" s="210">
        <f t="shared" si="1"/>
        <v>0</v>
      </c>
      <c r="L17" s="210">
        <f t="shared" si="1"/>
        <v>0</v>
      </c>
      <c r="M17" s="210">
        <f t="shared" si="1"/>
        <v>0</v>
      </c>
      <c r="N17" s="210">
        <f t="shared" si="1"/>
        <v>0</v>
      </c>
      <c r="O17" s="210">
        <f t="shared" si="1"/>
        <v>0</v>
      </c>
      <c r="P17" s="210">
        <f t="shared" si="1"/>
        <v>0</v>
      </c>
      <c r="Q17" s="209"/>
      <c r="R17" s="209"/>
      <c r="S17" s="214">
        <f>SUMIF(AB13:AK13,AB13,AB17:AK17)</f>
        <v>0</v>
      </c>
      <c r="T17" s="624">
        <f>SUMIF(AB13:AK13,AC13,AB17:AK17)</f>
        <v>0</v>
      </c>
      <c r="U17" s="210">
        <f>SUMIF(AB13:AK13,AD13,AB17:AK17)</f>
        <v>0</v>
      </c>
      <c r="V17" s="210">
        <f>SUMIF(AB13:AK13,AE13,AB17:AK17)</f>
        <v>0</v>
      </c>
      <c r="W17" s="210">
        <f>SUMIF(AB13:AK13,AF13,AB17:AK17)</f>
        <v>0</v>
      </c>
      <c r="X17" s="210">
        <f>SUMIF(AB13:AK13,AG13,AB17:AK17)</f>
        <v>0</v>
      </c>
      <c r="Y17" s="210">
        <f>SUMIF(AB13:AK13,AH13,AB17:AK17)</f>
        <v>0</v>
      </c>
      <c r="Z17" s="210">
        <f>SUMIF(AB13:AK13,AI13,AB17:AK17)</f>
        <v>0</v>
      </c>
      <c r="AA17" s="210">
        <f>SUMIF(AB13:AK13,AJ13,AB17:AK17)</f>
        <v>0</v>
      </c>
      <c r="AB17" s="210">
        <f t="shared" ref="AB17:AJ17" si="2">AB18+AB24</f>
        <v>0</v>
      </c>
      <c r="AC17" s="210">
        <f t="shared" si="2"/>
        <v>0</v>
      </c>
      <c r="AD17" s="210">
        <f t="shared" si="2"/>
        <v>0</v>
      </c>
      <c r="AE17" s="210">
        <f t="shared" si="2"/>
        <v>0</v>
      </c>
      <c r="AF17" s="210">
        <f t="shared" si="2"/>
        <v>0</v>
      </c>
      <c r="AG17" s="210">
        <f t="shared" si="2"/>
        <v>0</v>
      </c>
      <c r="AH17" s="210">
        <f t="shared" si="2"/>
        <v>0</v>
      </c>
      <c r="AI17" s="210">
        <f t="shared" si="2"/>
        <v>0</v>
      </c>
      <c r="AJ17" s="210">
        <f t="shared" si="2"/>
        <v>0</v>
      </c>
      <c r="AK17" s="209"/>
      <c r="AL17" s="225"/>
    </row>
    <row r="18" spans="1:38">
      <c r="A18" s="283"/>
      <c r="D18" s="201" t="s">
        <v>1884</v>
      </c>
      <c r="E18" s="207" t="s">
        <v>1670</v>
      </c>
      <c r="F18" s="202" t="s">
        <v>1890</v>
      </c>
      <c r="G18" s="210">
        <f t="shared" ref="G18:O27" si="3">SUMIF($P$13:$AL$13,G$13,$P18:$AL18)</f>
        <v>0</v>
      </c>
      <c r="H18" s="210">
        <f t="shared" si="3"/>
        <v>0</v>
      </c>
      <c r="I18" s="210">
        <f t="shared" si="3"/>
        <v>0</v>
      </c>
      <c r="J18" s="210">
        <f t="shared" si="3"/>
        <v>0</v>
      </c>
      <c r="K18" s="210">
        <f t="shared" si="3"/>
        <v>0</v>
      </c>
      <c r="L18" s="210">
        <f t="shared" si="3"/>
        <v>0</v>
      </c>
      <c r="M18" s="210">
        <f t="shared" si="3"/>
        <v>0</v>
      </c>
      <c r="N18" s="210">
        <f t="shared" si="3"/>
        <v>0</v>
      </c>
      <c r="O18" s="210">
        <f t="shared" si="3"/>
        <v>0</v>
      </c>
      <c r="Q18" s="209"/>
      <c r="R18" s="209"/>
      <c r="S18" s="214">
        <f>SUMIF(AB13:AK13,AB13,AB18:AK18)</f>
        <v>0</v>
      </c>
      <c r="T18" s="624">
        <f>SUMIF(AB13:AK13,AC13,AB18:AK18)</f>
        <v>0</v>
      </c>
      <c r="U18" s="210">
        <f>SUMIF(AB13:AK13,AD13,AB18:AK18)</f>
        <v>0</v>
      </c>
      <c r="V18" s="210">
        <f>SUMIF(AB13:AK13,AE13,AB18:AK18)</f>
        <v>0</v>
      </c>
      <c r="W18" s="210">
        <f>SUMIF(AB13:AK13,AF13,AB18:AK18)</f>
        <v>0</v>
      </c>
      <c r="X18" s="210">
        <f>SUMIF(AB13:AK13,AG13,AB18:AK18)</f>
        <v>0</v>
      </c>
      <c r="Y18" s="210">
        <f>SUMIF(AB13:AK13,AH13,AB18:AK18)</f>
        <v>0</v>
      </c>
      <c r="Z18" s="210">
        <f>SUMIF(AB13:AK13,AI13,AB18:AK18)</f>
        <v>0</v>
      </c>
      <c r="AA18" s="210">
        <f>SUMIF(AB13:AK13,AJ13,AB18:AK18)</f>
        <v>0</v>
      </c>
      <c r="AB18" s="210">
        <f t="shared" ref="AB18:AJ18" si="4">SUM(AB19:AB23)</f>
        <v>0</v>
      </c>
      <c r="AC18" s="210">
        <f t="shared" si="4"/>
        <v>0</v>
      </c>
      <c r="AD18" s="210">
        <f t="shared" si="4"/>
        <v>0</v>
      </c>
      <c r="AE18" s="210">
        <f t="shared" si="4"/>
        <v>0</v>
      </c>
      <c r="AF18" s="210">
        <f t="shared" si="4"/>
        <v>0</v>
      </c>
      <c r="AG18" s="210">
        <f t="shared" si="4"/>
        <v>0</v>
      </c>
      <c r="AH18" s="210">
        <f t="shared" si="4"/>
        <v>0</v>
      </c>
      <c r="AI18" s="210">
        <f t="shared" si="4"/>
        <v>0</v>
      </c>
      <c r="AJ18" s="210">
        <f t="shared" si="4"/>
        <v>0</v>
      </c>
      <c r="AK18" s="209"/>
      <c r="AL18" s="225"/>
    </row>
    <row r="19" spans="1:38">
      <c r="A19" s="283"/>
      <c r="D19" s="201" t="s">
        <v>1885</v>
      </c>
      <c r="E19" s="203" t="s">
        <v>1821</v>
      </c>
      <c r="F19" s="202" t="s">
        <v>1890</v>
      </c>
      <c r="G19" s="210">
        <f t="shared" si="3"/>
        <v>0</v>
      </c>
      <c r="H19" s="210">
        <f t="shared" si="3"/>
        <v>0</v>
      </c>
      <c r="I19" s="210">
        <f t="shared" si="3"/>
        <v>0</v>
      </c>
      <c r="J19" s="210">
        <f t="shared" si="3"/>
        <v>0</v>
      </c>
      <c r="K19" s="210">
        <f t="shared" si="3"/>
        <v>0</v>
      </c>
      <c r="L19" s="210">
        <f t="shared" si="3"/>
        <v>0</v>
      </c>
      <c r="M19" s="210">
        <f t="shared" si="3"/>
        <v>0</v>
      </c>
      <c r="N19" s="210">
        <f t="shared" si="3"/>
        <v>0</v>
      </c>
      <c r="O19" s="210">
        <f t="shared" si="3"/>
        <v>0</v>
      </c>
      <c r="Q19" s="209"/>
      <c r="R19" s="209"/>
      <c r="S19" s="214">
        <f>SUMIF(AB13:AK13,AB13,AB19:AK19)</f>
        <v>0</v>
      </c>
      <c r="T19" s="624">
        <f>SUMIF(AB13:AK13,AC13,AB19:AK19)</f>
        <v>0</v>
      </c>
      <c r="U19" s="210">
        <f>SUMIF(AB13:AK13,AD13,AB19:AK19)</f>
        <v>0</v>
      </c>
      <c r="V19" s="210">
        <f>SUMIF(AB13:AK13,AE13,AB19:AK19)</f>
        <v>0</v>
      </c>
      <c r="W19" s="210">
        <f>SUMIF(AB13:AK13,AF13,AB19:AK19)</f>
        <v>0</v>
      </c>
      <c r="X19" s="210">
        <f>SUMIF(AB13:AK13,AG13,AB19:AK19)</f>
        <v>0</v>
      </c>
      <c r="Y19" s="210">
        <f>SUMIF(AB13:AK13,AH13,AB19:AK19)</f>
        <v>0</v>
      </c>
      <c r="Z19" s="210">
        <f>SUMIF(AB13:AK13,AI13,AB19:AK19)</f>
        <v>0</v>
      </c>
      <c r="AA19" s="210">
        <f>SUMIF(AB13:AK13,AJ13,AB19:AK19)</f>
        <v>0</v>
      </c>
      <c r="AB19" s="215">
        <f>AE19</f>
        <v>0</v>
      </c>
      <c r="AC19" s="215">
        <f>AE19</f>
        <v>0</v>
      </c>
      <c r="AD19" s="215">
        <f>AE19</f>
        <v>0</v>
      </c>
      <c r="AE19" s="667">
        <v>0</v>
      </c>
      <c r="AF19" s="215">
        <f>AE19</f>
        <v>0</v>
      </c>
      <c r="AG19" s="215">
        <f>AE19</f>
        <v>0</v>
      </c>
      <c r="AH19" s="215">
        <f>AE19</f>
        <v>0</v>
      </c>
      <c r="AI19" s="215">
        <f>AE19</f>
        <v>0</v>
      </c>
      <c r="AJ19" s="215">
        <f>AE19</f>
        <v>0</v>
      </c>
      <c r="AK19" s="209"/>
      <c r="AL19" s="225"/>
    </row>
    <row r="20" spans="1:38">
      <c r="A20" s="283"/>
      <c r="D20" s="201" t="s">
        <v>1671</v>
      </c>
      <c r="E20" s="203" t="s">
        <v>1822</v>
      </c>
      <c r="F20" s="202" t="s">
        <v>1890</v>
      </c>
      <c r="G20" s="210">
        <f t="shared" si="3"/>
        <v>0</v>
      </c>
      <c r="H20" s="210">
        <f t="shared" si="3"/>
        <v>0</v>
      </c>
      <c r="I20" s="210">
        <f t="shared" si="3"/>
        <v>0</v>
      </c>
      <c r="J20" s="210">
        <f t="shared" si="3"/>
        <v>0</v>
      </c>
      <c r="K20" s="210">
        <f t="shared" si="3"/>
        <v>0</v>
      </c>
      <c r="L20" s="210">
        <f t="shared" si="3"/>
        <v>0</v>
      </c>
      <c r="M20" s="210">
        <f t="shared" si="3"/>
        <v>0</v>
      </c>
      <c r="N20" s="210">
        <f t="shared" si="3"/>
        <v>0</v>
      </c>
      <c r="O20" s="210">
        <f t="shared" si="3"/>
        <v>0</v>
      </c>
      <c r="Q20" s="209"/>
      <c r="R20" s="209"/>
      <c r="S20" s="214">
        <f>SUMIF(AB13:AK13,AB13,AB20:AK20)</f>
        <v>0</v>
      </c>
      <c r="T20" s="624">
        <f>SUMIF(AB13:AK13,AC13,AB20:AK20)</f>
        <v>0</v>
      </c>
      <c r="U20" s="210">
        <f>SUMIF(AB13:AK13,AD13,AB20:AK20)</f>
        <v>0</v>
      </c>
      <c r="V20" s="210">
        <f>SUMIF(AB13:AK13,AE13,AB20:AK20)</f>
        <v>0</v>
      </c>
      <c r="W20" s="210">
        <f>SUMIF(AB13:AK13,AF13,AB20:AK20)</f>
        <v>0</v>
      </c>
      <c r="X20" s="210">
        <f>SUMIF(AB13:AK13,AG13,AB20:AK20)</f>
        <v>0</v>
      </c>
      <c r="Y20" s="210">
        <f>SUMIF(AB13:AK13,AH13,AB20:AK20)</f>
        <v>0</v>
      </c>
      <c r="Z20" s="210">
        <f>SUMIF(AB13:AK13,AI13,AB20:AK20)</f>
        <v>0</v>
      </c>
      <c r="AA20" s="210">
        <f>SUMIF(AB13:AK13,AJ13,AB20:AK20)</f>
        <v>0</v>
      </c>
      <c r="AB20" s="215">
        <f>AE20</f>
        <v>0</v>
      </c>
      <c r="AC20" s="215">
        <f>AE20</f>
        <v>0</v>
      </c>
      <c r="AD20" s="215">
        <f>AE20</f>
        <v>0</v>
      </c>
      <c r="AE20" s="667">
        <v>0</v>
      </c>
      <c r="AF20" s="215">
        <f>AE20</f>
        <v>0</v>
      </c>
      <c r="AG20" s="215">
        <f>AE20</f>
        <v>0</v>
      </c>
      <c r="AH20" s="215">
        <f>AE20</f>
        <v>0</v>
      </c>
      <c r="AI20" s="215">
        <f>AE20</f>
        <v>0</v>
      </c>
      <c r="AJ20" s="215">
        <f>AE20</f>
        <v>0</v>
      </c>
      <c r="AK20" s="209"/>
      <c r="AL20" s="225"/>
    </row>
    <row r="21" spans="1:38">
      <c r="A21" s="283"/>
      <c r="D21" s="201" t="s">
        <v>1672</v>
      </c>
      <c r="E21" s="203" t="s">
        <v>1673</v>
      </c>
      <c r="F21" s="202" t="s">
        <v>1890</v>
      </c>
      <c r="G21" s="210">
        <f t="shared" si="3"/>
        <v>0</v>
      </c>
      <c r="H21" s="210">
        <f t="shared" si="3"/>
        <v>0</v>
      </c>
      <c r="I21" s="210">
        <f t="shared" si="3"/>
        <v>0</v>
      </c>
      <c r="J21" s="210">
        <f t="shared" si="3"/>
        <v>0</v>
      </c>
      <c r="K21" s="210">
        <f t="shared" si="3"/>
        <v>0</v>
      </c>
      <c r="L21" s="210">
        <f t="shared" si="3"/>
        <v>0</v>
      </c>
      <c r="M21" s="210">
        <f t="shared" si="3"/>
        <v>0</v>
      </c>
      <c r="N21" s="210">
        <f t="shared" si="3"/>
        <v>0</v>
      </c>
      <c r="O21" s="210">
        <f t="shared" si="3"/>
        <v>0</v>
      </c>
      <c r="Q21" s="209"/>
      <c r="R21" s="209"/>
      <c r="S21" s="214">
        <f>SUMIF(AB13:AK13,AB13,AB21:AK21)</f>
        <v>0</v>
      </c>
      <c r="T21" s="624">
        <f>SUMIF(AB13:AK13,AC13,AB21:AK21)</f>
        <v>0</v>
      </c>
      <c r="U21" s="210">
        <f>SUMIF(AB13:AK13,AD13,AB21:AK21)</f>
        <v>0</v>
      </c>
      <c r="V21" s="210">
        <f>SUMIF(AB13:AK13,AE13,AB21:AK21)</f>
        <v>0</v>
      </c>
      <c r="W21" s="210">
        <f>SUMIF(AB13:AK13,AF13,AB21:AK21)</f>
        <v>0</v>
      </c>
      <c r="X21" s="210">
        <f>SUMIF(AB13:AK13,AG13,AB21:AK21)</f>
        <v>0</v>
      </c>
      <c r="Y21" s="210">
        <f>SUMIF(AB13:AK13,AH13,AB21:AK21)</f>
        <v>0</v>
      </c>
      <c r="Z21" s="210">
        <f>SUMIF(AB13:AK13,AI13,AB21:AK21)</f>
        <v>0</v>
      </c>
      <c r="AA21" s="210">
        <f>SUMIF(AB13:AK13,AJ13,AB21:AK21)</f>
        <v>0</v>
      </c>
      <c r="AB21" s="215">
        <f>AE21</f>
        <v>0</v>
      </c>
      <c r="AC21" s="215">
        <f>AE21</f>
        <v>0</v>
      </c>
      <c r="AD21" s="215">
        <f>AE21</f>
        <v>0</v>
      </c>
      <c r="AE21" s="667">
        <v>0</v>
      </c>
      <c r="AF21" s="215">
        <f>AE21</f>
        <v>0</v>
      </c>
      <c r="AG21" s="215">
        <f>AE21</f>
        <v>0</v>
      </c>
      <c r="AH21" s="215">
        <f>AE21</f>
        <v>0</v>
      </c>
      <c r="AI21" s="215">
        <f>AE21</f>
        <v>0</v>
      </c>
      <c r="AJ21" s="215">
        <f>AE21</f>
        <v>0</v>
      </c>
      <c r="AK21" s="209"/>
      <c r="AL21" s="225"/>
    </row>
    <row r="22" spans="1:38">
      <c r="A22" s="283"/>
      <c r="D22" s="201" t="s">
        <v>1674</v>
      </c>
      <c r="E22" s="203" t="s">
        <v>1675</v>
      </c>
      <c r="F22" s="202" t="s">
        <v>1890</v>
      </c>
      <c r="G22" s="210">
        <f t="shared" si="3"/>
        <v>0</v>
      </c>
      <c r="H22" s="210">
        <f t="shared" si="3"/>
        <v>0</v>
      </c>
      <c r="I22" s="210">
        <f t="shared" si="3"/>
        <v>0</v>
      </c>
      <c r="J22" s="210">
        <f t="shared" si="3"/>
        <v>0</v>
      </c>
      <c r="K22" s="210">
        <f t="shared" si="3"/>
        <v>0</v>
      </c>
      <c r="L22" s="210">
        <f t="shared" si="3"/>
        <v>0</v>
      </c>
      <c r="M22" s="210">
        <f t="shared" si="3"/>
        <v>0</v>
      </c>
      <c r="N22" s="210">
        <f t="shared" si="3"/>
        <v>0</v>
      </c>
      <c r="O22" s="210">
        <f t="shared" si="3"/>
        <v>0</v>
      </c>
      <c r="Q22" s="209"/>
      <c r="R22" s="209"/>
      <c r="S22" s="214">
        <f>SUMIF(AB13:AK13,AB13,AB22:AK22)</f>
        <v>0</v>
      </c>
      <c r="T22" s="624">
        <f>SUMIF(AB13:AK13,AC13,AB22:AK22)</f>
        <v>0</v>
      </c>
      <c r="U22" s="210">
        <f>SUMIF(AB13:AK13,AD13,AB22:AK22)</f>
        <v>0</v>
      </c>
      <c r="V22" s="210">
        <f>SUMIF(AB13:AK13,AE13,AB22:AK22)</f>
        <v>0</v>
      </c>
      <c r="W22" s="210">
        <f>SUMIF(AB13:AK13,AF13,AB22:AK22)</f>
        <v>0</v>
      </c>
      <c r="X22" s="210">
        <f>SUMIF(AB13:AK13,AG13,AB22:AK22)</f>
        <v>0</v>
      </c>
      <c r="Y22" s="210">
        <f>SUMIF(AB13:AK13,AH13,AB22:AK22)</f>
        <v>0</v>
      </c>
      <c r="Z22" s="210">
        <f>SUMIF(AB13:AK13,AI13,AB22:AK22)</f>
        <v>0</v>
      </c>
      <c r="AA22" s="210">
        <f>SUMIF(AB13:AK13,AJ13,AB22:AK22)</f>
        <v>0</v>
      </c>
      <c r="AB22" s="215">
        <f>AE22</f>
        <v>0</v>
      </c>
      <c r="AC22" s="215">
        <f>AE22</f>
        <v>0</v>
      </c>
      <c r="AD22" s="215">
        <f>AE22</f>
        <v>0</v>
      </c>
      <c r="AE22" s="667">
        <v>0</v>
      </c>
      <c r="AF22" s="215">
        <f>AE22</f>
        <v>0</v>
      </c>
      <c r="AG22" s="215">
        <f>AE22</f>
        <v>0</v>
      </c>
      <c r="AH22" s="215">
        <f>AE22</f>
        <v>0</v>
      </c>
      <c r="AI22" s="215">
        <f>AE22</f>
        <v>0</v>
      </c>
      <c r="AJ22" s="215">
        <f>AE22</f>
        <v>0</v>
      </c>
      <c r="AK22" s="209"/>
      <c r="AL22" s="225"/>
    </row>
    <row r="23" spans="1:38">
      <c r="A23" s="283"/>
      <c r="D23" s="201" t="s">
        <v>1676</v>
      </c>
      <c r="E23" s="203" t="s">
        <v>1677</v>
      </c>
      <c r="F23" s="202" t="s">
        <v>1890</v>
      </c>
      <c r="G23" s="210">
        <f t="shared" si="3"/>
        <v>0</v>
      </c>
      <c r="H23" s="210">
        <f t="shared" si="3"/>
        <v>0</v>
      </c>
      <c r="I23" s="210">
        <f t="shared" si="3"/>
        <v>0</v>
      </c>
      <c r="J23" s="210">
        <f t="shared" si="3"/>
        <v>0</v>
      </c>
      <c r="K23" s="210">
        <f t="shared" si="3"/>
        <v>0</v>
      </c>
      <c r="L23" s="210">
        <f t="shared" si="3"/>
        <v>0</v>
      </c>
      <c r="M23" s="210">
        <f t="shared" si="3"/>
        <v>0</v>
      </c>
      <c r="N23" s="210">
        <f t="shared" si="3"/>
        <v>0</v>
      </c>
      <c r="O23" s="210">
        <f t="shared" si="3"/>
        <v>0</v>
      </c>
      <c r="Q23" s="209"/>
      <c r="R23" s="209"/>
      <c r="S23" s="214">
        <f>SUMIF(AB13:AK13,AB13,AB23:AK23)</f>
        <v>0</v>
      </c>
      <c r="T23" s="624">
        <f>SUMIF(AB13:AK13,AC13,AB23:AK23)</f>
        <v>0</v>
      </c>
      <c r="U23" s="210">
        <f>SUMIF(AB13:AK13,AD13,AB23:AK23)</f>
        <v>0</v>
      </c>
      <c r="V23" s="210">
        <f>SUMIF(AB13:AK13,AE13,AB23:AK23)</f>
        <v>0</v>
      </c>
      <c r="W23" s="210">
        <f>SUMIF(AB13:AK13,AF13,AB23:AK23)</f>
        <v>0</v>
      </c>
      <c r="X23" s="210">
        <f>SUMIF(AB13:AK13,AG13,AB23:AK23)</f>
        <v>0</v>
      </c>
      <c r="Y23" s="210">
        <f>SUMIF(AB13:AK13,AH13,AB23:AK23)</f>
        <v>0</v>
      </c>
      <c r="Z23" s="210">
        <f>SUMIF(AB13:AK13,AI13,AB23:AK23)</f>
        <v>0</v>
      </c>
      <c r="AA23" s="210">
        <f>SUMIF(AB13:AK13,AJ13,AB23:AK23)</f>
        <v>0</v>
      </c>
      <c r="AB23" s="215">
        <f>AE23</f>
        <v>0</v>
      </c>
      <c r="AC23" s="215">
        <f>AE23</f>
        <v>0</v>
      </c>
      <c r="AD23" s="215">
        <f>AE23</f>
        <v>0</v>
      </c>
      <c r="AE23" s="667">
        <v>0</v>
      </c>
      <c r="AF23" s="215">
        <f>AE23</f>
        <v>0</v>
      </c>
      <c r="AG23" s="215">
        <f>AE23</f>
        <v>0</v>
      </c>
      <c r="AH23" s="215">
        <f>AE23</f>
        <v>0</v>
      </c>
      <c r="AI23" s="215">
        <f>AE23</f>
        <v>0</v>
      </c>
      <c r="AJ23" s="215">
        <f>AE23</f>
        <v>0</v>
      </c>
      <c r="AK23" s="209"/>
      <c r="AL23" s="225"/>
    </row>
    <row r="24" spans="1:38">
      <c r="A24" s="283"/>
      <c r="D24" s="201" t="s">
        <v>1887</v>
      </c>
      <c r="E24" s="207" t="s">
        <v>1678</v>
      </c>
      <c r="F24" s="202" t="s">
        <v>1890</v>
      </c>
      <c r="G24" s="210">
        <f t="shared" si="3"/>
        <v>0</v>
      </c>
      <c r="H24" s="210">
        <f t="shared" si="3"/>
        <v>0</v>
      </c>
      <c r="I24" s="210">
        <f t="shared" si="3"/>
        <v>0</v>
      </c>
      <c r="J24" s="210">
        <f t="shared" si="3"/>
        <v>0</v>
      </c>
      <c r="K24" s="210">
        <f t="shared" si="3"/>
        <v>0</v>
      </c>
      <c r="L24" s="210">
        <f t="shared" si="3"/>
        <v>0</v>
      </c>
      <c r="M24" s="210">
        <f t="shared" si="3"/>
        <v>0</v>
      </c>
      <c r="N24" s="210">
        <f t="shared" si="3"/>
        <v>0</v>
      </c>
      <c r="O24" s="210">
        <f t="shared" si="3"/>
        <v>0</v>
      </c>
      <c r="Q24" s="209"/>
      <c r="R24" s="209"/>
      <c r="S24" s="214">
        <f>SUMIF(AB13:AK13,AB13,AB24:AK24)</f>
        <v>0</v>
      </c>
      <c r="T24" s="624">
        <f>SUMIF(AB13:AK13,AC13,AB24:AK24)</f>
        <v>0</v>
      </c>
      <c r="U24" s="210">
        <f>SUMIF(AB13:AK13,AD13,AB24:AK24)</f>
        <v>0</v>
      </c>
      <c r="V24" s="210">
        <f>SUMIF(AB13:AK13,AE13,AB24:AK24)</f>
        <v>0</v>
      </c>
      <c r="W24" s="210">
        <f>SUMIF(AB13:AK13,AF13,AB24:AK24)</f>
        <v>0</v>
      </c>
      <c r="X24" s="210">
        <f>SUMIF(AB13:AK13,AG13,AB24:AK24)</f>
        <v>0</v>
      </c>
      <c r="Y24" s="210">
        <f>SUMIF(AB13:AK13,AH13,AB24:AK24)</f>
        <v>0</v>
      </c>
      <c r="Z24" s="210">
        <f>SUMIF(AB13:AK13,AI13,AB24:AK24)</f>
        <v>0</v>
      </c>
      <c r="AA24" s="210">
        <f>SUMIF(AB13:AK13,AJ13,AB24:AK24)</f>
        <v>0</v>
      </c>
      <c r="AB24" s="210">
        <f t="shared" ref="AB24:AJ24" si="5">AB25+AB31</f>
        <v>0</v>
      </c>
      <c r="AC24" s="210">
        <f t="shared" si="5"/>
        <v>0</v>
      </c>
      <c r="AD24" s="210">
        <f t="shared" si="5"/>
        <v>0</v>
      </c>
      <c r="AE24" s="210">
        <f t="shared" si="5"/>
        <v>0</v>
      </c>
      <c r="AF24" s="210">
        <f t="shared" si="5"/>
        <v>0</v>
      </c>
      <c r="AG24" s="210">
        <f t="shared" si="5"/>
        <v>0</v>
      </c>
      <c r="AH24" s="210">
        <f t="shared" si="5"/>
        <v>0</v>
      </c>
      <c r="AI24" s="210">
        <f t="shared" si="5"/>
        <v>0</v>
      </c>
      <c r="AJ24" s="210">
        <f t="shared" si="5"/>
        <v>0</v>
      </c>
      <c r="AK24" s="209"/>
      <c r="AL24" s="225"/>
    </row>
    <row r="25" spans="1:38">
      <c r="A25" s="283"/>
      <c r="D25" s="201" t="s">
        <v>1888</v>
      </c>
      <c r="E25" s="203" t="s">
        <v>1823</v>
      </c>
      <c r="F25" s="202" t="s">
        <v>1890</v>
      </c>
      <c r="G25" s="210">
        <f t="shared" si="3"/>
        <v>0</v>
      </c>
      <c r="H25" s="210">
        <f t="shared" si="3"/>
        <v>0</v>
      </c>
      <c r="I25" s="210">
        <f t="shared" si="3"/>
        <v>0</v>
      </c>
      <c r="J25" s="210">
        <f t="shared" si="3"/>
        <v>0</v>
      </c>
      <c r="K25" s="210">
        <f t="shared" si="3"/>
        <v>0</v>
      </c>
      <c r="L25" s="210">
        <f t="shared" si="3"/>
        <v>0</v>
      </c>
      <c r="M25" s="210">
        <f t="shared" si="3"/>
        <v>0</v>
      </c>
      <c r="N25" s="210">
        <f t="shared" si="3"/>
        <v>0</v>
      </c>
      <c r="O25" s="210">
        <f t="shared" si="3"/>
        <v>0</v>
      </c>
      <c r="Q25" s="209"/>
      <c r="R25" s="209"/>
      <c r="S25" s="214">
        <f>SUMIF(AB13:AK13,AB13,AB25:AK25)</f>
        <v>0</v>
      </c>
      <c r="T25" s="624">
        <f>SUMIF(AB13:AK13,AC13,AB25:AK25)</f>
        <v>0</v>
      </c>
      <c r="U25" s="210">
        <f>SUMIF(AB13:AK13,AD13,AB25:AK25)</f>
        <v>0</v>
      </c>
      <c r="V25" s="210">
        <f>SUMIF(AB13:AK13,AE13,AB25:AK25)</f>
        <v>0</v>
      </c>
      <c r="W25" s="210">
        <f>SUMIF(AB13:AK13,AF13,AB25:AK25)</f>
        <v>0</v>
      </c>
      <c r="X25" s="210">
        <f>SUMIF(AB13:AK13,AG13,AB25:AK25)</f>
        <v>0</v>
      </c>
      <c r="Y25" s="210">
        <f>SUMIF(AB13:AK13,AH13,AB25:AK25)</f>
        <v>0</v>
      </c>
      <c r="Z25" s="210">
        <f>SUMIF(AB13:AK13,AI13,AB25:AK25)</f>
        <v>0</v>
      </c>
      <c r="AA25" s="210">
        <f>SUMIF(AB13:AK13,AJ13,AB25:AK25)</f>
        <v>0</v>
      </c>
      <c r="AB25" s="210">
        <f t="shared" ref="AB25:AJ25" si="6">SUM(AB26:AB30)</f>
        <v>0</v>
      </c>
      <c r="AC25" s="210">
        <f t="shared" si="6"/>
        <v>0</v>
      </c>
      <c r="AD25" s="210">
        <f t="shared" si="6"/>
        <v>0</v>
      </c>
      <c r="AE25" s="210">
        <f t="shared" si="6"/>
        <v>0</v>
      </c>
      <c r="AF25" s="210">
        <f t="shared" si="6"/>
        <v>0</v>
      </c>
      <c r="AG25" s="210">
        <f t="shared" si="6"/>
        <v>0</v>
      </c>
      <c r="AH25" s="210">
        <f t="shared" si="6"/>
        <v>0</v>
      </c>
      <c r="AI25" s="210">
        <f t="shared" si="6"/>
        <v>0</v>
      </c>
      <c r="AJ25" s="210">
        <f t="shared" si="6"/>
        <v>0</v>
      </c>
      <c r="AK25" s="209"/>
      <c r="AL25" s="225"/>
    </row>
    <row r="26" spans="1:38">
      <c r="A26" s="283"/>
      <c r="D26" s="201" t="s">
        <v>1889</v>
      </c>
      <c r="E26" s="204" t="s">
        <v>1821</v>
      </c>
      <c r="F26" s="202" t="s">
        <v>1890</v>
      </c>
      <c r="G26" s="210">
        <f t="shared" si="3"/>
        <v>0</v>
      </c>
      <c r="H26" s="210">
        <f t="shared" si="3"/>
        <v>0</v>
      </c>
      <c r="I26" s="210">
        <f t="shared" si="3"/>
        <v>0</v>
      </c>
      <c r="J26" s="210">
        <f t="shared" si="3"/>
        <v>0</v>
      </c>
      <c r="K26" s="210">
        <f t="shared" si="3"/>
        <v>0</v>
      </c>
      <c r="L26" s="210">
        <f t="shared" si="3"/>
        <v>0</v>
      </c>
      <c r="M26" s="210">
        <f t="shared" si="3"/>
        <v>0</v>
      </c>
      <c r="N26" s="210">
        <f t="shared" si="3"/>
        <v>0</v>
      </c>
      <c r="O26" s="210">
        <f t="shared" si="3"/>
        <v>0</v>
      </c>
      <c r="Q26" s="209"/>
      <c r="R26" s="209"/>
      <c r="S26" s="214">
        <f>SUMIF(AB13:AK13,AB13,AB26:AK26)</f>
        <v>0</v>
      </c>
      <c r="T26" s="624">
        <f>SUMIF(AB13:AK13,AC13,AB26:AK26)</f>
        <v>0</v>
      </c>
      <c r="U26" s="210">
        <f>SUMIF(AB13:AK13,AD13,AB26:AK26)</f>
        <v>0</v>
      </c>
      <c r="V26" s="210">
        <f>SUMIF(AB13:AK13,AE13,AB26:AK26)</f>
        <v>0</v>
      </c>
      <c r="W26" s="210">
        <f>SUMIF(AB13:AK13,AF13,AB26:AK26)</f>
        <v>0</v>
      </c>
      <c r="X26" s="210">
        <f>SUMIF(AB13:AK13,AG13,AB26:AK26)</f>
        <v>0</v>
      </c>
      <c r="Y26" s="210">
        <f>SUMIF(AB13:AK13,AH13,AB26:AK26)</f>
        <v>0</v>
      </c>
      <c r="Z26" s="210">
        <f>SUMIF(AB13:AK13,AI13,AB26:AK26)</f>
        <v>0</v>
      </c>
      <c r="AA26" s="210">
        <f>SUMIF(AB13:AK13,AJ13,AB26:AK26)</f>
        <v>0</v>
      </c>
      <c r="AB26" s="215">
        <f>AE26</f>
        <v>0</v>
      </c>
      <c r="AC26" s="215">
        <f>AE26</f>
        <v>0</v>
      </c>
      <c r="AD26" s="215">
        <f>AE26</f>
        <v>0</v>
      </c>
      <c r="AE26" s="667">
        <v>0</v>
      </c>
      <c r="AF26" s="215">
        <f>AE26</f>
        <v>0</v>
      </c>
      <c r="AG26" s="215">
        <f>AE26</f>
        <v>0</v>
      </c>
      <c r="AH26" s="215">
        <f>AE26</f>
        <v>0</v>
      </c>
      <c r="AI26" s="215">
        <f>AE26</f>
        <v>0</v>
      </c>
      <c r="AJ26" s="215">
        <f>AE26</f>
        <v>0</v>
      </c>
      <c r="AK26" s="209"/>
      <c r="AL26" s="225"/>
    </row>
    <row r="27" spans="1:38">
      <c r="A27" s="283"/>
      <c r="D27" s="201" t="s">
        <v>1891</v>
      </c>
      <c r="E27" s="204" t="s">
        <v>1822</v>
      </c>
      <c r="F27" s="202" t="s">
        <v>1890</v>
      </c>
      <c r="G27" s="210">
        <f t="shared" si="3"/>
        <v>0</v>
      </c>
      <c r="H27" s="210">
        <f t="shared" si="3"/>
        <v>0</v>
      </c>
      <c r="I27" s="210">
        <f t="shared" si="3"/>
        <v>0</v>
      </c>
      <c r="J27" s="210">
        <f t="shared" si="3"/>
        <v>0</v>
      </c>
      <c r="K27" s="210">
        <f t="shared" si="3"/>
        <v>0</v>
      </c>
      <c r="L27" s="210">
        <f t="shared" si="3"/>
        <v>0</v>
      </c>
      <c r="M27" s="210">
        <f t="shared" si="3"/>
        <v>0</v>
      </c>
      <c r="N27" s="210">
        <f t="shared" si="3"/>
        <v>0</v>
      </c>
      <c r="O27" s="210">
        <f t="shared" si="3"/>
        <v>0</v>
      </c>
      <c r="Q27" s="209"/>
      <c r="R27" s="209"/>
      <c r="S27" s="214">
        <f>SUMIF(AB13:AK13,AB13,AB27:AK27)</f>
        <v>0</v>
      </c>
      <c r="T27" s="624">
        <f>SUMIF(AB13:AK13,AC13,AB27:AK27)</f>
        <v>0</v>
      </c>
      <c r="U27" s="210">
        <f>SUMIF(AB13:AK13,AD13,AB27:AK27)</f>
        <v>0</v>
      </c>
      <c r="V27" s="210">
        <f>SUMIF(AB13:AK13,AE13,AB27:AK27)</f>
        <v>0</v>
      </c>
      <c r="W27" s="210">
        <f>SUMIF(AB13:AK13,AF13,AB27:AK27)</f>
        <v>0</v>
      </c>
      <c r="X27" s="210">
        <f>SUMIF(AB13:AK13,AG13,AB27:AK27)</f>
        <v>0</v>
      </c>
      <c r="Y27" s="210">
        <f>SUMIF(AB13:AK13,AH13,AB27:AK27)</f>
        <v>0</v>
      </c>
      <c r="Z27" s="210">
        <f>SUMIF(AB13:AK13,AI13,AB27:AK27)</f>
        <v>0</v>
      </c>
      <c r="AA27" s="210">
        <f>SUMIF(AB13:AK13,AJ13,AB27:AK27)</f>
        <v>0</v>
      </c>
      <c r="AB27" s="215">
        <f>AE27</f>
        <v>0</v>
      </c>
      <c r="AC27" s="215">
        <f>AE27</f>
        <v>0</v>
      </c>
      <c r="AD27" s="215">
        <f>AE27</f>
        <v>0</v>
      </c>
      <c r="AE27" s="667">
        <v>0</v>
      </c>
      <c r="AF27" s="215">
        <f>AE27</f>
        <v>0</v>
      </c>
      <c r="AG27" s="215">
        <f>AE27</f>
        <v>0</v>
      </c>
      <c r="AH27" s="215">
        <f>AE27</f>
        <v>0</v>
      </c>
      <c r="AI27" s="215">
        <f>AE27</f>
        <v>0</v>
      </c>
      <c r="AJ27" s="215">
        <f>AE27</f>
        <v>0</v>
      </c>
      <c r="AK27" s="209"/>
      <c r="AL27" s="225"/>
    </row>
    <row r="28" spans="1:38">
      <c r="A28" s="283"/>
      <c r="D28" s="201" t="s">
        <v>1892</v>
      </c>
      <c r="E28" s="204" t="s">
        <v>1673</v>
      </c>
      <c r="F28" s="202" t="s">
        <v>1890</v>
      </c>
      <c r="G28" s="210">
        <f t="shared" ref="G28:O36" si="7">SUMIF($P$13:$AL$13,G$13,$P28:$AL28)</f>
        <v>0</v>
      </c>
      <c r="H28" s="210">
        <f t="shared" si="7"/>
        <v>0</v>
      </c>
      <c r="I28" s="210">
        <f t="shared" si="7"/>
        <v>0</v>
      </c>
      <c r="J28" s="210">
        <f t="shared" si="7"/>
        <v>0</v>
      </c>
      <c r="K28" s="210">
        <f t="shared" si="7"/>
        <v>0</v>
      </c>
      <c r="L28" s="210">
        <f t="shared" si="7"/>
        <v>0</v>
      </c>
      <c r="M28" s="210">
        <f t="shared" si="7"/>
        <v>0</v>
      </c>
      <c r="N28" s="210">
        <f t="shared" si="7"/>
        <v>0</v>
      </c>
      <c r="O28" s="210">
        <f t="shared" si="7"/>
        <v>0</v>
      </c>
      <c r="Q28" s="209"/>
      <c r="R28" s="209"/>
      <c r="S28" s="214">
        <f>SUMIF(AB13:AK13,AB13,AB28:AK28)</f>
        <v>0</v>
      </c>
      <c r="T28" s="624">
        <f>SUMIF(AB13:AK13,AC13,AB28:AK28)</f>
        <v>0</v>
      </c>
      <c r="U28" s="210">
        <f>SUMIF(AB13:AK13,AD13,AB28:AK28)</f>
        <v>0</v>
      </c>
      <c r="V28" s="210">
        <f>SUMIF(AB13:AK13,AE13,AB28:AK28)</f>
        <v>0</v>
      </c>
      <c r="W28" s="210">
        <f>SUMIF(AB13:AK13,AF13,AB28:AK28)</f>
        <v>0</v>
      </c>
      <c r="X28" s="210">
        <f>SUMIF(AB13:AK13,AG13,AB28:AK28)</f>
        <v>0</v>
      </c>
      <c r="Y28" s="210">
        <f>SUMIF(AB13:AK13,AH13,AB28:AK28)</f>
        <v>0</v>
      </c>
      <c r="Z28" s="210">
        <f>SUMIF(AB13:AK13,AI13,AB28:AK28)</f>
        <v>0</v>
      </c>
      <c r="AA28" s="210">
        <f>SUMIF(AB13:AK13,AJ13,AB28:AK28)</f>
        <v>0</v>
      </c>
      <c r="AB28" s="215">
        <f>AE28</f>
        <v>0</v>
      </c>
      <c r="AC28" s="215">
        <f>AE28</f>
        <v>0</v>
      </c>
      <c r="AD28" s="215">
        <f>AE28</f>
        <v>0</v>
      </c>
      <c r="AE28" s="667">
        <v>0</v>
      </c>
      <c r="AF28" s="215">
        <f>AE28</f>
        <v>0</v>
      </c>
      <c r="AG28" s="215">
        <f>AE28</f>
        <v>0</v>
      </c>
      <c r="AH28" s="215">
        <f>AE28</f>
        <v>0</v>
      </c>
      <c r="AI28" s="215">
        <f>AE28</f>
        <v>0</v>
      </c>
      <c r="AJ28" s="215">
        <f>AE28</f>
        <v>0</v>
      </c>
      <c r="AK28" s="209"/>
      <c r="AL28" s="225"/>
    </row>
    <row r="29" spans="1:38">
      <c r="A29" s="283"/>
      <c r="D29" s="201" t="s">
        <v>1893</v>
      </c>
      <c r="E29" s="204" t="s">
        <v>1675</v>
      </c>
      <c r="F29" s="202" t="s">
        <v>1890</v>
      </c>
      <c r="G29" s="210">
        <f t="shared" si="7"/>
        <v>0</v>
      </c>
      <c r="H29" s="210">
        <f t="shared" si="7"/>
        <v>0</v>
      </c>
      <c r="I29" s="210">
        <f t="shared" si="7"/>
        <v>0</v>
      </c>
      <c r="J29" s="210">
        <f t="shared" si="7"/>
        <v>0</v>
      </c>
      <c r="K29" s="210">
        <f t="shared" si="7"/>
        <v>0</v>
      </c>
      <c r="L29" s="210">
        <f t="shared" si="7"/>
        <v>0</v>
      </c>
      <c r="M29" s="210">
        <f t="shared" si="7"/>
        <v>0</v>
      </c>
      <c r="N29" s="210">
        <f t="shared" si="7"/>
        <v>0</v>
      </c>
      <c r="O29" s="210">
        <f t="shared" si="7"/>
        <v>0</v>
      </c>
      <c r="Q29" s="209"/>
      <c r="R29" s="209"/>
      <c r="S29" s="214">
        <f>SUMIF(AB13:AK13,AB13,AB29:AK29)</f>
        <v>0</v>
      </c>
      <c r="T29" s="624">
        <f>SUMIF(AB13:AK13,AC13,AB29:AK29)</f>
        <v>0</v>
      </c>
      <c r="U29" s="210">
        <f>SUMIF(AB13:AK13,AD13,AB29:AK29)</f>
        <v>0</v>
      </c>
      <c r="V29" s="210">
        <f>SUMIF(AB13:AK13,AE13,AB29:AK29)</f>
        <v>0</v>
      </c>
      <c r="W29" s="210">
        <f>SUMIF(AB13:AK13,AF13,AB29:AK29)</f>
        <v>0</v>
      </c>
      <c r="X29" s="210">
        <f>SUMIF(AB13:AK13,AG13,AB29:AK29)</f>
        <v>0</v>
      </c>
      <c r="Y29" s="210">
        <f>SUMIF(AB13:AK13,AH13,AB29:AK29)</f>
        <v>0</v>
      </c>
      <c r="Z29" s="210">
        <f>SUMIF(AB13:AK13,AI13,AB29:AK29)</f>
        <v>0</v>
      </c>
      <c r="AA29" s="210">
        <f>SUMIF(AB13:AK13,AJ13,AB29:AK29)</f>
        <v>0</v>
      </c>
      <c r="AB29" s="215">
        <f>AE29</f>
        <v>0</v>
      </c>
      <c r="AC29" s="215">
        <f>AE29</f>
        <v>0</v>
      </c>
      <c r="AD29" s="215">
        <f>AE29</f>
        <v>0</v>
      </c>
      <c r="AE29" s="667">
        <v>0</v>
      </c>
      <c r="AF29" s="215">
        <f>AE29</f>
        <v>0</v>
      </c>
      <c r="AG29" s="215">
        <f>AE29</f>
        <v>0</v>
      </c>
      <c r="AH29" s="215">
        <f>AE29</f>
        <v>0</v>
      </c>
      <c r="AI29" s="215">
        <f>AE29</f>
        <v>0</v>
      </c>
      <c r="AJ29" s="215">
        <f>AE29</f>
        <v>0</v>
      </c>
      <c r="AK29" s="209"/>
      <c r="AL29" s="225"/>
    </row>
    <row r="30" spans="1:38">
      <c r="A30" s="283"/>
      <c r="D30" s="201" t="s">
        <v>1679</v>
      </c>
      <c r="E30" s="204" t="s">
        <v>1677</v>
      </c>
      <c r="F30" s="202" t="s">
        <v>1890</v>
      </c>
      <c r="G30" s="210">
        <f t="shared" si="7"/>
        <v>0</v>
      </c>
      <c r="H30" s="210">
        <f t="shared" si="7"/>
        <v>0</v>
      </c>
      <c r="I30" s="210">
        <f t="shared" si="7"/>
        <v>0</v>
      </c>
      <c r="J30" s="210">
        <f t="shared" si="7"/>
        <v>0</v>
      </c>
      <c r="K30" s="210">
        <f t="shared" si="7"/>
        <v>0</v>
      </c>
      <c r="L30" s="210">
        <f t="shared" si="7"/>
        <v>0</v>
      </c>
      <c r="M30" s="210">
        <f t="shared" si="7"/>
        <v>0</v>
      </c>
      <c r="N30" s="210">
        <f t="shared" si="7"/>
        <v>0</v>
      </c>
      <c r="O30" s="210">
        <f t="shared" si="7"/>
        <v>0</v>
      </c>
      <c r="Q30" s="209"/>
      <c r="R30" s="209"/>
      <c r="S30" s="214">
        <f>SUMIF(AB13:AK13,AB13,AB30:AK30)</f>
        <v>0</v>
      </c>
      <c r="T30" s="624">
        <f>SUMIF(AB13:AK13,AC13,AB30:AK30)</f>
        <v>0</v>
      </c>
      <c r="U30" s="210">
        <f>SUMIF(AB13:AK13,AD13,AB30:AK30)</f>
        <v>0</v>
      </c>
      <c r="V30" s="210">
        <f>SUMIF(AB13:AK13,AE13,AB30:AK30)</f>
        <v>0</v>
      </c>
      <c r="W30" s="210">
        <f>SUMIF(AB13:AK13,AF13,AB30:AK30)</f>
        <v>0</v>
      </c>
      <c r="X30" s="210">
        <f>SUMIF(AB13:AK13,AG13,AB30:AK30)</f>
        <v>0</v>
      </c>
      <c r="Y30" s="210">
        <f>SUMIF(AB13:AK13,AH13,AB30:AK30)</f>
        <v>0</v>
      </c>
      <c r="Z30" s="210">
        <f>SUMIF(AB13:AK13,AI13,AB30:AK30)</f>
        <v>0</v>
      </c>
      <c r="AA30" s="210">
        <f>SUMIF(AB13:AK13,AJ13,AB30:AK30)</f>
        <v>0</v>
      </c>
      <c r="AB30" s="215">
        <f>AE30</f>
        <v>0</v>
      </c>
      <c r="AC30" s="215">
        <f>AE30</f>
        <v>0</v>
      </c>
      <c r="AD30" s="215">
        <f>AE30</f>
        <v>0</v>
      </c>
      <c r="AE30" s="667">
        <v>0</v>
      </c>
      <c r="AF30" s="215">
        <f>AE30</f>
        <v>0</v>
      </c>
      <c r="AG30" s="215">
        <f>AE30</f>
        <v>0</v>
      </c>
      <c r="AH30" s="215">
        <f>AE30</f>
        <v>0</v>
      </c>
      <c r="AI30" s="215">
        <f>AE30</f>
        <v>0</v>
      </c>
      <c r="AJ30" s="215">
        <f>AE30</f>
        <v>0</v>
      </c>
      <c r="AK30" s="209"/>
      <c r="AL30" s="225"/>
    </row>
    <row r="31" spans="1:38">
      <c r="A31" s="283"/>
      <c r="D31" s="201" t="s">
        <v>1894</v>
      </c>
      <c r="E31" s="203" t="s">
        <v>1905</v>
      </c>
      <c r="F31" s="202" t="s">
        <v>1890</v>
      </c>
      <c r="G31" s="210">
        <f t="shared" si="7"/>
        <v>0</v>
      </c>
      <c r="H31" s="210">
        <f t="shared" si="7"/>
        <v>0</v>
      </c>
      <c r="I31" s="210">
        <f t="shared" si="7"/>
        <v>0</v>
      </c>
      <c r="J31" s="210">
        <f t="shared" si="7"/>
        <v>0</v>
      </c>
      <c r="K31" s="210">
        <f t="shared" si="7"/>
        <v>0</v>
      </c>
      <c r="L31" s="210">
        <f t="shared" si="7"/>
        <v>0</v>
      </c>
      <c r="M31" s="210">
        <f t="shared" si="7"/>
        <v>0</v>
      </c>
      <c r="N31" s="210">
        <f t="shared" si="7"/>
        <v>0</v>
      </c>
      <c r="O31" s="210">
        <f t="shared" si="7"/>
        <v>0</v>
      </c>
      <c r="Q31" s="209"/>
      <c r="R31" s="209"/>
      <c r="S31" s="214">
        <f>SUMIF(AB13:AK13,AB13,AB31:AK31)</f>
        <v>0</v>
      </c>
      <c r="T31" s="624">
        <f>SUMIF(AB13:AK13,AC13,AB31:AK31)</f>
        <v>0</v>
      </c>
      <c r="U31" s="210">
        <f>SUMIF(AB13:AK13,AD13,AB31:AK31)</f>
        <v>0</v>
      </c>
      <c r="V31" s="210">
        <f>SUMIF(AB13:AK13,AE13,AB31:AK31)</f>
        <v>0</v>
      </c>
      <c r="W31" s="210">
        <f>SUMIF(AB13:AK13,AF13,AB31:AK31)</f>
        <v>0</v>
      </c>
      <c r="X31" s="210">
        <f>SUMIF(AB13:AK13,AG13,AB31:AK31)</f>
        <v>0</v>
      </c>
      <c r="Y31" s="210">
        <f>SUMIF(AB13:AK13,AH13,AB31:AK31)</f>
        <v>0</v>
      </c>
      <c r="Z31" s="210">
        <f>SUMIF(AB13:AK13,AI13,AB31:AK31)</f>
        <v>0</v>
      </c>
      <c r="AA31" s="210">
        <f>SUMIF(AB13:AK13,AJ13,AB31:AK31)</f>
        <v>0</v>
      </c>
      <c r="AB31" s="210">
        <f t="shared" ref="AB31:AJ31" si="8">SUM(AB32:AB36)</f>
        <v>0</v>
      </c>
      <c r="AC31" s="210">
        <f t="shared" si="8"/>
        <v>0</v>
      </c>
      <c r="AD31" s="210">
        <f t="shared" si="8"/>
        <v>0</v>
      </c>
      <c r="AE31" s="210">
        <f t="shared" si="8"/>
        <v>0</v>
      </c>
      <c r="AF31" s="210">
        <f t="shared" si="8"/>
        <v>0</v>
      </c>
      <c r="AG31" s="210">
        <f t="shared" si="8"/>
        <v>0</v>
      </c>
      <c r="AH31" s="210">
        <f t="shared" si="8"/>
        <v>0</v>
      </c>
      <c r="AI31" s="210">
        <f t="shared" si="8"/>
        <v>0</v>
      </c>
      <c r="AJ31" s="210">
        <f t="shared" si="8"/>
        <v>0</v>
      </c>
      <c r="AK31" s="209"/>
      <c r="AL31" s="225"/>
    </row>
    <row r="32" spans="1:38">
      <c r="A32" s="283"/>
      <c r="D32" s="201" t="s">
        <v>1895</v>
      </c>
      <c r="E32" s="204" t="s">
        <v>1821</v>
      </c>
      <c r="F32" s="202" t="s">
        <v>1890</v>
      </c>
      <c r="G32" s="210">
        <f t="shared" si="7"/>
        <v>0</v>
      </c>
      <c r="H32" s="210">
        <f t="shared" si="7"/>
        <v>0</v>
      </c>
      <c r="I32" s="210">
        <f t="shared" si="7"/>
        <v>0</v>
      </c>
      <c r="J32" s="210">
        <f t="shared" si="7"/>
        <v>0</v>
      </c>
      <c r="K32" s="210">
        <f t="shared" si="7"/>
        <v>0</v>
      </c>
      <c r="L32" s="210">
        <f t="shared" si="7"/>
        <v>0</v>
      </c>
      <c r="M32" s="210">
        <f t="shared" si="7"/>
        <v>0</v>
      </c>
      <c r="N32" s="210">
        <f t="shared" si="7"/>
        <v>0</v>
      </c>
      <c r="O32" s="210">
        <f t="shared" si="7"/>
        <v>0</v>
      </c>
      <c r="Q32" s="209"/>
      <c r="R32" s="209"/>
      <c r="S32" s="214">
        <f>SUMIF(AB13:AK13,AB13,AB32:AK32)</f>
        <v>0</v>
      </c>
      <c r="T32" s="624">
        <f>SUMIF(AB13:AK13,AC13,AB32:AK32)</f>
        <v>0</v>
      </c>
      <c r="U32" s="210">
        <f>SUMIF(AB13:AK13,AD13,AB32:AK32)</f>
        <v>0</v>
      </c>
      <c r="V32" s="210">
        <f>SUMIF(AB13:AK13,AE13,AB32:AK32)</f>
        <v>0</v>
      </c>
      <c r="W32" s="210">
        <f>SUMIF(AB13:AK13,AF13,AB32:AK32)</f>
        <v>0</v>
      </c>
      <c r="X32" s="210">
        <f>SUMIF(AB13:AK13,AG13,AB32:AK32)</f>
        <v>0</v>
      </c>
      <c r="Y32" s="210">
        <f>SUMIF(AB13:AK13,AH13,AB32:AK32)</f>
        <v>0</v>
      </c>
      <c r="Z32" s="210">
        <f>SUMIF(AB13:AK13,AI13,AB32:AK32)</f>
        <v>0</v>
      </c>
      <c r="AA32" s="210">
        <f>SUMIF(AB13:AK13,AJ13,AB32:AK32)</f>
        <v>0</v>
      </c>
      <c r="AB32" s="215">
        <f>AE32</f>
        <v>0</v>
      </c>
      <c r="AC32" s="215">
        <f>AE32</f>
        <v>0</v>
      </c>
      <c r="AD32" s="215">
        <f>AE32</f>
        <v>0</v>
      </c>
      <c r="AE32" s="667">
        <v>0</v>
      </c>
      <c r="AF32" s="215">
        <f>AE32</f>
        <v>0</v>
      </c>
      <c r="AG32" s="215">
        <f>AE32</f>
        <v>0</v>
      </c>
      <c r="AH32" s="215">
        <f>AE32</f>
        <v>0</v>
      </c>
      <c r="AI32" s="215">
        <f>AE32</f>
        <v>0</v>
      </c>
      <c r="AJ32" s="215">
        <f>AE32</f>
        <v>0</v>
      </c>
      <c r="AK32" s="209"/>
      <c r="AL32" s="225"/>
    </row>
    <row r="33" spans="1:38">
      <c r="A33" s="283"/>
      <c r="D33" s="201" t="s">
        <v>1680</v>
      </c>
      <c r="E33" s="204" t="s">
        <v>1822</v>
      </c>
      <c r="F33" s="202" t="s">
        <v>1890</v>
      </c>
      <c r="G33" s="210">
        <f t="shared" si="7"/>
        <v>0</v>
      </c>
      <c r="H33" s="210">
        <f t="shared" si="7"/>
        <v>0</v>
      </c>
      <c r="I33" s="210">
        <f t="shared" si="7"/>
        <v>0</v>
      </c>
      <c r="J33" s="210">
        <f t="shared" si="7"/>
        <v>0</v>
      </c>
      <c r="K33" s="210">
        <f t="shared" si="7"/>
        <v>0</v>
      </c>
      <c r="L33" s="210">
        <f t="shared" si="7"/>
        <v>0</v>
      </c>
      <c r="M33" s="210">
        <f t="shared" si="7"/>
        <v>0</v>
      </c>
      <c r="N33" s="210">
        <f t="shared" si="7"/>
        <v>0</v>
      </c>
      <c r="O33" s="210">
        <f t="shared" si="7"/>
        <v>0</v>
      </c>
      <c r="Q33" s="209"/>
      <c r="R33" s="209"/>
      <c r="S33" s="214">
        <f>SUMIF(AB13:AK13,AB13,AB33:AK33)</f>
        <v>0</v>
      </c>
      <c r="T33" s="624">
        <f>SUMIF(AB13:AK13,AC13,AB33:AK33)</f>
        <v>0</v>
      </c>
      <c r="U33" s="210">
        <f>SUMIF(AB13:AK13,AD13,AB33:AK33)</f>
        <v>0</v>
      </c>
      <c r="V33" s="210">
        <f>SUMIF(AB13:AK13,AE13,AB33:AK33)</f>
        <v>0</v>
      </c>
      <c r="W33" s="210">
        <f>SUMIF(AB13:AK13,AF13,AB33:AK33)</f>
        <v>0</v>
      </c>
      <c r="X33" s="210">
        <f>SUMIF(AB13:AK13,AG13,AB33:AK33)</f>
        <v>0</v>
      </c>
      <c r="Y33" s="210">
        <f>SUMIF(AB13:AK13,AH13,AB33:AK33)</f>
        <v>0</v>
      </c>
      <c r="Z33" s="210">
        <f>SUMIF(AB13:AK13,AI13,AB33:AK33)</f>
        <v>0</v>
      </c>
      <c r="AA33" s="210">
        <f>SUMIF(AB13:AK13,AJ13,AB33:AK33)</f>
        <v>0</v>
      </c>
      <c r="AB33" s="215">
        <f>AE33</f>
        <v>0</v>
      </c>
      <c r="AC33" s="215">
        <f>AE33</f>
        <v>0</v>
      </c>
      <c r="AD33" s="215">
        <f>AE33</f>
        <v>0</v>
      </c>
      <c r="AE33" s="667">
        <v>0</v>
      </c>
      <c r="AF33" s="215">
        <f>AE33</f>
        <v>0</v>
      </c>
      <c r="AG33" s="215">
        <f>AE33</f>
        <v>0</v>
      </c>
      <c r="AH33" s="215">
        <f>AE33</f>
        <v>0</v>
      </c>
      <c r="AI33" s="215">
        <f>AE33</f>
        <v>0</v>
      </c>
      <c r="AJ33" s="215">
        <f>AE33</f>
        <v>0</v>
      </c>
      <c r="AK33" s="209"/>
      <c r="AL33" s="225"/>
    </row>
    <row r="34" spans="1:38">
      <c r="A34" s="283"/>
      <c r="D34" s="201" t="s">
        <v>1681</v>
      </c>
      <c r="E34" s="204" t="s">
        <v>1673</v>
      </c>
      <c r="F34" s="202" t="s">
        <v>1890</v>
      </c>
      <c r="G34" s="210">
        <f t="shared" si="7"/>
        <v>0</v>
      </c>
      <c r="H34" s="210">
        <f t="shared" si="7"/>
        <v>0</v>
      </c>
      <c r="I34" s="210">
        <f t="shared" si="7"/>
        <v>0</v>
      </c>
      <c r="J34" s="210">
        <f t="shared" si="7"/>
        <v>0</v>
      </c>
      <c r="K34" s="210">
        <f t="shared" si="7"/>
        <v>0</v>
      </c>
      <c r="L34" s="210">
        <f t="shared" si="7"/>
        <v>0</v>
      </c>
      <c r="M34" s="210">
        <f t="shared" si="7"/>
        <v>0</v>
      </c>
      <c r="N34" s="210">
        <f t="shared" si="7"/>
        <v>0</v>
      </c>
      <c r="O34" s="210">
        <f t="shared" si="7"/>
        <v>0</v>
      </c>
      <c r="Q34" s="209"/>
      <c r="R34" s="209"/>
      <c r="S34" s="214">
        <f>SUMIF(AB13:AK13,AB13,AB34:AK34)</f>
        <v>0</v>
      </c>
      <c r="T34" s="624">
        <f>SUMIF(AB13:AK13,AC13,AB34:AK34)</f>
        <v>0</v>
      </c>
      <c r="U34" s="210">
        <f>SUMIF(AB13:AK13,AD13,AB34:AK34)</f>
        <v>0</v>
      </c>
      <c r="V34" s="210">
        <f>SUMIF(AB13:AK13,AE13,AB34:AK34)</f>
        <v>0</v>
      </c>
      <c r="W34" s="210">
        <f>SUMIF(AB13:AK13,AF13,AB34:AK34)</f>
        <v>0</v>
      </c>
      <c r="X34" s="210">
        <f>SUMIF(AB13:AK13,AG13,AB34:AK34)</f>
        <v>0</v>
      </c>
      <c r="Y34" s="210">
        <f>SUMIF(AB13:AK13,AH13,AB34:AK34)</f>
        <v>0</v>
      </c>
      <c r="Z34" s="210">
        <f>SUMIF(AB13:AK13,AI13,AB34:AK34)</f>
        <v>0</v>
      </c>
      <c r="AA34" s="210">
        <f>SUMIF(AB13:AK13,AJ13,AB34:AK34)</f>
        <v>0</v>
      </c>
      <c r="AB34" s="215">
        <f>AE34</f>
        <v>0</v>
      </c>
      <c r="AC34" s="215">
        <f>AE34</f>
        <v>0</v>
      </c>
      <c r="AD34" s="215">
        <f>AE34</f>
        <v>0</v>
      </c>
      <c r="AE34" s="667">
        <v>0</v>
      </c>
      <c r="AF34" s="215">
        <f>AE34</f>
        <v>0</v>
      </c>
      <c r="AG34" s="215">
        <f>AE34</f>
        <v>0</v>
      </c>
      <c r="AH34" s="215">
        <f>AE34</f>
        <v>0</v>
      </c>
      <c r="AI34" s="215">
        <f>AE34</f>
        <v>0</v>
      </c>
      <c r="AJ34" s="215">
        <f>AE34</f>
        <v>0</v>
      </c>
      <c r="AK34" s="209"/>
      <c r="AL34" s="225"/>
    </row>
    <row r="35" spans="1:38">
      <c r="A35" s="283"/>
      <c r="D35" s="201" t="s">
        <v>1682</v>
      </c>
      <c r="E35" s="204" t="s">
        <v>1675</v>
      </c>
      <c r="F35" s="202" t="s">
        <v>1890</v>
      </c>
      <c r="G35" s="210">
        <f t="shared" si="7"/>
        <v>0</v>
      </c>
      <c r="H35" s="210">
        <f t="shared" si="7"/>
        <v>0</v>
      </c>
      <c r="I35" s="210">
        <f t="shared" si="7"/>
        <v>0</v>
      </c>
      <c r="J35" s="210">
        <f t="shared" si="7"/>
        <v>0</v>
      </c>
      <c r="K35" s="210">
        <f t="shared" si="7"/>
        <v>0</v>
      </c>
      <c r="L35" s="210">
        <f t="shared" si="7"/>
        <v>0</v>
      </c>
      <c r="M35" s="210">
        <f t="shared" si="7"/>
        <v>0</v>
      </c>
      <c r="N35" s="210">
        <f t="shared" si="7"/>
        <v>0</v>
      </c>
      <c r="O35" s="210">
        <f t="shared" si="7"/>
        <v>0</v>
      </c>
      <c r="Q35" s="209"/>
      <c r="R35" s="209"/>
      <c r="S35" s="214">
        <f>SUMIF(AB13:AK13,AB13,AB35:AK35)</f>
        <v>0</v>
      </c>
      <c r="T35" s="624">
        <f>SUMIF(AB13:AK13,AC13,AB35:AK35)</f>
        <v>0</v>
      </c>
      <c r="U35" s="210">
        <f>SUMIF(AB13:AK13,AD13,AB35:AK35)</f>
        <v>0</v>
      </c>
      <c r="V35" s="210">
        <f>SUMIF(AB13:AK13,AE13,AB35:AK35)</f>
        <v>0</v>
      </c>
      <c r="W35" s="210">
        <f>SUMIF(AB13:AK13,AF13,AB35:AK35)</f>
        <v>0</v>
      </c>
      <c r="X35" s="210">
        <f>SUMIF(AB13:AK13,AG13,AB35:AK35)</f>
        <v>0</v>
      </c>
      <c r="Y35" s="210">
        <f>SUMIF(AB13:AK13,AH13,AB35:AK35)</f>
        <v>0</v>
      </c>
      <c r="Z35" s="210">
        <f>SUMIF(AB13:AK13,AI13,AB35:AK35)</f>
        <v>0</v>
      </c>
      <c r="AA35" s="210">
        <f>SUMIF(AB13:AK13,AJ13,AB35:AK35)</f>
        <v>0</v>
      </c>
      <c r="AB35" s="215">
        <f>AE35</f>
        <v>0</v>
      </c>
      <c r="AC35" s="215">
        <f>AE35</f>
        <v>0</v>
      </c>
      <c r="AD35" s="215">
        <f>AE35</f>
        <v>0</v>
      </c>
      <c r="AE35" s="667">
        <v>0</v>
      </c>
      <c r="AF35" s="215">
        <f>AE35</f>
        <v>0</v>
      </c>
      <c r="AG35" s="215">
        <f>AE35</f>
        <v>0</v>
      </c>
      <c r="AH35" s="215">
        <f>AE35</f>
        <v>0</v>
      </c>
      <c r="AI35" s="215">
        <f>AE35</f>
        <v>0</v>
      </c>
      <c r="AJ35" s="215">
        <f>AE35</f>
        <v>0</v>
      </c>
      <c r="AK35" s="209"/>
      <c r="AL35" s="225"/>
    </row>
    <row r="36" spans="1:38">
      <c r="A36" s="283"/>
      <c r="D36" s="201" t="s">
        <v>1683</v>
      </c>
      <c r="E36" s="204" t="s">
        <v>1677</v>
      </c>
      <c r="F36" s="202" t="s">
        <v>1890</v>
      </c>
      <c r="G36" s="210">
        <f t="shared" si="7"/>
        <v>0</v>
      </c>
      <c r="H36" s="210">
        <f t="shared" si="7"/>
        <v>0</v>
      </c>
      <c r="I36" s="210">
        <f t="shared" si="7"/>
        <v>0</v>
      </c>
      <c r="J36" s="210">
        <f t="shared" si="7"/>
        <v>0</v>
      </c>
      <c r="K36" s="210">
        <f t="shared" si="7"/>
        <v>0</v>
      </c>
      <c r="L36" s="210">
        <f t="shared" si="7"/>
        <v>0</v>
      </c>
      <c r="M36" s="210">
        <f t="shared" si="7"/>
        <v>0</v>
      </c>
      <c r="N36" s="210">
        <f t="shared" si="7"/>
        <v>0</v>
      </c>
      <c r="O36" s="210">
        <f t="shared" si="7"/>
        <v>0</v>
      </c>
      <c r="Q36" s="209"/>
      <c r="R36" s="209"/>
      <c r="S36" s="214">
        <f>SUMIF(AB13:AK13,AB13,AB36:AK36)</f>
        <v>0</v>
      </c>
      <c r="T36" s="624">
        <f>SUMIF(AB13:AK13,AC13,AB36:AK36)</f>
        <v>0</v>
      </c>
      <c r="U36" s="210">
        <f>SUMIF(AB13:AK13,AD13,AB36:AK36)</f>
        <v>0</v>
      </c>
      <c r="V36" s="210">
        <f>SUMIF(AB13:AK13,AE13,AB36:AK36)</f>
        <v>0</v>
      </c>
      <c r="W36" s="210">
        <f>SUMIF(AB13:AK13,AF13,AB36:AK36)</f>
        <v>0</v>
      </c>
      <c r="X36" s="210">
        <f>SUMIF(AB13:AK13,AG13,AB36:AK36)</f>
        <v>0</v>
      </c>
      <c r="Y36" s="210">
        <f>SUMIF(AB13:AK13,AH13,AB36:AK36)</f>
        <v>0</v>
      </c>
      <c r="Z36" s="210">
        <f>SUMIF(AB13:AK13,AI13,AB36:AK36)</f>
        <v>0</v>
      </c>
      <c r="AA36" s="210">
        <f>SUMIF(AB13:AK13,AJ13,AB36:AK36)</f>
        <v>0</v>
      </c>
      <c r="AB36" s="215">
        <f>AE36</f>
        <v>0</v>
      </c>
      <c r="AC36" s="215">
        <f>AE36</f>
        <v>0</v>
      </c>
      <c r="AD36" s="215">
        <f>AE36</f>
        <v>0</v>
      </c>
      <c r="AE36" s="667">
        <v>0</v>
      </c>
      <c r="AF36" s="215">
        <f>AE36</f>
        <v>0</v>
      </c>
      <c r="AG36" s="215">
        <f>AE36</f>
        <v>0</v>
      </c>
      <c r="AH36" s="215">
        <f>AE36</f>
        <v>0</v>
      </c>
      <c r="AI36" s="215">
        <f>AE36</f>
        <v>0</v>
      </c>
      <c r="AJ36" s="215">
        <f>AE36</f>
        <v>0</v>
      </c>
      <c r="AK36" s="209"/>
      <c r="AL36" s="225"/>
    </row>
    <row r="37" spans="1:38" ht="22.5">
      <c r="A37" s="283"/>
      <c r="D37" s="201">
        <v>2</v>
      </c>
      <c r="E37" s="206" t="s">
        <v>1815</v>
      </c>
      <c r="F37" s="202" t="s">
        <v>1886</v>
      </c>
      <c r="G37" s="210">
        <f t="shared" ref="G37:O37" si="9">SUM(G38:G39)</f>
        <v>0</v>
      </c>
      <c r="H37" s="210">
        <f t="shared" si="9"/>
        <v>0</v>
      </c>
      <c r="I37" s="210">
        <f t="shared" si="9"/>
        <v>0</v>
      </c>
      <c r="J37" s="210">
        <f t="shared" si="9"/>
        <v>0</v>
      </c>
      <c r="K37" s="210">
        <f t="shared" si="9"/>
        <v>0</v>
      </c>
      <c r="L37" s="210">
        <f t="shared" si="9"/>
        <v>0</v>
      </c>
      <c r="M37" s="210">
        <f t="shared" si="9"/>
        <v>0</v>
      </c>
      <c r="N37" s="210">
        <f t="shared" si="9"/>
        <v>0</v>
      </c>
      <c r="O37" s="210">
        <f t="shared" si="9"/>
        <v>0</v>
      </c>
      <c r="Q37" s="209"/>
      <c r="R37" s="209"/>
      <c r="S37" s="214">
        <f t="shared" ref="S37:AJ37" si="10">SUM(S38:S39)</f>
        <v>0</v>
      </c>
      <c r="T37" s="624">
        <f t="shared" si="10"/>
        <v>0</v>
      </c>
      <c r="U37" s="210">
        <f t="shared" si="10"/>
        <v>0</v>
      </c>
      <c r="V37" s="210">
        <f t="shared" si="10"/>
        <v>0</v>
      </c>
      <c r="W37" s="210">
        <f t="shared" si="10"/>
        <v>0</v>
      </c>
      <c r="X37" s="210">
        <f t="shared" si="10"/>
        <v>0</v>
      </c>
      <c r="Y37" s="210">
        <f t="shared" si="10"/>
        <v>0</v>
      </c>
      <c r="Z37" s="210">
        <f t="shared" si="10"/>
        <v>0</v>
      </c>
      <c r="AA37" s="210">
        <f t="shared" si="10"/>
        <v>0</v>
      </c>
      <c r="AB37" s="210">
        <f t="shared" si="10"/>
        <v>0</v>
      </c>
      <c r="AC37" s="210">
        <f t="shared" si="10"/>
        <v>0</v>
      </c>
      <c r="AD37" s="210">
        <f t="shared" si="10"/>
        <v>0</v>
      </c>
      <c r="AE37" s="210">
        <f t="shared" si="10"/>
        <v>0</v>
      </c>
      <c r="AF37" s="210">
        <f t="shared" si="10"/>
        <v>0</v>
      </c>
      <c r="AG37" s="210">
        <f t="shared" si="10"/>
        <v>0</v>
      </c>
      <c r="AH37" s="210">
        <f t="shared" si="10"/>
        <v>0</v>
      </c>
      <c r="AI37" s="210">
        <f t="shared" si="10"/>
        <v>0</v>
      </c>
      <c r="AJ37" s="210">
        <f t="shared" si="10"/>
        <v>0</v>
      </c>
      <c r="AK37" s="209"/>
      <c r="AL37" s="225"/>
    </row>
    <row r="38" spans="1:38" hidden="1">
      <c r="A38" s="283"/>
      <c r="D38" s="259" t="s">
        <v>2347</v>
      </c>
      <c r="E38" s="332"/>
      <c r="F38" s="333"/>
      <c r="G38" s="331"/>
      <c r="H38" s="331"/>
      <c r="I38" s="331"/>
      <c r="J38" s="331"/>
      <c r="K38" s="331"/>
      <c r="L38" s="331"/>
      <c r="M38" s="331"/>
      <c r="N38" s="331"/>
      <c r="O38" s="260"/>
      <c r="Q38" s="209"/>
      <c r="R38" s="209"/>
      <c r="S38" s="335"/>
      <c r="T38" s="260"/>
      <c r="U38" s="336"/>
      <c r="V38" s="336"/>
      <c r="W38" s="336"/>
      <c r="X38" s="336"/>
      <c r="Y38" s="336"/>
      <c r="Z38" s="336"/>
      <c r="AA38" s="337"/>
      <c r="AB38" s="331"/>
      <c r="AC38" s="331"/>
      <c r="AD38" s="331"/>
      <c r="AE38" s="331"/>
      <c r="AF38" s="331"/>
      <c r="AG38" s="331"/>
      <c r="AH38" s="331"/>
      <c r="AI38" s="331"/>
      <c r="AJ38" s="331"/>
      <c r="AK38" s="209"/>
      <c r="AL38" s="225"/>
    </row>
    <row r="39" spans="1:38" hidden="1">
      <c r="A39" s="283"/>
      <c r="D39" s="259"/>
      <c r="E39" s="334"/>
      <c r="F39" s="333"/>
      <c r="G39" s="331"/>
      <c r="H39" s="331"/>
      <c r="I39" s="331"/>
      <c r="J39" s="331"/>
      <c r="K39" s="331"/>
      <c r="L39" s="331"/>
      <c r="M39" s="331"/>
      <c r="N39" s="331"/>
      <c r="O39" s="260"/>
      <c r="Q39" s="209"/>
      <c r="R39" s="209"/>
      <c r="S39" s="335"/>
      <c r="T39" s="260"/>
      <c r="U39" s="336"/>
      <c r="V39" s="336"/>
      <c r="W39" s="336"/>
      <c r="X39" s="336"/>
      <c r="Y39" s="336"/>
      <c r="Z39" s="336"/>
      <c r="AA39" s="337"/>
      <c r="AB39" s="331"/>
      <c r="AC39" s="331"/>
      <c r="AD39" s="331"/>
      <c r="AE39" s="331"/>
      <c r="AF39" s="331"/>
      <c r="AG39" s="331"/>
      <c r="AH39" s="331"/>
      <c r="AI39" s="331"/>
      <c r="AJ39" s="331"/>
      <c r="AK39" s="209"/>
      <c r="AL39" s="225"/>
    </row>
    <row r="40" spans="1:38" ht="22.5">
      <c r="A40" s="283"/>
      <c r="D40" s="201">
        <v>3</v>
      </c>
      <c r="E40" s="206" t="s">
        <v>1816</v>
      </c>
      <c r="F40" s="202" t="s">
        <v>1886</v>
      </c>
      <c r="G40" s="210">
        <f t="shared" ref="G40:O40" si="11">SUM(G41:G42)</f>
        <v>0</v>
      </c>
      <c r="H40" s="210">
        <f t="shared" si="11"/>
        <v>0</v>
      </c>
      <c r="I40" s="210">
        <f t="shared" si="11"/>
        <v>0</v>
      </c>
      <c r="J40" s="210">
        <f t="shared" si="11"/>
        <v>0</v>
      </c>
      <c r="K40" s="210">
        <f t="shared" si="11"/>
        <v>0</v>
      </c>
      <c r="L40" s="210">
        <f t="shared" si="11"/>
        <v>0</v>
      </c>
      <c r="M40" s="210">
        <f t="shared" si="11"/>
        <v>0</v>
      </c>
      <c r="N40" s="210">
        <f t="shared" si="11"/>
        <v>0</v>
      </c>
      <c r="O40" s="210">
        <f t="shared" si="11"/>
        <v>0</v>
      </c>
      <c r="Q40" s="209"/>
      <c r="R40" s="209"/>
      <c r="S40" s="214">
        <f t="shared" ref="S40:AJ40" si="12">SUM(S41:S42)</f>
        <v>0</v>
      </c>
      <c r="T40" s="624">
        <f t="shared" si="12"/>
        <v>0</v>
      </c>
      <c r="U40" s="210">
        <f t="shared" si="12"/>
        <v>0</v>
      </c>
      <c r="V40" s="210">
        <f t="shared" si="12"/>
        <v>0</v>
      </c>
      <c r="W40" s="210">
        <f t="shared" si="12"/>
        <v>0</v>
      </c>
      <c r="X40" s="210">
        <f t="shared" si="12"/>
        <v>0</v>
      </c>
      <c r="Y40" s="210">
        <f t="shared" si="12"/>
        <v>0</v>
      </c>
      <c r="Z40" s="210">
        <f t="shared" si="12"/>
        <v>0</v>
      </c>
      <c r="AA40" s="210">
        <f t="shared" si="12"/>
        <v>0</v>
      </c>
      <c r="AB40" s="210">
        <f t="shared" si="12"/>
        <v>0</v>
      </c>
      <c r="AC40" s="210">
        <f t="shared" si="12"/>
        <v>0</v>
      </c>
      <c r="AD40" s="210">
        <f t="shared" si="12"/>
        <v>0</v>
      </c>
      <c r="AE40" s="210">
        <f t="shared" si="12"/>
        <v>0</v>
      </c>
      <c r="AF40" s="210">
        <f t="shared" si="12"/>
        <v>0</v>
      </c>
      <c r="AG40" s="210">
        <f t="shared" si="12"/>
        <v>0</v>
      </c>
      <c r="AH40" s="210">
        <f t="shared" si="12"/>
        <v>0</v>
      </c>
      <c r="AI40" s="210">
        <f t="shared" si="12"/>
        <v>0</v>
      </c>
      <c r="AJ40" s="210">
        <f t="shared" si="12"/>
        <v>0</v>
      </c>
      <c r="AK40" s="209"/>
      <c r="AL40" s="225"/>
    </row>
    <row r="41" spans="1:38" hidden="1">
      <c r="A41" s="283"/>
      <c r="D41" s="259" t="s">
        <v>2417</v>
      </c>
      <c r="E41" s="332"/>
      <c r="F41" s="333"/>
      <c r="G41" s="331"/>
      <c r="H41" s="331"/>
      <c r="I41" s="331"/>
      <c r="J41" s="331"/>
      <c r="K41" s="331"/>
      <c r="L41" s="331"/>
      <c r="M41" s="331"/>
      <c r="N41" s="331"/>
      <c r="O41" s="260"/>
      <c r="Q41" s="209"/>
      <c r="R41" s="209"/>
      <c r="S41" s="335"/>
      <c r="T41" s="260"/>
      <c r="U41" s="336"/>
      <c r="V41" s="336"/>
      <c r="W41" s="336"/>
      <c r="X41" s="336"/>
      <c r="Y41" s="336"/>
      <c r="Z41" s="336"/>
      <c r="AA41" s="337"/>
      <c r="AB41" s="331"/>
      <c r="AC41" s="331"/>
      <c r="AD41" s="331"/>
      <c r="AE41" s="331"/>
      <c r="AF41" s="331"/>
      <c r="AG41" s="331"/>
      <c r="AH41" s="331"/>
      <c r="AI41" s="331"/>
      <c r="AJ41" s="331"/>
      <c r="AK41" s="209"/>
      <c r="AL41" s="225"/>
    </row>
    <row r="42" spans="1:38" hidden="1">
      <c r="A42" s="283"/>
      <c r="D42" s="259"/>
      <c r="E42" s="334"/>
      <c r="F42" s="333"/>
      <c r="G42" s="331"/>
      <c r="H42" s="331"/>
      <c r="I42" s="331"/>
      <c r="J42" s="331"/>
      <c r="K42" s="331"/>
      <c r="L42" s="331"/>
      <c r="M42" s="331"/>
      <c r="N42" s="331"/>
      <c r="O42" s="260"/>
      <c r="Q42" s="209"/>
      <c r="R42" s="209"/>
      <c r="S42" s="335"/>
      <c r="T42" s="260"/>
      <c r="U42" s="336"/>
      <c r="V42" s="336"/>
      <c r="W42" s="336"/>
      <c r="X42" s="336"/>
      <c r="Y42" s="336"/>
      <c r="Z42" s="336"/>
      <c r="AA42" s="337"/>
      <c r="AB42" s="331"/>
      <c r="AC42" s="331"/>
      <c r="AD42" s="331"/>
      <c r="AE42" s="331"/>
      <c r="AF42" s="331"/>
      <c r="AG42" s="331"/>
      <c r="AH42" s="331"/>
      <c r="AI42" s="331"/>
      <c r="AJ42" s="331"/>
      <c r="AK42" s="209"/>
      <c r="AL42" s="225"/>
    </row>
    <row r="43" spans="1:38" ht="22.5">
      <c r="A43" s="283"/>
      <c r="D43" s="201">
        <v>4</v>
      </c>
      <c r="E43" s="206" t="s">
        <v>1817</v>
      </c>
      <c r="F43" s="202" t="s">
        <v>1886</v>
      </c>
      <c r="G43" s="210">
        <f t="shared" ref="G43:O43" si="13">G44+G45+G46+G50</f>
        <v>0.9</v>
      </c>
      <c r="H43" s="210">
        <f t="shared" si="13"/>
        <v>0.9</v>
      </c>
      <c r="I43" s="210">
        <f t="shared" si="13"/>
        <v>0.9</v>
      </c>
      <c r="J43" s="210">
        <f t="shared" si="13"/>
        <v>0.9</v>
      </c>
      <c r="K43" s="210">
        <f t="shared" si="13"/>
        <v>0.9</v>
      </c>
      <c r="L43" s="210">
        <f t="shared" si="13"/>
        <v>0.9</v>
      </c>
      <c r="M43" s="210">
        <f t="shared" si="13"/>
        <v>0.9</v>
      </c>
      <c r="N43" s="210">
        <f t="shared" si="13"/>
        <v>0.9</v>
      </c>
      <c r="O43" s="532">
        <f t="shared" si="13"/>
        <v>0.9</v>
      </c>
      <c r="Q43" s="209"/>
      <c r="R43" s="209"/>
      <c r="S43" s="214">
        <f t="shared" ref="S43:AJ43" si="14">S44+S45+S46+S50</f>
        <v>0.9</v>
      </c>
      <c r="T43" s="624">
        <f t="shared" si="14"/>
        <v>0.9</v>
      </c>
      <c r="U43" s="210">
        <f t="shared" si="14"/>
        <v>0.9</v>
      </c>
      <c r="V43" s="210">
        <f t="shared" si="14"/>
        <v>0.9</v>
      </c>
      <c r="W43" s="210">
        <f t="shared" si="14"/>
        <v>0.9</v>
      </c>
      <c r="X43" s="210">
        <f t="shared" si="14"/>
        <v>0.9</v>
      </c>
      <c r="Y43" s="210">
        <f t="shared" si="14"/>
        <v>0.9</v>
      </c>
      <c r="Z43" s="210">
        <f t="shared" si="14"/>
        <v>0.9</v>
      </c>
      <c r="AA43" s="210">
        <f t="shared" si="14"/>
        <v>0.9</v>
      </c>
      <c r="AB43" s="210">
        <f t="shared" si="14"/>
        <v>0.9</v>
      </c>
      <c r="AC43" s="210">
        <f t="shared" si="14"/>
        <v>0.9</v>
      </c>
      <c r="AD43" s="210">
        <f t="shared" si="14"/>
        <v>0.9</v>
      </c>
      <c r="AE43" s="210">
        <f t="shared" si="14"/>
        <v>0.9</v>
      </c>
      <c r="AF43" s="210">
        <f t="shared" si="14"/>
        <v>0.9</v>
      </c>
      <c r="AG43" s="210">
        <f t="shared" si="14"/>
        <v>0.9</v>
      </c>
      <c r="AH43" s="210">
        <f t="shared" si="14"/>
        <v>0.9</v>
      </c>
      <c r="AI43" s="210">
        <f t="shared" si="14"/>
        <v>0.9</v>
      </c>
      <c r="AJ43" s="210">
        <f t="shared" si="14"/>
        <v>0.9</v>
      </c>
      <c r="AK43" s="209"/>
      <c r="AL43" s="225"/>
    </row>
    <row r="44" spans="1:38">
      <c r="A44" s="283"/>
      <c r="D44" s="201" t="s">
        <v>1818</v>
      </c>
      <c r="E44" s="207" t="s">
        <v>1819</v>
      </c>
      <c r="F44" s="202" t="s">
        <v>1886</v>
      </c>
      <c r="G44" s="210">
        <f t="shared" ref="G44:O44" si="15">G37</f>
        <v>0</v>
      </c>
      <c r="H44" s="210">
        <f t="shared" si="15"/>
        <v>0</v>
      </c>
      <c r="I44" s="210">
        <f t="shared" si="15"/>
        <v>0</v>
      </c>
      <c r="J44" s="210">
        <f t="shared" si="15"/>
        <v>0</v>
      </c>
      <c r="K44" s="210">
        <f t="shared" si="15"/>
        <v>0</v>
      </c>
      <c r="L44" s="210">
        <f t="shared" si="15"/>
        <v>0</v>
      </c>
      <c r="M44" s="210">
        <f t="shared" si="15"/>
        <v>0</v>
      </c>
      <c r="N44" s="210">
        <f t="shared" si="15"/>
        <v>0</v>
      </c>
      <c r="O44" s="532">
        <f t="shared" si="15"/>
        <v>0</v>
      </c>
      <c r="Q44" s="209"/>
      <c r="R44" s="209"/>
      <c r="S44" s="214">
        <f t="shared" ref="S44:AJ44" si="16">S37</f>
        <v>0</v>
      </c>
      <c r="T44" s="624">
        <f t="shared" si="16"/>
        <v>0</v>
      </c>
      <c r="U44" s="210">
        <f t="shared" si="16"/>
        <v>0</v>
      </c>
      <c r="V44" s="210">
        <f t="shared" si="16"/>
        <v>0</v>
      </c>
      <c r="W44" s="210">
        <f t="shared" si="16"/>
        <v>0</v>
      </c>
      <c r="X44" s="210">
        <f t="shared" si="16"/>
        <v>0</v>
      </c>
      <c r="Y44" s="210">
        <f t="shared" si="16"/>
        <v>0</v>
      </c>
      <c r="Z44" s="210">
        <f t="shared" si="16"/>
        <v>0</v>
      </c>
      <c r="AA44" s="210">
        <f t="shared" si="16"/>
        <v>0</v>
      </c>
      <c r="AB44" s="210">
        <f t="shared" si="16"/>
        <v>0</v>
      </c>
      <c r="AC44" s="210">
        <f t="shared" si="16"/>
        <v>0</v>
      </c>
      <c r="AD44" s="210">
        <f t="shared" si="16"/>
        <v>0</v>
      </c>
      <c r="AE44" s="210">
        <f t="shared" si="16"/>
        <v>0</v>
      </c>
      <c r="AF44" s="210">
        <f t="shared" si="16"/>
        <v>0</v>
      </c>
      <c r="AG44" s="210">
        <f t="shared" si="16"/>
        <v>0</v>
      </c>
      <c r="AH44" s="210">
        <f t="shared" si="16"/>
        <v>0</v>
      </c>
      <c r="AI44" s="210">
        <f t="shared" si="16"/>
        <v>0</v>
      </c>
      <c r="AJ44" s="210">
        <f t="shared" si="16"/>
        <v>0</v>
      </c>
      <c r="AK44" s="209"/>
      <c r="AL44" s="225"/>
    </row>
    <row r="45" spans="1:38">
      <c r="A45" s="283"/>
      <c r="D45" s="201" t="s">
        <v>1820</v>
      </c>
      <c r="E45" s="207" t="s">
        <v>1906</v>
      </c>
      <c r="F45" s="202" t="s">
        <v>1886</v>
      </c>
      <c r="G45" s="210">
        <f t="shared" ref="G45:O45" si="17">G40</f>
        <v>0</v>
      </c>
      <c r="H45" s="210">
        <f t="shared" si="17"/>
        <v>0</v>
      </c>
      <c r="I45" s="210">
        <f t="shared" si="17"/>
        <v>0</v>
      </c>
      <c r="J45" s="210">
        <f t="shared" si="17"/>
        <v>0</v>
      </c>
      <c r="K45" s="210">
        <f t="shared" si="17"/>
        <v>0</v>
      </c>
      <c r="L45" s="210">
        <f t="shared" si="17"/>
        <v>0</v>
      </c>
      <c r="M45" s="210">
        <f t="shared" si="17"/>
        <v>0</v>
      </c>
      <c r="N45" s="210">
        <f t="shared" si="17"/>
        <v>0</v>
      </c>
      <c r="O45" s="532">
        <f t="shared" si="17"/>
        <v>0</v>
      </c>
      <c r="Q45" s="209"/>
      <c r="R45" s="209"/>
      <c r="S45" s="214">
        <f t="shared" ref="S45:AJ45" si="18">S40</f>
        <v>0</v>
      </c>
      <c r="T45" s="624">
        <f t="shared" si="18"/>
        <v>0</v>
      </c>
      <c r="U45" s="210">
        <f t="shared" si="18"/>
        <v>0</v>
      </c>
      <c r="V45" s="210">
        <f t="shared" si="18"/>
        <v>0</v>
      </c>
      <c r="W45" s="210">
        <f t="shared" si="18"/>
        <v>0</v>
      </c>
      <c r="X45" s="210">
        <f t="shared" si="18"/>
        <v>0</v>
      </c>
      <c r="Y45" s="210">
        <f t="shared" si="18"/>
        <v>0</v>
      </c>
      <c r="Z45" s="210">
        <f t="shared" si="18"/>
        <v>0</v>
      </c>
      <c r="AA45" s="210">
        <f t="shared" si="18"/>
        <v>0</v>
      </c>
      <c r="AB45" s="210">
        <f t="shared" si="18"/>
        <v>0</v>
      </c>
      <c r="AC45" s="210">
        <f t="shared" si="18"/>
        <v>0</v>
      </c>
      <c r="AD45" s="210">
        <f t="shared" si="18"/>
        <v>0</v>
      </c>
      <c r="AE45" s="210">
        <f t="shared" si="18"/>
        <v>0</v>
      </c>
      <c r="AF45" s="210">
        <f t="shared" si="18"/>
        <v>0</v>
      </c>
      <c r="AG45" s="210">
        <f t="shared" si="18"/>
        <v>0</v>
      </c>
      <c r="AH45" s="210">
        <f t="shared" si="18"/>
        <v>0</v>
      </c>
      <c r="AI45" s="210">
        <f t="shared" si="18"/>
        <v>0</v>
      </c>
      <c r="AJ45" s="210">
        <f t="shared" si="18"/>
        <v>0</v>
      </c>
      <c r="AK45" s="209"/>
      <c r="AL45" s="225"/>
    </row>
    <row r="46" spans="1:38">
      <c r="A46" s="283"/>
      <c r="D46" s="201" t="s">
        <v>1909</v>
      </c>
      <c r="E46" s="207" t="s">
        <v>1907</v>
      </c>
      <c r="F46" s="202" t="s">
        <v>1886</v>
      </c>
      <c r="G46" s="210">
        <f t="shared" ref="G46:O46" si="19">SUM(G47:G49)</f>
        <v>0.9</v>
      </c>
      <c r="H46" s="210">
        <f t="shared" si="19"/>
        <v>0.9</v>
      </c>
      <c r="I46" s="210">
        <f t="shared" si="19"/>
        <v>0.9</v>
      </c>
      <c r="J46" s="210">
        <f t="shared" si="19"/>
        <v>0.9</v>
      </c>
      <c r="K46" s="210">
        <f t="shared" si="19"/>
        <v>0.9</v>
      </c>
      <c r="L46" s="210">
        <f t="shared" si="19"/>
        <v>0.9</v>
      </c>
      <c r="M46" s="210">
        <f t="shared" si="19"/>
        <v>0.9</v>
      </c>
      <c r="N46" s="210">
        <f t="shared" si="19"/>
        <v>0.9</v>
      </c>
      <c r="O46" s="210">
        <f t="shared" si="19"/>
        <v>0.9</v>
      </c>
      <c r="Q46" s="209"/>
      <c r="R46" s="209"/>
      <c r="S46" s="625">
        <f t="shared" ref="S46:AJ46" si="20">SUM(S47:S49)</f>
        <v>0.9</v>
      </c>
      <c r="T46" s="210">
        <f t="shared" si="20"/>
        <v>0.9</v>
      </c>
      <c r="U46" s="210">
        <f t="shared" si="20"/>
        <v>0.9</v>
      </c>
      <c r="V46" s="210">
        <f t="shared" si="20"/>
        <v>0.9</v>
      </c>
      <c r="W46" s="210">
        <f t="shared" si="20"/>
        <v>0.9</v>
      </c>
      <c r="X46" s="210">
        <f t="shared" si="20"/>
        <v>0.9</v>
      </c>
      <c r="Y46" s="210">
        <f t="shared" si="20"/>
        <v>0.9</v>
      </c>
      <c r="Z46" s="210">
        <f t="shared" si="20"/>
        <v>0.9</v>
      </c>
      <c r="AA46" s="210">
        <f t="shared" si="20"/>
        <v>0.9</v>
      </c>
      <c r="AB46" s="210">
        <f t="shared" si="20"/>
        <v>0.9</v>
      </c>
      <c r="AC46" s="210">
        <f t="shared" si="20"/>
        <v>0.9</v>
      </c>
      <c r="AD46" s="210">
        <f t="shared" si="20"/>
        <v>0.9</v>
      </c>
      <c r="AE46" s="210">
        <f t="shared" si="20"/>
        <v>0.9</v>
      </c>
      <c r="AF46" s="210">
        <f t="shared" si="20"/>
        <v>0.9</v>
      </c>
      <c r="AG46" s="210">
        <f t="shared" si="20"/>
        <v>0.9</v>
      </c>
      <c r="AH46" s="210">
        <f t="shared" si="20"/>
        <v>0.9</v>
      </c>
      <c r="AI46" s="210">
        <f t="shared" si="20"/>
        <v>0.9</v>
      </c>
      <c r="AJ46" s="210">
        <f t="shared" si="20"/>
        <v>0.9</v>
      </c>
      <c r="AK46" s="209"/>
      <c r="AL46" s="225"/>
    </row>
    <row r="47" spans="1:38" hidden="1">
      <c r="A47" s="283"/>
      <c r="D47" s="259" t="s">
        <v>1790</v>
      </c>
      <c r="E47" s="332"/>
      <c r="F47" s="333"/>
      <c r="G47" s="331"/>
      <c r="H47" s="331"/>
      <c r="I47" s="331"/>
      <c r="J47" s="331"/>
      <c r="K47" s="331"/>
      <c r="L47" s="331"/>
      <c r="M47" s="331"/>
      <c r="N47" s="331"/>
      <c r="O47" s="260"/>
      <c r="Q47" s="209"/>
      <c r="R47" s="209"/>
      <c r="S47" s="336"/>
      <c r="T47" s="336"/>
      <c r="U47" s="336"/>
      <c r="V47" s="336"/>
      <c r="W47" s="336"/>
      <c r="X47" s="336"/>
      <c r="Y47" s="336"/>
      <c r="Z47" s="336"/>
      <c r="AA47" s="337"/>
      <c r="AB47" s="331"/>
      <c r="AC47" s="331"/>
      <c r="AD47" s="331"/>
      <c r="AE47" s="331"/>
      <c r="AF47" s="331"/>
      <c r="AG47" s="331"/>
      <c r="AH47" s="331"/>
      <c r="AI47" s="331"/>
      <c r="AJ47" s="331"/>
      <c r="AK47" s="209"/>
      <c r="AL47" s="225"/>
    </row>
    <row r="48" spans="1:38">
      <c r="D48" s="201" t="s">
        <v>1536</v>
      </c>
      <c r="E48" s="203" t="s">
        <v>1532</v>
      </c>
      <c r="F48" s="202" t="s">
        <v>1886</v>
      </c>
      <c r="G48" s="210">
        <f t="shared" ref="G48:O48" si="21">SUMIF($P$13:$AL$13,G$13,$P48:$AL48)</f>
        <v>0.9</v>
      </c>
      <c r="H48" s="210">
        <f t="shared" si="21"/>
        <v>0.9</v>
      </c>
      <c r="I48" s="210">
        <f t="shared" si="21"/>
        <v>0.9</v>
      </c>
      <c r="J48" s="210">
        <f t="shared" si="21"/>
        <v>0.9</v>
      </c>
      <c r="K48" s="210">
        <f t="shared" si="21"/>
        <v>0.9</v>
      </c>
      <c r="L48" s="210">
        <f t="shared" si="21"/>
        <v>0.9</v>
      </c>
      <c r="M48" s="210">
        <f t="shared" si="21"/>
        <v>0.9</v>
      </c>
      <c r="N48" s="210">
        <f t="shared" si="21"/>
        <v>0.9</v>
      </c>
      <c r="O48" s="210">
        <f t="shared" si="21"/>
        <v>0.9</v>
      </c>
      <c r="Q48" s="209"/>
      <c r="R48" s="209"/>
      <c r="S48" s="214">
        <f>SUMIF(AB$13:AK$13,AB$13,AB48:AK48)</f>
        <v>0.9</v>
      </c>
      <c r="T48" s="624">
        <f>SUMIF(AB$13:AK$13,AC$13,AB48:AK48)</f>
        <v>0.9</v>
      </c>
      <c r="U48" s="210">
        <f>SUMIF(AB$13:AK$13,AD$13,AB48:AK48)</f>
        <v>0.9</v>
      </c>
      <c r="V48" s="210">
        <f>SUMIF(AB$13:AK$13,AE$13,AB48:AK48)</f>
        <v>0.9</v>
      </c>
      <c r="W48" s="210">
        <f>SUMIF(AB$13:AK$13,AF$13,AB48:AK48)</f>
        <v>0.9</v>
      </c>
      <c r="X48" s="210">
        <f>SUMIF(AB$13:AK$13,AG$13,AB48:AK48)</f>
        <v>0.9</v>
      </c>
      <c r="Y48" s="210">
        <f>SUMIF(AB$13:AK$13,AH$13,AB48:AK48)</f>
        <v>0.9</v>
      </c>
      <c r="Z48" s="210">
        <f>SUMIF(AB$13:AK$13,AI$13,AB48:AK48)</f>
        <v>0.9</v>
      </c>
      <c r="AA48" s="210">
        <f>SUMIF(AB$13:AK$13,AJ$13,AB48:AK48)</f>
        <v>0.9</v>
      </c>
      <c r="AB48" s="215">
        <f>AE48</f>
        <v>0.9</v>
      </c>
      <c r="AC48" s="215">
        <f>AE48</f>
        <v>0.9</v>
      </c>
      <c r="AD48" s="215">
        <f>AE48</f>
        <v>0.9</v>
      </c>
      <c r="AE48" s="210">
        <v>0.9</v>
      </c>
      <c r="AF48" s="215">
        <f>AE48</f>
        <v>0.9</v>
      </c>
      <c r="AG48" s="215">
        <f>AE48</f>
        <v>0.9</v>
      </c>
      <c r="AH48" s="215">
        <f>AE48</f>
        <v>0.9</v>
      </c>
      <c r="AI48" s="215">
        <f>AE48</f>
        <v>0.9</v>
      </c>
      <c r="AJ48" s="215">
        <f>AE48</f>
        <v>0.9</v>
      </c>
      <c r="AK48" s="209"/>
      <c r="AL48" s="225"/>
    </row>
    <row r="49" spans="1:38" hidden="1">
      <c r="A49" s="283"/>
      <c r="D49" s="259"/>
      <c r="E49" s="334"/>
      <c r="F49" s="333"/>
      <c r="G49" s="331"/>
      <c r="H49" s="331"/>
      <c r="I49" s="331"/>
      <c r="J49" s="331"/>
      <c r="K49" s="331"/>
      <c r="L49" s="331"/>
      <c r="M49" s="331"/>
      <c r="N49" s="331"/>
      <c r="O49" s="260"/>
      <c r="Q49" s="209"/>
      <c r="R49" s="209"/>
      <c r="S49" s="336"/>
      <c r="T49" s="336"/>
      <c r="U49" s="336"/>
      <c r="V49" s="336"/>
      <c r="W49" s="336"/>
      <c r="X49" s="336"/>
      <c r="Y49" s="336"/>
      <c r="Z49" s="336"/>
      <c r="AA49" s="337"/>
      <c r="AB49" s="331"/>
      <c r="AC49" s="331"/>
      <c r="AD49" s="331"/>
      <c r="AE49" s="331"/>
      <c r="AF49" s="331"/>
      <c r="AG49" s="331"/>
      <c r="AH49" s="331"/>
      <c r="AI49" s="331"/>
      <c r="AJ49" s="331"/>
      <c r="AK49" s="209"/>
      <c r="AL49" s="225"/>
    </row>
    <row r="50" spans="1:38">
      <c r="A50" s="283"/>
      <c r="D50" s="201" t="s">
        <v>1910</v>
      </c>
      <c r="E50" s="207" t="s">
        <v>1908</v>
      </c>
      <c r="F50" s="202" t="s">
        <v>1886</v>
      </c>
      <c r="G50" s="210">
        <f t="shared" ref="G50:O50" si="22">SUMIF($P$13:$AL$13,G$13,$P50:$AL50)</f>
        <v>0</v>
      </c>
      <c r="H50" s="210">
        <f t="shared" si="22"/>
        <v>0</v>
      </c>
      <c r="I50" s="210">
        <f t="shared" si="22"/>
        <v>0</v>
      </c>
      <c r="J50" s="210">
        <f t="shared" si="22"/>
        <v>0</v>
      </c>
      <c r="K50" s="210">
        <f t="shared" si="22"/>
        <v>0</v>
      </c>
      <c r="L50" s="210">
        <f t="shared" si="22"/>
        <v>0</v>
      </c>
      <c r="M50" s="210">
        <f t="shared" si="22"/>
        <v>0</v>
      </c>
      <c r="N50" s="210">
        <f t="shared" si="22"/>
        <v>0</v>
      </c>
      <c r="O50" s="210">
        <f t="shared" si="22"/>
        <v>0</v>
      </c>
      <c r="Q50" s="209"/>
      <c r="R50" s="209"/>
      <c r="S50" s="210">
        <f>SUMIF(AB13:AK13,AB13,AB50:AK50)</f>
        <v>0</v>
      </c>
      <c r="T50" s="210">
        <f>SUMIF(AB13:AK13,AC13,AB50:AK50)</f>
        <v>0</v>
      </c>
      <c r="U50" s="210">
        <f>SUMIF(AB13:AK13,AD13,AB50:AK50)</f>
        <v>0</v>
      </c>
      <c r="V50" s="210">
        <f>SUMIF(AB13:AK13,AE13,AB50:AK50)</f>
        <v>0</v>
      </c>
      <c r="W50" s="210">
        <f>SUMIF(AB13:AK13,AF13,AB50:AK50)</f>
        <v>0</v>
      </c>
      <c r="X50" s="210">
        <f>SUMIF(AB13:AK13,AG13,AB50:AK50)</f>
        <v>0</v>
      </c>
      <c r="Y50" s="210">
        <f>SUMIF(AB13:AK13,AH13,AB50:AK50)</f>
        <v>0</v>
      </c>
      <c r="Z50" s="210">
        <f>SUMIF(AB13:AK13,AI13,AB50:AK50)</f>
        <v>0</v>
      </c>
      <c r="AA50" s="210">
        <f>SUMIF(AB13:AK13,AJ13,AB50:AK50)</f>
        <v>0</v>
      </c>
      <c r="AB50" s="215">
        <f>AE50</f>
        <v>0</v>
      </c>
      <c r="AC50" s="215">
        <f>AE50</f>
        <v>0</v>
      </c>
      <c r="AD50" s="215">
        <f>AE50</f>
        <v>0</v>
      </c>
      <c r="AE50" s="215"/>
      <c r="AF50" s="215">
        <f>AE50</f>
        <v>0</v>
      </c>
      <c r="AG50" s="215">
        <f>AE50</f>
        <v>0</v>
      </c>
      <c r="AH50" s="215">
        <f>AE50</f>
        <v>0</v>
      </c>
      <c r="AI50" s="215">
        <f>AE50</f>
        <v>0</v>
      </c>
      <c r="AJ50" s="215">
        <f>AE50</f>
        <v>0</v>
      </c>
      <c r="AK50" s="209"/>
      <c r="AL50" s="225"/>
    </row>
    <row r="51" spans="1:38">
      <c r="D51" s="205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</row>
  </sheetData>
  <sheetProtection password="FA9C" sheet="1" objects="1" scenarios="1" formatColumns="0" formatRows="0"/>
  <mergeCells count="26">
    <mergeCell ref="AB15:AJ15"/>
    <mergeCell ref="S14:AK14"/>
    <mergeCell ref="S15:S16"/>
    <mergeCell ref="T15:T16"/>
    <mergeCell ref="U15:U16"/>
    <mergeCell ref="V15:V16"/>
    <mergeCell ref="W15:W16"/>
    <mergeCell ref="X15:X16"/>
    <mergeCell ref="Y15:Y16"/>
    <mergeCell ref="Z15:Z16"/>
    <mergeCell ref="AA15:AA16"/>
    <mergeCell ref="B2:B3"/>
    <mergeCell ref="D14:D16"/>
    <mergeCell ref="E14:E16"/>
    <mergeCell ref="F14:F16"/>
    <mergeCell ref="D12:O12"/>
    <mergeCell ref="G14:O14"/>
    <mergeCell ref="O15:O16"/>
    <mergeCell ref="G15:G16"/>
    <mergeCell ref="H15:H16"/>
    <mergeCell ref="L15:L16"/>
    <mergeCell ref="M15:M16"/>
    <mergeCell ref="N15:N16"/>
    <mergeCell ref="I15:I16"/>
    <mergeCell ref="J15:J16"/>
    <mergeCell ref="K15:K16"/>
  </mergeCells>
  <phoneticPr fontId="42" type="noConversion"/>
  <dataValidations count="1">
    <dataValidation type="decimal" allowBlank="1" showErrorMessage="1" errorTitle="Ошибка" error="Допускается ввод только неотрицательных чисел!" sqref="AB2:AJ2 AB19:AJ23 AB26:AJ30 AB32:AJ36 AB41:AJ42 AB38:AJ39 AB47:AJ50">
      <formula1>0</formula1>
      <formula2>9.99999999999999E+23</formula2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List15">
    <tabColor indexed="30"/>
  </sheetPr>
  <dimension ref="A1:Q56"/>
  <sheetViews>
    <sheetView showGridLines="0" topLeftCell="C11" zoomScaleNormal="100" workbookViewId="0">
      <pane xSplit="4" ySplit="7" topLeftCell="G18" activePane="bottomRight" state="frozen"/>
      <selection activeCell="C11" sqref="C11"/>
      <selection pane="topRight" activeCell="G11" sqref="G11"/>
      <selection pane="bottomLeft" activeCell="C18" sqref="C18"/>
      <selection pane="bottomRight"/>
    </sheetView>
  </sheetViews>
  <sheetFormatPr defaultColWidth="15.7109375" defaultRowHeight="15"/>
  <cols>
    <col min="1" max="1" width="3.7109375" style="605" hidden="1" customWidth="1"/>
    <col min="2" max="2" width="4.7109375" style="591" hidden="1" customWidth="1"/>
    <col min="3" max="3" width="3.7109375" style="606" customWidth="1"/>
    <col min="4" max="4" width="8.28515625" style="593" bestFit="1" customWidth="1"/>
    <col min="5" max="5" width="40.7109375" style="593" customWidth="1"/>
    <col min="6" max="6" width="12.85546875" style="593" customWidth="1"/>
    <col min="7" max="13" width="15.7109375" style="593" customWidth="1"/>
    <col min="14" max="15" width="15.7109375" style="593" hidden="1" customWidth="1"/>
    <col min="16" max="16" width="9.140625" style="593" hidden="1" customWidth="1"/>
    <col min="17" max="17" width="9.140625" style="593" customWidth="1"/>
    <col min="18" max="16384" width="15.7109375" style="593"/>
  </cols>
  <sheetData>
    <row r="1" spans="1:17" s="580" customFormat="1" ht="15" hidden="1" customHeight="1">
      <c r="A1" s="580" t="s">
        <v>2374</v>
      </c>
      <c r="B1" s="579"/>
      <c r="D1" s="581"/>
      <c r="E1" s="581"/>
      <c r="F1" s="581"/>
      <c r="G1" s="582"/>
      <c r="H1" s="582"/>
      <c r="I1" s="582"/>
      <c r="J1" s="582"/>
      <c r="K1" s="582"/>
      <c r="L1" s="582"/>
      <c r="M1" s="582"/>
      <c r="N1" s="582" t="s">
        <v>1526</v>
      </c>
      <c r="O1" s="582" t="s">
        <v>1526</v>
      </c>
      <c r="P1" s="583"/>
      <c r="Q1" s="583"/>
    </row>
    <row r="2" spans="1:17" s="580" customFormat="1" ht="15" hidden="1" customHeight="1">
      <c r="B2" s="579"/>
      <c r="D2" s="581"/>
      <c r="E2" s="581"/>
      <c r="F2" s="581"/>
      <c r="G2" s="582"/>
      <c r="H2" s="582"/>
      <c r="I2" s="582"/>
      <c r="J2" s="582"/>
      <c r="K2" s="582"/>
      <c r="L2" s="582"/>
      <c r="M2" s="582"/>
      <c r="N2" s="582"/>
      <c r="O2" s="582"/>
      <c r="P2" s="583"/>
      <c r="Q2" s="583"/>
    </row>
    <row r="3" spans="1:17" s="580" customFormat="1" ht="15" hidden="1" customHeight="1">
      <c r="B3" s="579"/>
      <c r="D3" s="581"/>
      <c r="E3" s="581"/>
      <c r="F3" s="581"/>
      <c r="G3" s="582"/>
      <c r="H3" s="582"/>
      <c r="I3" s="582"/>
      <c r="J3" s="582"/>
      <c r="K3" s="582"/>
      <c r="L3" s="582"/>
      <c r="M3" s="582"/>
      <c r="N3" s="582"/>
      <c r="O3" s="582"/>
      <c r="P3" s="583"/>
      <c r="Q3" s="583"/>
    </row>
    <row r="4" spans="1:17" s="580" customFormat="1" ht="15" hidden="1" customHeight="1">
      <c r="B4" s="579"/>
      <c r="D4" s="581"/>
      <c r="E4" s="581"/>
      <c r="F4" s="581"/>
      <c r="G4" s="582"/>
      <c r="H4" s="582"/>
      <c r="I4" s="582"/>
      <c r="J4" s="582"/>
      <c r="K4" s="582"/>
      <c r="L4" s="582"/>
      <c r="M4" s="582"/>
      <c r="N4" s="582"/>
      <c r="O4" s="582"/>
      <c r="P4" s="583"/>
      <c r="Q4" s="583"/>
    </row>
    <row r="5" spans="1:17" s="580" customFormat="1" ht="15" hidden="1" customHeight="1">
      <c r="B5" s="579"/>
      <c r="D5" s="581"/>
      <c r="E5" s="581"/>
      <c r="F5" s="581"/>
      <c r="G5" s="582"/>
      <c r="H5" s="582"/>
      <c r="I5" s="582"/>
      <c r="J5" s="582"/>
      <c r="K5" s="582"/>
      <c r="L5" s="582"/>
      <c r="M5" s="582"/>
      <c r="N5" s="582"/>
      <c r="O5" s="582"/>
      <c r="P5" s="583"/>
      <c r="Q5" s="583"/>
    </row>
    <row r="6" spans="1:17" s="580" customFormat="1" ht="15" hidden="1" customHeight="1">
      <c r="B6" s="579"/>
      <c r="D6" s="581"/>
      <c r="E6" s="581"/>
      <c r="F6" s="581"/>
      <c r="G6" s="582"/>
      <c r="H6" s="582"/>
      <c r="I6" s="582"/>
      <c r="J6" s="582"/>
      <c r="K6" s="582"/>
      <c r="L6" s="582"/>
      <c r="M6" s="582"/>
      <c r="N6" s="582"/>
      <c r="O6" s="582"/>
      <c r="P6" s="583"/>
      <c r="Q6" s="583"/>
    </row>
    <row r="7" spans="1:17" s="580" customFormat="1" ht="15" hidden="1" customHeight="1">
      <c r="B7" s="579"/>
      <c r="D7" s="581"/>
      <c r="E7" s="581"/>
      <c r="F7" s="581"/>
      <c r="G7" s="582"/>
      <c r="H7" s="582"/>
      <c r="I7" s="582"/>
      <c r="J7" s="582"/>
      <c r="K7" s="582"/>
      <c r="L7" s="582"/>
      <c r="M7" s="582"/>
      <c r="N7" s="582"/>
      <c r="O7" s="582"/>
      <c r="P7" s="583"/>
      <c r="Q7" s="583"/>
    </row>
    <row r="8" spans="1:17" s="580" customFormat="1" ht="15" hidden="1" customHeight="1">
      <c r="B8" s="579"/>
      <c r="D8" s="581"/>
      <c r="E8" s="581"/>
      <c r="F8" s="581"/>
      <c r="G8" s="582"/>
      <c r="H8" s="582"/>
      <c r="I8" s="582"/>
      <c r="J8" s="582"/>
      <c r="K8" s="582"/>
      <c r="L8" s="582"/>
      <c r="M8" s="582"/>
      <c r="N8" s="582"/>
      <c r="O8" s="582"/>
      <c r="P8" s="583"/>
      <c r="Q8" s="583"/>
    </row>
    <row r="9" spans="1:17" s="580" customFormat="1" ht="15" hidden="1" customHeight="1">
      <c r="B9" s="579"/>
      <c r="D9" s="581"/>
      <c r="E9" s="581"/>
      <c r="F9" s="581"/>
      <c r="G9" s="582"/>
      <c r="H9" s="582"/>
      <c r="I9" s="582"/>
      <c r="J9" s="582"/>
      <c r="K9" s="582"/>
      <c r="L9" s="582"/>
      <c r="M9" s="582"/>
      <c r="N9" s="582"/>
      <c r="O9" s="582"/>
      <c r="P9" s="583"/>
      <c r="Q9" s="583"/>
    </row>
    <row r="10" spans="1:17" s="580" customFormat="1" ht="15" hidden="1" customHeight="1">
      <c r="B10" s="579"/>
      <c r="D10" s="581"/>
      <c r="E10" s="581"/>
      <c r="F10" s="581"/>
      <c r="G10" s="582"/>
      <c r="H10" s="582"/>
      <c r="I10" s="582"/>
      <c r="J10" s="582"/>
      <c r="K10" s="582"/>
      <c r="L10" s="582"/>
      <c r="M10" s="582"/>
      <c r="N10" s="582"/>
      <c r="O10" s="582"/>
      <c r="P10" s="583"/>
      <c r="Q10" s="583"/>
    </row>
    <row r="11" spans="1:17" s="580" customFormat="1">
      <c r="B11" s="579"/>
      <c r="D11" s="581"/>
      <c r="E11" s="581"/>
      <c r="F11" s="581"/>
      <c r="G11" s="582"/>
      <c r="H11" s="582"/>
      <c r="I11" s="582"/>
      <c r="J11" s="582"/>
      <c r="K11" s="582"/>
      <c r="L11" s="582"/>
      <c r="M11" s="582"/>
      <c r="N11" s="582"/>
      <c r="O11" s="582"/>
      <c r="P11" s="583"/>
      <c r="Q11" s="583"/>
    </row>
    <row r="12" spans="1:17" s="37" customFormat="1" ht="20.100000000000001" customHeight="1">
      <c r="D12" s="584" t="s">
        <v>2501</v>
      </c>
      <c r="E12" s="585"/>
      <c r="F12" s="586"/>
      <c r="G12" s="587"/>
      <c r="H12" s="587"/>
      <c r="I12" s="587"/>
      <c r="J12" s="587"/>
      <c r="K12" s="587"/>
      <c r="L12" s="587"/>
      <c r="M12" s="587"/>
      <c r="N12" s="587"/>
      <c r="O12" s="587"/>
      <c r="P12" s="286"/>
    </row>
    <row r="13" spans="1:17" s="580" customFormat="1" ht="15.75">
      <c r="B13" s="579"/>
      <c r="D13" s="588"/>
      <c r="E13" s="589"/>
      <c r="F13" s="581"/>
      <c r="G13" s="582"/>
      <c r="H13" s="582"/>
      <c r="I13" s="582"/>
      <c r="J13" s="582"/>
      <c r="K13" s="582"/>
      <c r="L13" s="582"/>
      <c r="M13" s="582"/>
      <c r="N13" s="582"/>
      <c r="O13" s="582"/>
      <c r="P13" s="583"/>
      <c r="Q13" s="583"/>
    </row>
    <row r="14" spans="1:17" s="580" customFormat="1">
      <c r="B14" s="579"/>
      <c r="D14" s="743" t="s">
        <v>1753</v>
      </c>
      <c r="E14" s="743" t="s">
        <v>2305</v>
      </c>
      <c r="F14" s="745" t="s">
        <v>2445</v>
      </c>
      <c r="G14" s="803"/>
      <c r="H14" s="803"/>
      <c r="I14" s="803"/>
      <c r="J14" s="803"/>
      <c r="K14" s="803"/>
      <c r="L14" s="803"/>
      <c r="M14" s="803"/>
      <c r="N14" s="803"/>
      <c r="O14" s="804"/>
      <c r="P14" s="583"/>
      <c r="Q14" s="590"/>
    </row>
    <row r="15" spans="1:17" ht="36.75" customHeight="1">
      <c r="C15" s="592"/>
      <c r="D15" s="743"/>
      <c r="E15" s="743"/>
      <c r="F15" s="745"/>
      <c r="G15" s="786" t="str">
        <f>"Утверждено в тарифе " &amp; god-2</f>
        <v>Утверждено в тарифе 2014</v>
      </c>
      <c r="H15" s="786" t="str">
        <f>"Факт " &amp; god-2</f>
        <v>Факт 2014</v>
      </c>
      <c r="I15" s="786" t="str">
        <f>"Утверждено в тарифе " &amp; god-1</f>
        <v>Утверждено в тарифе 2015</v>
      </c>
      <c r="J15" s="786" t="str">
        <f>"Ожидаемо в " &amp; god-1</f>
        <v>Ожидаемо в 2015</v>
      </c>
      <c r="K15" s="786" t="str">
        <f>"План " &amp; god</f>
        <v>План 2016</v>
      </c>
      <c r="L15" s="786" t="str">
        <f>"План " &amp; god+1</f>
        <v>План 2017</v>
      </c>
      <c r="M15" s="786" t="str">
        <f>"План " &amp; god+2</f>
        <v>План 2018</v>
      </c>
      <c r="N15" s="786" t="str">
        <f>"План " &amp; god+3</f>
        <v>План 2019</v>
      </c>
      <c r="O15" s="805" t="str">
        <f>"План " &amp; god+4</f>
        <v>План 2020</v>
      </c>
      <c r="Q15" s="594"/>
    </row>
    <row r="16" spans="1:17" ht="25.5" customHeight="1">
      <c r="C16" s="592"/>
      <c r="D16" s="743"/>
      <c r="E16" s="743"/>
      <c r="F16" s="745"/>
      <c r="G16" s="787"/>
      <c r="H16" s="787"/>
      <c r="I16" s="787"/>
      <c r="J16" s="787"/>
      <c r="K16" s="787"/>
      <c r="L16" s="787"/>
      <c r="M16" s="787"/>
      <c r="N16" s="787"/>
      <c r="O16" s="806"/>
      <c r="Q16" s="594"/>
    </row>
    <row r="17" spans="3:17" ht="15" hidden="1" customHeight="1">
      <c r="C17" s="595"/>
      <c r="D17" s="360">
        <v>1</v>
      </c>
      <c r="E17" s="360">
        <v>2</v>
      </c>
      <c r="F17" s="404">
        <v>3</v>
      </c>
      <c r="G17" s="360">
        <v>4</v>
      </c>
      <c r="H17" s="360">
        <v>5</v>
      </c>
      <c r="I17" s="360">
        <v>6</v>
      </c>
      <c r="J17" s="360">
        <v>4</v>
      </c>
      <c r="K17" s="360">
        <v>5</v>
      </c>
      <c r="L17" s="360">
        <v>6</v>
      </c>
      <c r="M17" s="360">
        <v>4</v>
      </c>
      <c r="N17" s="360">
        <v>5</v>
      </c>
      <c r="O17" s="362">
        <v>6</v>
      </c>
      <c r="Q17" s="594"/>
    </row>
    <row r="18" spans="3:17">
      <c r="C18" s="596"/>
      <c r="D18" s="597" t="s">
        <v>1464</v>
      </c>
      <c r="E18" s="598" t="s">
        <v>2446</v>
      </c>
      <c r="F18" s="578" t="s">
        <v>2447</v>
      </c>
      <c r="G18" s="600"/>
      <c r="H18" s="600"/>
      <c r="I18" s="600"/>
      <c r="J18" s="600"/>
      <c r="K18" s="600"/>
      <c r="L18" s="600">
        <f>K18</f>
        <v>0</v>
      </c>
      <c r="M18" s="600">
        <f>K18</f>
        <v>0</v>
      </c>
      <c r="N18" s="600">
        <f>K18</f>
        <v>0</v>
      </c>
      <c r="O18" s="607">
        <f>K18</f>
        <v>0</v>
      </c>
      <c r="Q18" s="594"/>
    </row>
    <row r="19" spans="3:17">
      <c r="C19" s="596"/>
      <c r="D19" s="378" t="s">
        <v>2311</v>
      </c>
      <c r="E19" s="599" t="s">
        <v>2448</v>
      </c>
      <c r="F19" s="325" t="s">
        <v>2447</v>
      </c>
      <c r="G19" s="600"/>
      <c r="H19" s="600"/>
      <c r="I19" s="600"/>
      <c r="J19" s="600"/>
      <c r="K19" s="600"/>
      <c r="L19" s="600">
        <f>K19</f>
        <v>0</v>
      </c>
      <c r="M19" s="600">
        <f>K19</f>
        <v>0</v>
      </c>
      <c r="N19" s="600">
        <f>K19</f>
        <v>0</v>
      </c>
      <c r="O19" s="607">
        <f>K19</f>
        <v>0</v>
      </c>
      <c r="Q19" s="594"/>
    </row>
    <row r="20" spans="3:17">
      <c r="C20" s="596"/>
      <c r="D20" s="378" t="s">
        <v>1474</v>
      </c>
      <c r="E20" s="599" t="s">
        <v>2449</v>
      </c>
      <c r="F20" s="325" t="s">
        <v>2447</v>
      </c>
      <c r="G20" s="600"/>
      <c r="H20" s="600"/>
      <c r="I20" s="600"/>
      <c r="J20" s="600"/>
      <c r="K20" s="600"/>
      <c r="L20" s="600">
        <f>K20</f>
        <v>0</v>
      </c>
      <c r="M20" s="600">
        <f>K20</f>
        <v>0</v>
      </c>
      <c r="N20" s="600">
        <f>K20</f>
        <v>0</v>
      </c>
      <c r="O20" s="607">
        <f>K20</f>
        <v>0</v>
      </c>
      <c r="Q20" s="594"/>
    </row>
    <row r="21" spans="3:17">
      <c r="C21" s="596"/>
      <c r="D21" s="378" t="s">
        <v>931</v>
      </c>
      <c r="E21" s="599" t="s">
        <v>2450</v>
      </c>
      <c r="F21" s="325" t="s">
        <v>2447</v>
      </c>
      <c r="G21" s="600"/>
      <c r="H21" s="600"/>
      <c r="I21" s="600"/>
      <c r="J21" s="600"/>
      <c r="K21" s="600"/>
      <c r="L21" s="600">
        <f>K21</f>
        <v>0</v>
      </c>
      <c r="M21" s="600">
        <f>K21</f>
        <v>0</v>
      </c>
      <c r="N21" s="600">
        <f>K21</f>
        <v>0</v>
      </c>
      <c r="O21" s="607">
        <f>K21</f>
        <v>0</v>
      </c>
      <c r="Q21" s="594"/>
    </row>
    <row r="22" spans="3:17" ht="22.5">
      <c r="C22" s="596"/>
      <c r="D22" s="378" t="s">
        <v>1818</v>
      </c>
      <c r="E22" s="601" t="s">
        <v>2451</v>
      </c>
      <c r="F22" s="325" t="s">
        <v>2447</v>
      </c>
      <c r="G22" s="600"/>
      <c r="H22" s="600"/>
      <c r="I22" s="600"/>
      <c r="J22" s="600"/>
      <c r="K22" s="600"/>
      <c r="L22" s="600">
        <f>K22</f>
        <v>0</v>
      </c>
      <c r="M22" s="600">
        <f>K22</f>
        <v>0</v>
      </c>
      <c r="N22" s="600">
        <f>K22</f>
        <v>0</v>
      </c>
      <c r="O22" s="607">
        <f>K22</f>
        <v>0</v>
      </c>
      <c r="Q22" s="594"/>
    </row>
    <row r="23" spans="3:17">
      <c r="C23" s="596"/>
      <c r="D23" s="378" t="s">
        <v>938</v>
      </c>
      <c r="E23" s="599" t="s">
        <v>2452</v>
      </c>
      <c r="F23" s="325" t="s">
        <v>2447</v>
      </c>
      <c r="G23" s="602">
        <f t="shared" ref="G23:O23" si="0">G21-G20</f>
        <v>0</v>
      </c>
      <c r="H23" s="602">
        <f t="shared" si="0"/>
        <v>0</v>
      </c>
      <c r="I23" s="602">
        <f t="shared" si="0"/>
        <v>0</v>
      </c>
      <c r="J23" s="602">
        <f t="shared" si="0"/>
        <v>0</v>
      </c>
      <c r="K23" s="602">
        <f t="shared" si="0"/>
        <v>0</v>
      </c>
      <c r="L23" s="602">
        <f t="shared" si="0"/>
        <v>0</v>
      </c>
      <c r="M23" s="602">
        <f t="shared" si="0"/>
        <v>0</v>
      </c>
      <c r="N23" s="602">
        <f t="shared" si="0"/>
        <v>0</v>
      </c>
      <c r="O23" s="603">
        <f t="shared" si="0"/>
        <v>0</v>
      </c>
      <c r="Q23" s="594"/>
    </row>
    <row r="24" spans="3:17">
      <c r="C24" s="596"/>
      <c r="D24" s="378" t="s">
        <v>2453</v>
      </c>
      <c r="E24" s="601" t="s">
        <v>2454</v>
      </c>
      <c r="F24" s="325" t="s">
        <v>2447</v>
      </c>
      <c r="G24" s="600"/>
      <c r="H24" s="600"/>
      <c r="I24" s="600"/>
      <c r="J24" s="600"/>
      <c r="K24" s="600"/>
      <c r="L24" s="600">
        <f>K24</f>
        <v>0</v>
      </c>
      <c r="M24" s="600">
        <f>K24</f>
        <v>0</v>
      </c>
      <c r="N24" s="600">
        <f>K24</f>
        <v>0</v>
      </c>
      <c r="O24" s="607">
        <f>K24</f>
        <v>0</v>
      </c>
      <c r="Q24" s="594"/>
    </row>
    <row r="25" spans="3:17">
      <c r="C25" s="596"/>
      <c r="D25" s="378" t="s">
        <v>2455</v>
      </c>
      <c r="E25" s="604" t="s">
        <v>2456</v>
      </c>
      <c r="F25" s="325" t="s">
        <v>2447</v>
      </c>
      <c r="G25" s="600"/>
      <c r="H25" s="600"/>
      <c r="I25" s="600"/>
      <c r="J25" s="600"/>
      <c r="K25" s="600"/>
      <c r="L25" s="600">
        <f>K25</f>
        <v>0</v>
      </c>
      <c r="M25" s="600">
        <f>K25</f>
        <v>0</v>
      </c>
      <c r="N25" s="600">
        <f>K25</f>
        <v>0</v>
      </c>
      <c r="O25" s="607">
        <f>K25</f>
        <v>0</v>
      </c>
      <c r="Q25" s="594"/>
    </row>
    <row r="26" spans="3:17">
      <c r="C26" s="596"/>
      <c r="D26" s="378" t="s">
        <v>2457</v>
      </c>
      <c r="E26" s="601" t="s">
        <v>2458</v>
      </c>
      <c r="F26" s="325" t="s">
        <v>2447</v>
      </c>
      <c r="G26" s="600"/>
      <c r="H26" s="600"/>
      <c r="I26" s="600"/>
      <c r="J26" s="600"/>
      <c r="K26" s="600"/>
      <c r="L26" s="600">
        <f>K26</f>
        <v>0</v>
      </c>
      <c r="M26" s="600">
        <f>K26</f>
        <v>0</v>
      </c>
      <c r="N26" s="600">
        <f>K26</f>
        <v>0</v>
      </c>
      <c r="O26" s="607">
        <f>K26</f>
        <v>0</v>
      </c>
      <c r="Q26" s="594"/>
    </row>
    <row r="27" spans="3:17">
      <c r="C27" s="596"/>
      <c r="D27" s="378" t="s">
        <v>2459</v>
      </c>
      <c r="E27" s="601" t="s">
        <v>2460</v>
      </c>
      <c r="F27" s="325" t="s">
        <v>2447</v>
      </c>
      <c r="G27" s="600"/>
      <c r="H27" s="600"/>
      <c r="I27" s="600"/>
      <c r="J27" s="600"/>
      <c r="K27" s="600"/>
      <c r="L27" s="600">
        <f>K27</f>
        <v>0</v>
      </c>
      <c r="M27" s="600">
        <f>K27</f>
        <v>0</v>
      </c>
      <c r="N27" s="600">
        <f>K27</f>
        <v>0</v>
      </c>
      <c r="O27" s="607">
        <f>K27</f>
        <v>0</v>
      </c>
      <c r="Q27" s="594"/>
    </row>
    <row r="28" spans="3:17">
      <c r="C28" s="596"/>
      <c r="D28" s="378" t="s">
        <v>940</v>
      </c>
      <c r="E28" s="599" t="s">
        <v>2461</v>
      </c>
      <c r="F28" s="325" t="s">
        <v>2462</v>
      </c>
      <c r="G28" s="455">
        <f t="shared" ref="G28:O28" si="1">G29+G30</f>
        <v>0</v>
      </c>
      <c r="H28" s="455">
        <f t="shared" si="1"/>
        <v>0</v>
      </c>
      <c r="I28" s="455">
        <f t="shared" si="1"/>
        <v>0</v>
      </c>
      <c r="J28" s="455">
        <f t="shared" si="1"/>
        <v>0</v>
      </c>
      <c r="K28" s="455">
        <f t="shared" si="1"/>
        <v>0</v>
      </c>
      <c r="L28" s="455">
        <f t="shared" si="1"/>
        <v>0</v>
      </c>
      <c r="M28" s="455">
        <f t="shared" si="1"/>
        <v>0</v>
      </c>
      <c r="N28" s="455">
        <f t="shared" si="1"/>
        <v>0</v>
      </c>
      <c r="O28" s="456">
        <f t="shared" si="1"/>
        <v>0</v>
      </c>
      <c r="Q28" s="594"/>
    </row>
    <row r="29" spans="3:17" ht="22.5">
      <c r="C29" s="596"/>
      <c r="D29" s="378" t="s">
        <v>942</v>
      </c>
      <c r="E29" s="601" t="s">
        <v>2463</v>
      </c>
      <c r="F29" s="325" t="s">
        <v>2462</v>
      </c>
      <c r="G29" s="600"/>
      <c r="H29" s="600"/>
      <c r="I29" s="600"/>
      <c r="J29" s="600"/>
      <c r="K29" s="600"/>
      <c r="L29" s="600">
        <f>K29</f>
        <v>0</v>
      </c>
      <c r="M29" s="600">
        <f>K29</f>
        <v>0</v>
      </c>
      <c r="N29" s="600">
        <f>K29</f>
        <v>0</v>
      </c>
      <c r="O29" s="607">
        <f>K29</f>
        <v>0</v>
      </c>
      <c r="Q29" s="594"/>
    </row>
    <row r="30" spans="3:17" ht="22.5">
      <c r="C30" s="596"/>
      <c r="D30" s="378" t="s">
        <v>943</v>
      </c>
      <c r="E30" s="601" t="s">
        <v>2464</v>
      </c>
      <c r="F30" s="325" t="s">
        <v>2462</v>
      </c>
      <c r="G30" s="600"/>
      <c r="H30" s="600"/>
      <c r="I30" s="600"/>
      <c r="J30" s="600"/>
      <c r="K30" s="600"/>
      <c r="L30" s="600">
        <f>K30</f>
        <v>0</v>
      </c>
      <c r="M30" s="600">
        <f>K30</f>
        <v>0</v>
      </c>
      <c r="N30" s="600">
        <f>K30</f>
        <v>0</v>
      </c>
      <c r="O30" s="607">
        <f>K30</f>
        <v>0</v>
      </c>
      <c r="Q30" s="594"/>
    </row>
    <row r="31" spans="3:17" ht="25.5" customHeight="1">
      <c r="C31" s="596"/>
      <c r="D31" s="378" t="s">
        <v>953</v>
      </c>
      <c r="E31" s="599" t="s">
        <v>2465</v>
      </c>
      <c r="F31" s="325" t="s">
        <v>2462</v>
      </c>
      <c r="G31" s="455">
        <f t="shared" ref="G31:O31" si="2">G32+G34</f>
        <v>0</v>
      </c>
      <c r="H31" s="455">
        <f t="shared" si="2"/>
        <v>0</v>
      </c>
      <c r="I31" s="455">
        <f t="shared" si="2"/>
        <v>0</v>
      </c>
      <c r="J31" s="455">
        <f t="shared" si="2"/>
        <v>0</v>
      </c>
      <c r="K31" s="455">
        <f t="shared" si="2"/>
        <v>0</v>
      </c>
      <c r="L31" s="455">
        <f t="shared" si="2"/>
        <v>0</v>
      </c>
      <c r="M31" s="455">
        <f t="shared" si="2"/>
        <v>0</v>
      </c>
      <c r="N31" s="455">
        <f t="shared" si="2"/>
        <v>0</v>
      </c>
      <c r="O31" s="456">
        <f t="shared" si="2"/>
        <v>0</v>
      </c>
      <c r="Q31" s="594"/>
    </row>
    <row r="32" spans="3:17" ht="18" customHeight="1">
      <c r="C32" s="596"/>
      <c r="D32" s="378" t="s">
        <v>956</v>
      </c>
      <c r="E32" s="601" t="s">
        <v>2466</v>
      </c>
      <c r="F32" s="325" t="s">
        <v>2462</v>
      </c>
      <c r="G32" s="600"/>
      <c r="H32" s="600"/>
      <c r="I32" s="600"/>
      <c r="J32" s="600"/>
      <c r="K32" s="600"/>
      <c r="L32" s="600">
        <f>K32</f>
        <v>0</v>
      </c>
      <c r="M32" s="600">
        <f>K32</f>
        <v>0</v>
      </c>
      <c r="N32" s="600">
        <f>K32</f>
        <v>0</v>
      </c>
      <c r="O32" s="607">
        <f>K32</f>
        <v>0</v>
      </c>
      <c r="Q32" s="594"/>
    </row>
    <row r="33" spans="3:17">
      <c r="C33" s="596"/>
      <c r="D33" s="378" t="s">
        <v>2467</v>
      </c>
      <c r="E33" s="604" t="s">
        <v>2468</v>
      </c>
      <c r="F33" s="325" t="s">
        <v>2469</v>
      </c>
      <c r="G33" s="455" t="e">
        <f t="shared" ref="G33:O33" ca="1" si="3">nerr(G32/G28*100)</f>
        <v>#NAME?</v>
      </c>
      <c r="H33" s="455" t="e">
        <f t="shared" ca="1" si="3"/>
        <v>#NAME?</v>
      </c>
      <c r="I33" s="455" t="e">
        <f t="shared" ca="1" si="3"/>
        <v>#NAME?</v>
      </c>
      <c r="J33" s="455" t="e">
        <f t="shared" ca="1" si="3"/>
        <v>#NAME?</v>
      </c>
      <c r="K33" s="455" t="e">
        <f t="shared" ca="1" si="3"/>
        <v>#NAME?</v>
      </c>
      <c r="L33" s="455" t="e">
        <f t="shared" ca="1" si="3"/>
        <v>#NAME?</v>
      </c>
      <c r="M33" s="455" t="e">
        <f t="shared" ca="1" si="3"/>
        <v>#NAME?</v>
      </c>
      <c r="N33" s="455" t="e">
        <f t="shared" ca="1" si="3"/>
        <v>#NAME?</v>
      </c>
      <c r="O33" s="456" t="e">
        <f t="shared" ca="1" si="3"/>
        <v>#NAME?</v>
      </c>
      <c r="Q33" s="594"/>
    </row>
    <row r="34" spans="3:17">
      <c r="C34" s="596"/>
      <c r="D34" s="378" t="s">
        <v>1571</v>
      </c>
      <c r="E34" s="601" t="s">
        <v>2470</v>
      </c>
      <c r="F34" s="325" t="s">
        <v>2462</v>
      </c>
      <c r="G34" s="600"/>
      <c r="H34" s="600"/>
      <c r="I34" s="600"/>
      <c r="J34" s="600"/>
      <c r="K34" s="600"/>
      <c r="L34" s="600">
        <f>K34</f>
        <v>0</v>
      </c>
      <c r="M34" s="600">
        <f>K34</f>
        <v>0</v>
      </c>
      <c r="N34" s="600">
        <f>K34</f>
        <v>0</v>
      </c>
      <c r="O34" s="607">
        <f>K34</f>
        <v>0</v>
      </c>
      <c r="Q34" s="594"/>
    </row>
    <row r="35" spans="3:17">
      <c r="C35" s="596"/>
      <c r="D35" s="378" t="s">
        <v>1572</v>
      </c>
      <c r="E35" s="604" t="s">
        <v>2471</v>
      </c>
      <c r="F35" s="325" t="s">
        <v>2472</v>
      </c>
      <c r="G35" s="600"/>
      <c r="H35" s="600"/>
      <c r="I35" s="600"/>
      <c r="J35" s="600"/>
      <c r="K35" s="600"/>
      <c r="L35" s="600">
        <f>K35</f>
        <v>0</v>
      </c>
      <c r="M35" s="600">
        <f>K35</f>
        <v>0</v>
      </c>
      <c r="N35" s="600">
        <f>K35</f>
        <v>0</v>
      </c>
      <c r="O35" s="607">
        <f>K35</f>
        <v>0</v>
      </c>
      <c r="Q35" s="594"/>
    </row>
    <row r="36" spans="3:17">
      <c r="C36" s="596"/>
      <c r="D36" s="378" t="s">
        <v>1589</v>
      </c>
      <c r="E36" s="599" t="s">
        <v>2473</v>
      </c>
      <c r="F36" s="325" t="s">
        <v>2462</v>
      </c>
      <c r="G36" s="455">
        <f t="shared" ref="G36:O36" si="4">G28-G31</f>
        <v>0</v>
      </c>
      <c r="H36" s="455">
        <f t="shared" si="4"/>
        <v>0</v>
      </c>
      <c r="I36" s="455">
        <f t="shared" si="4"/>
        <v>0</v>
      </c>
      <c r="J36" s="455">
        <f t="shared" si="4"/>
        <v>0</v>
      </c>
      <c r="K36" s="455">
        <f t="shared" si="4"/>
        <v>0</v>
      </c>
      <c r="L36" s="455">
        <f t="shared" si="4"/>
        <v>0</v>
      </c>
      <c r="M36" s="455">
        <f t="shared" si="4"/>
        <v>0</v>
      </c>
      <c r="N36" s="455">
        <f t="shared" si="4"/>
        <v>0</v>
      </c>
      <c r="O36" s="456">
        <f t="shared" si="4"/>
        <v>0</v>
      </c>
      <c r="Q36" s="594"/>
    </row>
    <row r="37" spans="3:17" ht="22.5">
      <c r="C37" s="596"/>
      <c r="D37" s="378" t="s">
        <v>1591</v>
      </c>
      <c r="E37" s="601" t="s">
        <v>2463</v>
      </c>
      <c r="F37" s="325" t="s">
        <v>2462</v>
      </c>
      <c r="G37" s="600"/>
      <c r="H37" s="600"/>
      <c r="I37" s="600"/>
      <c r="J37" s="600"/>
      <c r="K37" s="600"/>
      <c r="L37" s="600">
        <f>K37</f>
        <v>0</v>
      </c>
      <c r="M37" s="600">
        <f>K37</f>
        <v>0</v>
      </c>
      <c r="N37" s="600">
        <f>K37</f>
        <v>0</v>
      </c>
      <c r="O37" s="607">
        <f>K37</f>
        <v>0</v>
      </c>
      <c r="Q37" s="594"/>
    </row>
    <row r="38" spans="3:17" ht="22.5">
      <c r="C38" s="596"/>
      <c r="D38" s="378" t="s">
        <v>1602</v>
      </c>
      <c r="E38" s="601" t="s">
        <v>2464</v>
      </c>
      <c r="F38" s="325" t="s">
        <v>2462</v>
      </c>
      <c r="G38" s="600"/>
      <c r="H38" s="600"/>
      <c r="I38" s="600"/>
      <c r="J38" s="600"/>
      <c r="K38" s="600"/>
      <c r="L38" s="600">
        <f>K38</f>
        <v>0</v>
      </c>
      <c r="M38" s="600">
        <f>K38</f>
        <v>0</v>
      </c>
      <c r="N38" s="600">
        <f>K38</f>
        <v>0</v>
      </c>
      <c r="O38" s="607">
        <f>K38</f>
        <v>0</v>
      </c>
      <c r="Q38" s="594"/>
    </row>
    <row r="39" spans="3:17">
      <c r="C39" s="596"/>
      <c r="D39" s="378" t="s">
        <v>1615</v>
      </c>
      <c r="E39" s="599" t="s">
        <v>2474</v>
      </c>
      <c r="F39" s="325" t="s">
        <v>2462</v>
      </c>
      <c r="G39" s="455">
        <f t="shared" ref="G39:O39" si="5">G40+G41</f>
        <v>0</v>
      </c>
      <c r="H39" s="455">
        <f t="shared" si="5"/>
        <v>0</v>
      </c>
      <c r="I39" s="455">
        <f t="shared" si="5"/>
        <v>0</v>
      </c>
      <c r="J39" s="455">
        <f t="shared" si="5"/>
        <v>0</v>
      </c>
      <c r="K39" s="455">
        <f t="shared" si="5"/>
        <v>0</v>
      </c>
      <c r="L39" s="455">
        <f t="shared" si="5"/>
        <v>0</v>
      </c>
      <c r="M39" s="455">
        <f t="shared" si="5"/>
        <v>0</v>
      </c>
      <c r="N39" s="455">
        <f t="shared" si="5"/>
        <v>0</v>
      </c>
      <c r="O39" s="456">
        <f t="shared" si="5"/>
        <v>0</v>
      </c>
      <c r="Q39" s="594"/>
    </row>
    <row r="40" spans="3:17">
      <c r="C40" s="596"/>
      <c r="D40" s="378" t="s">
        <v>2475</v>
      </c>
      <c r="E40" s="601" t="s">
        <v>2476</v>
      </c>
      <c r="F40" s="325" t="s">
        <v>2462</v>
      </c>
      <c r="G40" s="600"/>
      <c r="H40" s="600"/>
      <c r="I40" s="600"/>
      <c r="J40" s="600"/>
      <c r="K40" s="600"/>
      <c r="L40" s="600">
        <f>K40</f>
        <v>0</v>
      </c>
      <c r="M40" s="600">
        <f>K40</f>
        <v>0</v>
      </c>
      <c r="N40" s="600">
        <f>K40</f>
        <v>0</v>
      </c>
      <c r="O40" s="607">
        <f>K40</f>
        <v>0</v>
      </c>
      <c r="Q40" s="594"/>
    </row>
    <row r="41" spans="3:17">
      <c r="C41" s="596"/>
      <c r="D41" s="378" t="s">
        <v>2477</v>
      </c>
      <c r="E41" s="601" t="s">
        <v>2478</v>
      </c>
      <c r="F41" s="325" t="s">
        <v>2462</v>
      </c>
      <c r="G41" s="600"/>
      <c r="H41" s="600"/>
      <c r="I41" s="600"/>
      <c r="J41" s="600"/>
      <c r="K41" s="600"/>
      <c r="L41" s="600">
        <f>K41</f>
        <v>0</v>
      </c>
      <c r="M41" s="600">
        <f>K41</f>
        <v>0</v>
      </c>
      <c r="N41" s="600">
        <f>K41</f>
        <v>0</v>
      </c>
      <c r="O41" s="607">
        <f>K41</f>
        <v>0</v>
      </c>
      <c r="Q41" s="594"/>
    </row>
    <row r="42" spans="3:17">
      <c r="C42" s="596"/>
      <c r="D42" s="378" t="s">
        <v>2479</v>
      </c>
      <c r="E42" s="604" t="s">
        <v>2480</v>
      </c>
      <c r="F42" s="325" t="s">
        <v>2469</v>
      </c>
      <c r="G42" s="455" t="e">
        <f t="shared" ref="G42:O42" ca="1" si="6">nerr(G41/G36*100)</f>
        <v>#NAME?</v>
      </c>
      <c r="H42" s="455" t="e">
        <f t="shared" ca="1" si="6"/>
        <v>#NAME?</v>
      </c>
      <c r="I42" s="455" t="e">
        <f t="shared" ca="1" si="6"/>
        <v>#NAME?</v>
      </c>
      <c r="J42" s="455" t="e">
        <f t="shared" ca="1" si="6"/>
        <v>#NAME?</v>
      </c>
      <c r="K42" s="455" t="e">
        <f t="shared" ca="1" si="6"/>
        <v>#NAME?</v>
      </c>
      <c r="L42" s="455" t="e">
        <f t="shared" ca="1" si="6"/>
        <v>#NAME?</v>
      </c>
      <c r="M42" s="455" t="e">
        <f t="shared" ca="1" si="6"/>
        <v>#NAME?</v>
      </c>
      <c r="N42" s="455" t="e">
        <f t="shared" ca="1" si="6"/>
        <v>#NAME?</v>
      </c>
      <c r="O42" s="456" t="e">
        <f t="shared" ca="1" si="6"/>
        <v>#NAME?</v>
      </c>
      <c r="Q42" s="594"/>
    </row>
    <row r="43" spans="3:17">
      <c r="C43" s="596"/>
      <c r="D43" s="378" t="s">
        <v>1809</v>
      </c>
      <c r="E43" s="599" t="s">
        <v>2481</v>
      </c>
      <c r="F43" s="325" t="s">
        <v>2462</v>
      </c>
      <c r="G43" s="455">
        <f t="shared" ref="G43:O43" si="7">G31+G39+G44</f>
        <v>0</v>
      </c>
      <c r="H43" s="455">
        <f t="shared" si="7"/>
        <v>0</v>
      </c>
      <c r="I43" s="455">
        <f t="shared" si="7"/>
        <v>0</v>
      </c>
      <c r="J43" s="455">
        <f t="shared" si="7"/>
        <v>0</v>
      </c>
      <c r="K43" s="455">
        <f t="shared" si="7"/>
        <v>0</v>
      </c>
      <c r="L43" s="455">
        <f t="shared" si="7"/>
        <v>0</v>
      </c>
      <c r="M43" s="455">
        <f t="shared" si="7"/>
        <v>0</v>
      </c>
      <c r="N43" s="455">
        <f t="shared" si="7"/>
        <v>0</v>
      </c>
      <c r="O43" s="456">
        <f t="shared" si="7"/>
        <v>0</v>
      </c>
      <c r="Q43" s="594"/>
    </row>
    <row r="44" spans="3:17" ht="22.5">
      <c r="C44" s="596"/>
      <c r="D44" s="378" t="s">
        <v>1810</v>
      </c>
      <c r="E44" s="601" t="s">
        <v>2451</v>
      </c>
      <c r="F44" s="325" t="s">
        <v>2462</v>
      </c>
      <c r="G44" s="600"/>
      <c r="H44" s="600"/>
      <c r="I44" s="600"/>
      <c r="J44" s="600"/>
      <c r="K44" s="600"/>
      <c r="L44" s="600">
        <f>K44</f>
        <v>0</v>
      </c>
      <c r="M44" s="600">
        <f>K44</f>
        <v>0</v>
      </c>
      <c r="N44" s="600">
        <f>K44</f>
        <v>0</v>
      </c>
      <c r="O44" s="607">
        <f>K44</f>
        <v>0</v>
      </c>
      <c r="Q44" s="594"/>
    </row>
    <row r="45" spans="3:17" ht="33.75">
      <c r="C45" s="596"/>
      <c r="D45" s="378" t="s">
        <v>1811</v>
      </c>
      <c r="E45" s="601" t="s">
        <v>2482</v>
      </c>
      <c r="F45" s="325" t="s">
        <v>2462</v>
      </c>
      <c r="G45" s="600"/>
      <c r="H45" s="600"/>
      <c r="I45" s="600"/>
      <c r="J45" s="600"/>
      <c r="K45" s="600"/>
      <c r="L45" s="600">
        <f>K45</f>
        <v>0</v>
      </c>
      <c r="M45" s="600">
        <f>K45</f>
        <v>0</v>
      </c>
      <c r="N45" s="600">
        <f>K45</f>
        <v>0</v>
      </c>
      <c r="O45" s="607">
        <f>K45</f>
        <v>0</v>
      </c>
      <c r="Q45" s="594"/>
    </row>
    <row r="46" spans="3:17" ht="22.5">
      <c r="C46" s="596"/>
      <c r="D46" s="378" t="s">
        <v>2483</v>
      </c>
      <c r="E46" s="599" t="s">
        <v>2484</v>
      </c>
      <c r="F46" s="325" t="s">
        <v>2462</v>
      </c>
      <c r="G46" s="455">
        <f t="shared" ref="G46:O46" si="8">G43-G28</f>
        <v>0</v>
      </c>
      <c r="H46" s="455">
        <f t="shared" si="8"/>
        <v>0</v>
      </c>
      <c r="I46" s="455">
        <f t="shared" si="8"/>
        <v>0</v>
      </c>
      <c r="J46" s="455">
        <f t="shared" si="8"/>
        <v>0</v>
      </c>
      <c r="K46" s="455">
        <f t="shared" si="8"/>
        <v>0</v>
      </c>
      <c r="L46" s="455">
        <f t="shared" si="8"/>
        <v>0</v>
      </c>
      <c r="M46" s="455">
        <f t="shared" si="8"/>
        <v>0</v>
      </c>
      <c r="N46" s="455">
        <f t="shared" si="8"/>
        <v>0</v>
      </c>
      <c r="O46" s="456">
        <f t="shared" si="8"/>
        <v>0</v>
      </c>
      <c r="Q46" s="594"/>
    </row>
    <row r="47" spans="3:17">
      <c r="C47" s="596"/>
      <c r="D47" s="378" t="s">
        <v>2485</v>
      </c>
      <c r="E47" s="601" t="s">
        <v>2454</v>
      </c>
      <c r="F47" s="325" t="s">
        <v>2462</v>
      </c>
      <c r="G47" s="600"/>
      <c r="H47" s="600"/>
      <c r="I47" s="600"/>
      <c r="J47" s="600"/>
      <c r="K47" s="600"/>
      <c r="L47" s="600">
        <f>K47</f>
        <v>0</v>
      </c>
      <c r="M47" s="600">
        <f>K47</f>
        <v>0</v>
      </c>
      <c r="N47" s="600">
        <f>K47</f>
        <v>0</v>
      </c>
      <c r="O47" s="607">
        <f>K47</f>
        <v>0</v>
      </c>
      <c r="Q47" s="594"/>
    </row>
    <row r="48" spans="3:17">
      <c r="C48" s="596"/>
      <c r="D48" s="378" t="s">
        <v>2486</v>
      </c>
      <c r="E48" s="604" t="s">
        <v>2456</v>
      </c>
      <c r="F48" s="325" t="s">
        <v>2462</v>
      </c>
      <c r="G48" s="600"/>
      <c r="H48" s="600"/>
      <c r="I48" s="600"/>
      <c r="J48" s="600"/>
      <c r="K48" s="600"/>
      <c r="L48" s="600">
        <f>K48</f>
        <v>0</v>
      </c>
      <c r="M48" s="600">
        <f>K48</f>
        <v>0</v>
      </c>
      <c r="N48" s="600">
        <f>K48</f>
        <v>0</v>
      </c>
      <c r="O48" s="607">
        <f>K48</f>
        <v>0</v>
      </c>
      <c r="Q48" s="594"/>
    </row>
    <row r="49" spans="3:17">
      <c r="C49" s="596"/>
      <c r="D49" s="378" t="s">
        <v>2487</v>
      </c>
      <c r="E49" s="601" t="s">
        <v>2458</v>
      </c>
      <c r="F49" s="325" t="s">
        <v>2462</v>
      </c>
      <c r="G49" s="600"/>
      <c r="H49" s="600"/>
      <c r="I49" s="600"/>
      <c r="J49" s="600"/>
      <c r="K49" s="600"/>
      <c r="L49" s="600">
        <f>K49</f>
        <v>0</v>
      </c>
      <c r="M49" s="600">
        <f>K49</f>
        <v>0</v>
      </c>
      <c r="N49" s="600">
        <f>K49</f>
        <v>0</v>
      </c>
      <c r="O49" s="607">
        <f>K49</f>
        <v>0</v>
      </c>
      <c r="Q49" s="594"/>
    </row>
    <row r="50" spans="3:17">
      <c r="C50" s="596"/>
      <c r="D50" s="378" t="s">
        <v>2488</v>
      </c>
      <c r="E50" s="601" t="s">
        <v>2460</v>
      </c>
      <c r="F50" s="325" t="s">
        <v>2462</v>
      </c>
      <c r="G50" s="600"/>
      <c r="H50" s="600"/>
      <c r="I50" s="600"/>
      <c r="J50" s="600"/>
      <c r="K50" s="600"/>
      <c r="L50" s="600">
        <f>K50</f>
        <v>0</v>
      </c>
      <c r="M50" s="600">
        <f>K50</f>
        <v>0</v>
      </c>
      <c r="N50" s="600">
        <f>K50</f>
        <v>0</v>
      </c>
      <c r="O50" s="607">
        <f>K50</f>
        <v>0</v>
      </c>
      <c r="Q50" s="594"/>
    </row>
    <row r="51" spans="3:17">
      <c r="C51" s="596"/>
      <c r="D51" s="378" t="s">
        <v>2489</v>
      </c>
      <c r="E51" s="599" t="s">
        <v>2490</v>
      </c>
      <c r="F51" s="325" t="s">
        <v>2462</v>
      </c>
      <c r="G51" s="455">
        <f t="shared" ref="G51:O51" si="9">G52+G53</f>
        <v>0</v>
      </c>
      <c r="H51" s="455">
        <f t="shared" si="9"/>
        <v>0</v>
      </c>
      <c r="I51" s="455">
        <f t="shared" si="9"/>
        <v>0</v>
      </c>
      <c r="J51" s="455">
        <f t="shared" si="9"/>
        <v>0</v>
      </c>
      <c r="K51" s="455">
        <f t="shared" si="9"/>
        <v>0</v>
      </c>
      <c r="L51" s="455">
        <f t="shared" si="9"/>
        <v>0</v>
      </c>
      <c r="M51" s="455">
        <f t="shared" si="9"/>
        <v>0</v>
      </c>
      <c r="N51" s="455">
        <f t="shared" si="9"/>
        <v>0</v>
      </c>
      <c r="O51" s="456">
        <f t="shared" si="9"/>
        <v>0</v>
      </c>
      <c r="Q51" s="594"/>
    </row>
    <row r="52" spans="3:17">
      <c r="C52" s="596"/>
      <c r="D52" s="378" t="s">
        <v>2491</v>
      </c>
      <c r="E52" s="601" t="s">
        <v>2492</v>
      </c>
      <c r="F52" s="325" t="s">
        <v>2462</v>
      </c>
      <c r="G52" s="600"/>
      <c r="H52" s="600"/>
      <c r="I52" s="600"/>
      <c r="J52" s="600"/>
      <c r="K52" s="600"/>
      <c r="L52" s="600">
        <f>K52</f>
        <v>0</v>
      </c>
      <c r="M52" s="600">
        <f>K52</f>
        <v>0</v>
      </c>
      <c r="N52" s="600">
        <f>K52</f>
        <v>0</v>
      </c>
      <c r="O52" s="607">
        <f>K52</f>
        <v>0</v>
      </c>
      <c r="Q52" s="594"/>
    </row>
    <row r="53" spans="3:17">
      <c r="C53" s="596"/>
      <c r="D53" s="378" t="s">
        <v>2493</v>
      </c>
      <c r="E53" s="601" t="s">
        <v>2494</v>
      </c>
      <c r="F53" s="325" t="s">
        <v>2462</v>
      </c>
      <c r="G53" s="600"/>
      <c r="H53" s="600"/>
      <c r="I53" s="600"/>
      <c r="J53" s="600"/>
      <c r="K53" s="600"/>
      <c r="L53" s="600">
        <f>K53</f>
        <v>0</v>
      </c>
      <c r="M53" s="600">
        <f>K53</f>
        <v>0</v>
      </c>
      <c r="N53" s="600">
        <f>K53</f>
        <v>0</v>
      </c>
      <c r="O53" s="607">
        <f>K53</f>
        <v>0</v>
      </c>
      <c r="Q53" s="594"/>
    </row>
    <row r="54" spans="3:17">
      <c r="C54" s="596"/>
      <c r="D54" s="378" t="s">
        <v>2495</v>
      </c>
      <c r="E54" s="599" t="s">
        <v>2496</v>
      </c>
      <c r="F54" s="325" t="s">
        <v>1886</v>
      </c>
      <c r="G54" s="600"/>
      <c r="H54" s="600"/>
      <c r="I54" s="600"/>
      <c r="J54" s="600"/>
      <c r="K54" s="600"/>
      <c r="L54" s="600">
        <f>K54</f>
        <v>0</v>
      </c>
      <c r="M54" s="600">
        <f>K54</f>
        <v>0</v>
      </c>
      <c r="N54" s="600">
        <f>K54</f>
        <v>0</v>
      </c>
      <c r="O54" s="607">
        <f>K54</f>
        <v>0</v>
      </c>
      <c r="Q54" s="594"/>
    </row>
    <row r="55" spans="3:17">
      <c r="C55" s="596"/>
      <c r="D55" s="378" t="s">
        <v>2497</v>
      </c>
      <c r="E55" s="599" t="s">
        <v>2498</v>
      </c>
      <c r="F55" s="325" t="s">
        <v>1886</v>
      </c>
      <c r="G55" s="600"/>
      <c r="H55" s="600"/>
      <c r="I55" s="600"/>
      <c r="J55" s="600"/>
      <c r="K55" s="600"/>
      <c r="L55" s="600">
        <f>K55</f>
        <v>0</v>
      </c>
      <c r="M55" s="600">
        <f>K55</f>
        <v>0</v>
      </c>
      <c r="N55" s="600">
        <f>K55</f>
        <v>0</v>
      </c>
      <c r="O55" s="607">
        <f>K55</f>
        <v>0</v>
      </c>
      <c r="Q55" s="594"/>
    </row>
    <row r="56" spans="3:17">
      <c r="C56" s="596"/>
      <c r="D56" s="378" t="s">
        <v>2499</v>
      </c>
      <c r="E56" s="599" t="s">
        <v>2500</v>
      </c>
      <c r="F56" s="325" t="s">
        <v>1886</v>
      </c>
      <c r="G56" s="600"/>
      <c r="H56" s="600"/>
      <c r="I56" s="600"/>
      <c r="J56" s="600"/>
      <c r="K56" s="600"/>
      <c r="L56" s="600">
        <f>K56</f>
        <v>0</v>
      </c>
      <c r="M56" s="600">
        <f>K56</f>
        <v>0</v>
      </c>
      <c r="N56" s="600">
        <f>K56</f>
        <v>0</v>
      </c>
      <c r="O56" s="607">
        <f>K56</f>
        <v>0</v>
      </c>
      <c r="Q56" s="594"/>
    </row>
  </sheetData>
  <sheetProtection formatColumns="0" formatRows="0"/>
  <mergeCells count="13">
    <mergeCell ref="I15:I16"/>
    <mergeCell ref="J15:J16"/>
    <mergeCell ref="K15:K16"/>
    <mergeCell ref="D14:D16"/>
    <mergeCell ref="E14:E16"/>
    <mergeCell ref="F14:F16"/>
    <mergeCell ref="G14:O14"/>
    <mergeCell ref="M15:M16"/>
    <mergeCell ref="N15:N16"/>
    <mergeCell ref="O15:O16"/>
    <mergeCell ref="G15:G16"/>
    <mergeCell ref="H15:H16"/>
    <mergeCell ref="L15:L16"/>
  </mergeCells>
  <phoneticPr fontId="2" type="noConversion"/>
  <dataValidations count="1">
    <dataValidation type="decimal" allowBlank="1" showErrorMessage="1" errorTitle="Ошибка" error="Допускается ввод только неотрицательных чисел!" sqref="G52:O56 G32:O32 G47:O50 G40:O41 G37:O38 G34:O35 G29:O30 G18:O27 G44:O45">
      <formula1>0</formula1>
      <formula2>9.99999999999999E+23</formula2>
    </dataValidation>
  </dataValidations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List17">
    <tabColor indexed="30"/>
  </sheetPr>
  <dimension ref="A1:BD183"/>
  <sheetViews>
    <sheetView showGridLines="0" zoomScaleNormal="100" workbookViewId="0">
      <pane xSplit="6" ySplit="17" topLeftCell="G18" activePane="bottomRight" state="frozen"/>
      <selection activeCell="C11" sqref="C11"/>
      <selection pane="topRight" activeCell="G11" sqref="G11"/>
      <selection pane="bottomLeft" activeCell="C18" sqref="C18"/>
      <selection pane="bottomRight" activeCell="J33" sqref="J33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32" width="12.7109375" style="343" customWidth="1"/>
    <col min="33" max="44" width="12.7109375" style="343" hidden="1" customWidth="1"/>
    <col min="45" max="55" width="9.140625" style="343"/>
    <col min="56" max="56" width="8.85546875" customWidth="1"/>
    <col min="57" max="16384" width="9.140625" style="343"/>
  </cols>
  <sheetData>
    <row r="1" spans="1:56" hidden="1">
      <c r="A1" s="339" t="s">
        <v>2374</v>
      </c>
      <c r="D1" s="342"/>
      <c r="E1" s="342"/>
      <c r="F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 t="s">
        <v>1526</v>
      </c>
      <c r="AH1" s="342" t="s">
        <v>1526</v>
      </c>
      <c r="AI1" s="342" t="s">
        <v>1526</v>
      </c>
      <c r="AJ1" s="342" t="s">
        <v>1526</v>
      </c>
      <c r="AK1" s="342" t="s">
        <v>1526</v>
      </c>
      <c r="AL1" s="342" t="s">
        <v>1526</v>
      </c>
      <c r="AM1" s="342" t="s">
        <v>1526</v>
      </c>
      <c r="AN1" s="342" t="s">
        <v>1526</v>
      </c>
      <c r="AO1" s="342" t="s">
        <v>1526</v>
      </c>
      <c r="AP1" s="342" t="s">
        <v>1526</v>
      </c>
      <c r="AQ1" s="342" t="s">
        <v>1526</v>
      </c>
      <c r="AR1" s="342" t="s">
        <v>1526</v>
      </c>
    </row>
    <row r="2" spans="1:56" hidden="1">
      <c r="D2" s="342"/>
      <c r="E2" s="342"/>
      <c r="F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</row>
    <row r="3" spans="1:56" hidden="1">
      <c r="D3" s="342"/>
      <c r="E3" s="342"/>
      <c r="F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</row>
    <row r="4" spans="1:56" hidden="1">
      <c r="D4" s="342"/>
      <c r="E4" s="342"/>
      <c r="F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</row>
    <row r="5" spans="1:56" hidden="1">
      <c r="D5" s="342"/>
      <c r="E5" s="342"/>
      <c r="F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</row>
    <row r="6" spans="1:56" hidden="1">
      <c r="D6" s="342"/>
      <c r="E6" s="342"/>
      <c r="F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</row>
    <row r="7" spans="1:56" hidden="1">
      <c r="D7" s="342"/>
      <c r="E7" s="342"/>
      <c r="F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</row>
    <row r="8" spans="1:56" hidden="1">
      <c r="D8" s="342"/>
      <c r="E8" s="342"/>
      <c r="F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</row>
    <row r="9" spans="1:56" hidden="1">
      <c r="D9" s="342"/>
      <c r="E9" s="342"/>
      <c r="F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</row>
    <row r="10" spans="1:56" hidden="1">
      <c r="D10" s="342"/>
      <c r="E10" s="342"/>
      <c r="F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</row>
    <row r="11" spans="1:56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  <c r="BD11"/>
    </row>
    <row r="12" spans="1:56" s="351" customFormat="1" ht="20.100000000000001" customHeight="1">
      <c r="A12" s="344"/>
      <c r="B12" s="340"/>
      <c r="C12" s="349"/>
      <c r="D12" s="533" t="s">
        <v>1537</v>
      </c>
      <c r="E12" s="533"/>
      <c r="F12" s="533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BD12"/>
    </row>
    <row r="13" spans="1:56" s="351" customFormat="1" ht="17.45" customHeight="1">
      <c r="A13" s="344"/>
      <c r="B13" s="340"/>
      <c r="C13" s="349"/>
      <c r="D13" s="356"/>
      <c r="E13" s="356"/>
      <c r="F13" s="352"/>
      <c r="G13" s="354"/>
      <c r="H13" s="355"/>
      <c r="I13" s="354"/>
      <c r="J13" s="355"/>
      <c r="K13" s="354"/>
      <c r="L13" s="355"/>
      <c r="M13" s="354"/>
      <c r="N13" s="355"/>
      <c r="O13" s="353"/>
      <c r="P13" s="354"/>
      <c r="Q13" s="354"/>
      <c r="R13" s="353"/>
      <c r="S13" s="355"/>
      <c r="T13" s="355"/>
      <c r="U13" s="353"/>
      <c r="V13" s="354"/>
      <c r="W13" s="354"/>
      <c r="X13" s="353"/>
      <c r="Y13" s="355"/>
      <c r="Z13" s="355"/>
      <c r="AA13" s="353"/>
      <c r="AB13" s="354"/>
      <c r="AC13" s="354"/>
      <c r="AD13" s="353"/>
      <c r="AE13" s="355"/>
      <c r="AF13" s="355"/>
      <c r="AG13" s="353"/>
      <c r="AH13" s="354"/>
      <c r="AI13" s="354"/>
      <c r="AJ13" s="353"/>
      <c r="AK13" s="355"/>
      <c r="AL13" s="355"/>
      <c r="AM13" s="353"/>
      <c r="AN13" s="354"/>
      <c r="AO13" s="354"/>
      <c r="AP13" s="353"/>
      <c r="AQ13" s="355"/>
      <c r="AR13" s="355"/>
      <c r="BD13"/>
    </row>
    <row r="14" spans="1:56" ht="38.1" customHeight="1">
      <c r="C14" s="356" t="s">
        <v>2304</v>
      </c>
      <c r="D14" s="743" t="s">
        <v>1753</v>
      </c>
      <c r="E14" s="743"/>
      <c r="F14" s="745" t="s">
        <v>2305</v>
      </c>
      <c r="G14" s="811" t="str">
        <f>"Утверждено в тарифе " &amp; god-2</f>
        <v>Утверждено в тарифе 2014</v>
      </c>
      <c r="H14" s="812"/>
      <c r="I14" s="811" t="str">
        <f>"Факт " &amp; god-2</f>
        <v>Факт 2014</v>
      </c>
      <c r="J14" s="812"/>
      <c r="K14" s="811" t="str">
        <f>"Утверждено в тарифе " &amp; god-1</f>
        <v>Утверждено в тарифе 2015</v>
      </c>
      <c r="L14" s="812"/>
      <c r="M14" s="811" t="str">
        <f>"Ожидаемо в " &amp; god-1</f>
        <v>Ожидаемо в 2015</v>
      </c>
      <c r="N14" s="812"/>
      <c r="O14" s="811" t="str">
        <f>"План " &amp; god</f>
        <v>План 2016</v>
      </c>
      <c r="P14" s="821"/>
      <c r="Q14" s="822"/>
      <c r="R14" s="821"/>
      <c r="S14" s="821"/>
      <c r="T14" s="812"/>
      <c r="U14" s="840" t="str">
        <f>"План " &amp; god+1</f>
        <v>План 2017</v>
      </c>
      <c r="V14" s="821"/>
      <c r="W14" s="822"/>
      <c r="X14" s="821"/>
      <c r="Y14" s="821"/>
      <c r="Z14" s="812"/>
      <c r="AA14" s="840" t="str">
        <f>"План " &amp; god+2</f>
        <v>План 2018</v>
      </c>
      <c r="AB14" s="821"/>
      <c r="AC14" s="822"/>
      <c r="AD14" s="821"/>
      <c r="AE14" s="821"/>
      <c r="AF14" s="812"/>
      <c r="AG14" s="840" t="str">
        <f>"План " &amp; god+3</f>
        <v>План 2019</v>
      </c>
      <c r="AH14" s="821"/>
      <c r="AI14" s="822"/>
      <c r="AJ14" s="821"/>
      <c r="AK14" s="821"/>
      <c r="AL14" s="812"/>
      <c r="AM14" s="840" t="str">
        <f>"План " &amp; god+4</f>
        <v>План 2020</v>
      </c>
      <c r="AN14" s="821"/>
      <c r="AO14" s="822"/>
      <c r="AP14" s="821"/>
      <c r="AQ14" s="821"/>
      <c r="AR14" s="812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</row>
    <row r="15" spans="1:56" ht="25.5" customHeight="1">
      <c r="C15" s="356" t="s">
        <v>2306</v>
      </c>
      <c r="D15" s="743"/>
      <c r="E15" s="743"/>
      <c r="F15" s="745"/>
      <c r="G15" s="357" t="s">
        <v>2307</v>
      </c>
      <c r="H15" s="359" t="s">
        <v>2308</v>
      </c>
      <c r="I15" s="357" t="s">
        <v>2307</v>
      </c>
      <c r="J15" s="359" t="s">
        <v>2308</v>
      </c>
      <c r="K15" s="357" t="s">
        <v>2307</v>
      </c>
      <c r="L15" s="359" t="s">
        <v>2308</v>
      </c>
      <c r="M15" s="357" t="s">
        <v>2307</v>
      </c>
      <c r="N15" s="359" t="s">
        <v>2308</v>
      </c>
      <c r="O15" s="825" t="s">
        <v>2307</v>
      </c>
      <c r="P15" s="823"/>
      <c r="Q15" s="824"/>
      <c r="R15" s="823" t="s">
        <v>2308</v>
      </c>
      <c r="S15" s="823"/>
      <c r="T15" s="824"/>
      <c r="U15" s="823" t="s">
        <v>2307</v>
      </c>
      <c r="V15" s="823"/>
      <c r="W15" s="824"/>
      <c r="X15" s="823" t="s">
        <v>2308</v>
      </c>
      <c r="Y15" s="823"/>
      <c r="Z15" s="824"/>
      <c r="AA15" s="823" t="s">
        <v>2307</v>
      </c>
      <c r="AB15" s="823"/>
      <c r="AC15" s="824"/>
      <c r="AD15" s="823" t="s">
        <v>2308</v>
      </c>
      <c r="AE15" s="823"/>
      <c r="AF15" s="824"/>
      <c r="AG15" s="823" t="s">
        <v>2307</v>
      </c>
      <c r="AH15" s="823"/>
      <c r="AI15" s="824"/>
      <c r="AJ15" s="823" t="s">
        <v>2308</v>
      </c>
      <c r="AK15" s="823"/>
      <c r="AL15" s="824"/>
      <c r="AM15" s="823" t="s">
        <v>2307</v>
      </c>
      <c r="AN15" s="823"/>
      <c r="AO15" s="824"/>
      <c r="AP15" s="823" t="s">
        <v>2308</v>
      </c>
      <c r="AQ15" s="823"/>
      <c r="AR15" s="824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</row>
    <row r="16" spans="1:56" ht="25.5" customHeight="1">
      <c r="D16" s="743"/>
      <c r="E16" s="743"/>
      <c r="F16" s="745"/>
      <c r="G16" s="357" t="s">
        <v>1379</v>
      </c>
      <c r="H16" s="359" t="s">
        <v>1379</v>
      </c>
      <c r="I16" s="357" t="s">
        <v>1379</v>
      </c>
      <c r="J16" s="359" t="s">
        <v>1379</v>
      </c>
      <c r="K16" s="357" t="s">
        <v>1379</v>
      </c>
      <c r="L16" s="359" t="s">
        <v>1379</v>
      </c>
      <c r="M16" s="357" t="s">
        <v>1379</v>
      </c>
      <c r="N16" s="359" t="s">
        <v>1379</v>
      </c>
      <c r="O16" s="357" t="s">
        <v>1379</v>
      </c>
      <c r="P16" s="358" t="s">
        <v>1832</v>
      </c>
      <c r="Q16" s="359" t="s">
        <v>2309</v>
      </c>
      <c r="R16" s="635" t="s">
        <v>1379</v>
      </c>
      <c r="S16" s="358" t="s">
        <v>1832</v>
      </c>
      <c r="T16" s="359" t="s">
        <v>2309</v>
      </c>
      <c r="U16" s="635" t="s">
        <v>1379</v>
      </c>
      <c r="V16" s="358" t="s">
        <v>1832</v>
      </c>
      <c r="W16" s="359" t="s">
        <v>2309</v>
      </c>
      <c r="X16" s="635" t="s">
        <v>1379</v>
      </c>
      <c r="Y16" s="358" t="s">
        <v>1832</v>
      </c>
      <c r="Z16" s="359" t="s">
        <v>2309</v>
      </c>
      <c r="AA16" s="635" t="s">
        <v>1379</v>
      </c>
      <c r="AB16" s="358" t="s">
        <v>1832</v>
      </c>
      <c r="AC16" s="359" t="s">
        <v>2309</v>
      </c>
      <c r="AD16" s="635" t="s">
        <v>1379</v>
      </c>
      <c r="AE16" s="358" t="s">
        <v>1832</v>
      </c>
      <c r="AF16" s="359" t="s">
        <v>2309</v>
      </c>
      <c r="AG16" s="635" t="s">
        <v>1379</v>
      </c>
      <c r="AH16" s="358" t="s">
        <v>1832</v>
      </c>
      <c r="AI16" s="359" t="s">
        <v>2309</v>
      </c>
      <c r="AJ16" s="635" t="s">
        <v>1379</v>
      </c>
      <c r="AK16" s="358" t="s">
        <v>1832</v>
      </c>
      <c r="AL16" s="359" t="s">
        <v>2309</v>
      </c>
      <c r="AM16" s="635" t="s">
        <v>1379</v>
      </c>
      <c r="AN16" s="358" t="s">
        <v>1832</v>
      </c>
      <c r="AO16" s="359" t="s">
        <v>2309</v>
      </c>
      <c r="AP16" s="635" t="s">
        <v>1379</v>
      </c>
      <c r="AQ16" s="358" t="s">
        <v>1832</v>
      </c>
      <c r="AR16" s="359" t="s">
        <v>2309</v>
      </c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</row>
    <row r="17" spans="1:55" hidden="1">
      <c r="D17" s="838">
        <v>1</v>
      </c>
      <c r="E17" s="839"/>
      <c r="F17" s="404">
        <f>D17+1</f>
        <v>2</v>
      </c>
      <c r="G17" s="361"/>
      <c r="H17" s="362"/>
      <c r="I17" s="361"/>
      <c r="J17" s="362"/>
      <c r="K17" s="361"/>
      <c r="L17" s="362"/>
      <c r="M17" s="361"/>
      <c r="N17" s="362"/>
      <c r="O17" s="361">
        <v>15</v>
      </c>
      <c r="P17" s="360">
        <v>17</v>
      </c>
      <c r="Q17" s="362">
        <v>17</v>
      </c>
      <c r="R17" s="636">
        <v>30</v>
      </c>
      <c r="S17" s="360">
        <v>32</v>
      </c>
      <c r="T17" s="362">
        <v>32</v>
      </c>
      <c r="U17" s="636">
        <v>15</v>
      </c>
      <c r="V17" s="360">
        <v>17</v>
      </c>
      <c r="W17" s="362">
        <v>17</v>
      </c>
      <c r="X17" s="636">
        <v>30</v>
      </c>
      <c r="Y17" s="360">
        <v>32</v>
      </c>
      <c r="Z17" s="362">
        <v>32</v>
      </c>
      <c r="AA17" s="636">
        <v>15</v>
      </c>
      <c r="AB17" s="360">
        <v>17</v>
      </c>
      <c r="AC17" s="362">
        <v>17</v>
      </c>
      <c r="AD17" s="636">
        <v>30</v>
      </c>
      <c r="AE17" s="360">
        <v>32</v>
      </c>
      <c r="AF17" s="362">
        <v>32</v>
      </c>
      <c r="AG17" s="636">
        <v>15</v>
      </c>
      <c r="AH17" s="360">
        <v>17</v>
      </c>
      <c r="AI17" s="362">
        <v>17</v>
      </c>
      <c r="AJ17" s="636">
        <v>30</v>
      </c>
      <c r="AK17" s="360">
        <v>32</v>
      </c>
      <c r="AL17" s="362">
        <v>32</v>
      </c>
      <c r="AM17" s="636">
        <v>15</v>
      </c>
      <c r="AN17" s="360">
        <v>17</v>
      </c>
      <c r="AO17" s="362">
        <v>17</v>
      </c>
      <c r="AP17" s="636">
        <v>30</v>
      </c>
      <c r="AQ17" s="360">
        <v>32</v>
      </c>
      <c r="AR17" s="362">
        <v>32</v>
      </c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</row>
    <row r="18" spans="1:55">
      <c r="B18" s="340">
        <v>0</v>
      </c>
      <c r="C18" s="341" t="s">
        <v>2304</v>
      </c>
      <c r="D18" s="363" t="s">
        <v>1464</v>
      </c>
      <c r="E18" s="830" t="s">
        <v>2310</v>
      </c>
      <c r="F18" s="831"/>
      <c r="G18" s="454">
        <f t="shared" ref="G18:N18" si="0">G21+G26</f>
        <v>1260.25</v>
      </c>
      <c r="H18" s="456">
        <f t="shared" si="0"/>
        <v>0.72599999999999998</v>
      </c>
      <c r="I18" s="454">
        <f t="shared" si="0"/>
        <v>1087.78</v>
      </c>
      <c r="J18" s="456">
        <f t="shared" si="0"/>
        <v>0.72599999999999998</v>
      </c>
      <c r="K18" s="454">
        <f t="shared" si="0"/>
        <v>1079.9000000000001</v>
      </c>
      <c r="L18" s="456">
        <f t="shared" si="0"/>
        <v>0.72599999999999998</v>
      </c>
      <c r="M18" s="454">
        <f t="shared" si="0"/>
        <v>1079.9000000000001</v>
      </c>
      <c r="N18" s="456">
        <f t="shared" si="0"/>
        <v>0.72599999999999998</v>
      </c>
      <c r="O18" s="454">
        <f>P18+Q18</f>
        <v>1366.5700000000002</v>
      </c>
      <c r="P18" s="455">
        <f>P21+P26</f>
        <v>858.83</v>
      </c>
      <c r="Q18" s="456">
        <f>Q21+Q26</f>
        <v>507.74000000000007</v>
      </c>
      <c r="R18" s="457">
        <f>R21+R26</f>
        <v>0.72599999999999998</v>
      </c>
      <c r="S18" s="455">
        <f>S21+S26</f>
        <v>0.72599999999999998</v>
      </c>
      <c r="T18" s="456">
        <f>T21+T26</f>
        <v>0.72599999999999998</v>
      </c>
      <c r="U18" s="457">
        <f>V18+W18</f>
        <v>1366.5700000000002</v>
      </c>
      <c r="V18" s="455">
        <f>V21+V26</f>
        <v>858.83</v>
      </c>
      <c r="W18" s="456">
        <f>W21+W26</f>
        <v>507.74000000000007</v>
      </c>
      <c r="X18" s="457">
        <f>X21+X26</f>
        <v>0.72599999999999998</v>
      </c>
      <c r="Y18" s="455">
        <f>Y21+Y26</f>
        <v>0.72599999999999998</v>
      </c>
      <c r="Z18" s="456">
        <f>Z21+Z26</f>
        <v>0.72599999999999998</v>
      </c>
      <c r="AA18" s="457">
        <f>AB18+AC18</f>
        <v>1366.5700000000002</v>
      </c>
      <c r="AB18" s="455">
        <f>AB21+AB26</f>
        <v>858.83</v>
      </c>
      <c r="AC18" s="456">
        <f>AC21+AC26</f>
        <v>507.74000000000007</v>
      </c>
      <c r="AD18" s="457">
        <f>AD21+AD26</f>
        <v>0.72599999999999998</v>
      </c>
      <c r="AE18" s="455">
        <f>AE21+AE26</f>
        <v>0.72599999999999998</v>
      </c>
      <c r="AF18" s="456">
        <f>AF21+AF26</f>
        <v>0.72599999999999998</v>
      </c>
      <c r="AG18" s="457">
        <f>AH18+AI18</f>
        <v>1366.5700000000002</v>
      </c>
      <c r="AH18" s="455">
        <f>AH21+AH26</f>
        <v>858.83</v>
      </c>
      <c r="AI18" s="456">
        <f>AI21+AI26</f>
        <v>507.74000000000007</v>
      </c>
      <c r="AJ18" s="457">
        <f>AJ21+AJ26</f>
        <v>0.72599999999999998</v>
      </c>
      <c r="AK18" s="455">
        <f>AK21+AK26</f>
        <v>0.72599999999999998</v>
      </c>
      <c r="AL18" s="456">
        <f>AL21+AL26</f>
        <v>0.72599999999999998</v>
      </c>
      <c r="AM18" s="457">
        <f>AN18+AO18</f>
        <v>1366.5700000000002</v>
      </c>
      <c r="AN18" s="455">
        <f>AN21+AN26</f>
        <v>858.83</v>
      </c>
      <c r="AO18" s="456">
        <f>AO21+AO26</f>
        <v>507.74000000000007</v>
      </c>
      <c r="AP18" s="457">
        <f>AP21+AP26</f>
        <v>0.72599999999999998</v>
      </c>
      <c r="AQ18" s="455">
        <f>AQ21+AQ26</f>
        <v>0.72599999999999998</v>
      </c>
      <c r="AR18" s="456">
        <f>AR21+AR26</f>
        <v>0.72599999999999998</v>
      </c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</row>
    <row r="19" spans="1:55" ht="14.25">
      <c r="A19" s="406"/>
      <c r="B19" s="340" t="s">
        <v>1464</v>
      </c>
      <c r="C19" s="407"/>
      <c r="D19" s="408" t="str">
        <f>"1." &amp; ROMAN(B19)</f>
        <v>1.I</v>
      </c>
      <c r="E19" s="378" t="s">
        <v>1464</v>
      </c>
      <c r="F19" s="409" t="s">
        <v>1532</v>
      </c>
      <c r="G19" s="540"/>
      <c r="H19" s="569"/>
      <c r="I19" s="540"/>
      <c r="J19" s="569"/>
      <c r="K19" s="540"/>
      <c r="L19" s="569"/>
      <c r="M19" s="540"/>
      <c r="N19" s="569"/>
      <c r="O19" s="454">
        <f>P19+Q19</f>
        <v>1366.5700000000002</v>
      </c>
      <c r="P19" s="455">
        <f>P23+P59</f>
        <v>858.83</v>
      </c>
      <c r="Q19" s="456">
        <f>Q23+Q59</f>
        <v>507.74000000000007</v>
      </c>
      <c r="R19" s="457">
        <f>R23+R59</f>
        <v>0.72599999999999998</v>
      </c>
      <c r="S19" s="455">
        <f>S23+S59</f>
        <v>0.72599999999999998</v>
      </c>
      <c r="T19" s="456">
        <f>T23+T59</f>
        <v>0.72599999999999998</v>
      </c>
      <c r="U19" s="457">
        <f>V19+W19</f>
        <v>1366.5700000000002</v>
      </c>
      <c r="V19" s="455">
        <f>V23+V59</f>
        <v>858.83</v>
      </c>
      <c r="W19" s="456">
        <f>W23+W59</f>
        <v>507.74000000000007</v>
      </c>
      <c r="X19" s="457">
        <f>X23+X59</f>
        <v>0.72599999999999998</v>
      </c>
      <c r="Y19" s="455">
        <f>Y23+Y59</f>
        <v>0.72599999999999998</v>
      </c>
      <c r="Z19" s="456">
        <f>Z23+Z59</f>
        <v>0.72599999999999998</v>
      </c>
      <c r="AA19" s="457">
        <f>AB19+AC19</f>
        <v>1366.5700000000002</v>
      </c>
      <c r="AB19" s="455">
        <f>AB23+AB59</f>
        <v>858.83</v>
      </c>
      <c r="AC19" s="456">
        <f>AC23+AC59</f>
        <v>507.74000000000007</v>
      </c>
      <c r="AD19" s="457">
        <f>AD23+AD59</f>
        <v>0.72599999999999998</v>
      </c>
      <c r="AE19" s="455">
        <f>AE23+AE59</f>
        <v>0.72599999999999998</v>
      </c>
      <c r="AF19" s="456">
        <f>AF23+AF59</f>
        <v>0.72599999999999998</v>
      </c>
      <c r="AG19" s="457">
        <f>AH19+AI19</f>
        <v>1366.5700000000002</v>
      </c>
      <c r="AH19" s="455">
        <f>AH23+AH59</f>
        <v>858.83</v>
      </c>
      <c r="AI19" s="456">
        <f>AI23+AI59</f>
        <v>507.74000000000007</v>
      </c>
      <c r="AJ19" s="457">
        <f>AJ23+AJ59</f>
        <v>0.72599999999999998</v>
      </c>
      <c r="AK19" s="455">
        <f>AK23+AK59</f>
        <v>0.72599999999999998</v>
      </c>
      <c r="AL19" s="456">
        <f>AL23+AL59</f>
        <v>0.72599999999999998</v>
      </c>
      <c r="AM19" s="457">
        <f>AN19+AO19</f>
        <v>1366.5700000000002</v>
      </c>
      <c r="AN19" s="455">
        <f>AN23+AN59</f>
        <v>858.83</v>
      </c>
      <c r="AO19" s="456">
        <f>AO23+AO59</f>
        <v>507.74000000000007</v>
      </c>
      <c r="AP19" s="457">
        <f>AP23+AP59</f>
        <v>0.72599999999999998</v>
      </c>
      <c r="AQ19" s="455">
        <f>AQ23+AQ59</f>
        <v>0.72599999999999998</v>
      </c>
      <c r="AR19" s="456">
        <f>AR23+AR59</f>
        <v>0.72599999999999998</v>
      </c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</row>
    <row r="20" spans="1:55" hidden="1">
      <c r="D20" s="367"/>
      <c r="E20" s="368"/>
      <c r="F20" s="369"/>
      <c r="G20" s="556"/>
      <c r="H20" s="555"/>
      <c r="I20" s="556"/>
      <c r="J20" s="555"/>
      <c r="K20" s="556"/>
      <c r="L20" s="555"/>
      <c r="M20" s="556"/>
      <c r="N20" s="555"/>
      <c r="O20" s="534"/>
      <c r="P20" s="535"/>
      <c r="Q20" s="536"/>
      <c r="R20" s="535"/>
      <c r="S20" s="535"/>
      <c r="T20" s="536"/>
      <c r="U20" s="535"/>
      <c r="V20" s="535"/>
      <c r="W20" s="536"/>
      <c r="X20" s="535"/>
      <c r="Y20" s="535"/>
      <c r="Z20" s="536"/>
      <c r="AA20" s="535"/>
      <c r="AB20" s="535"/>
      <c r="AC20" s="536"/>
      <c r="AD20" s="535"/>
      <c r="AE20" s="535"/>
      <c r="AF20" s="536"/>
      <c r="AG20" s="535"/>
      <c r="AH20" s="535"/>
      <c r="AI20" s="536"/>
      <c r="AJ20" s="535"/>
      <c r="AK20" s="535"/>
      <c r="AL20" s="536"/>
      <c r="AM20" s="535"/>
      <c r="AN20" s="535"/>
      <c r="AO20" s="536"/>
      <c r="AP20" s="535"/>
      <c r="AQ20" s="535"/>
      <c r="AR20" s="536"/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</row>
    <row r="21" spans="1:55">
      <c r="C21" s="341" t="s">
        <v>2304</v>
      </c>
      <c r="D21" s="363" t="s">
        <v>2311</v>
      </c>
      <c r="E21" s="830" t="s">
        <v>1471</v>
      </c>
      <c r="F21" s="831"/>
      <c r="G21" s="373">
        <v>26.15</v>
      </c>
      <c r="H21" s="374"/>
      <c r="I21" s="373">
        <v>22.51</v>
      </c>
      <c r="J21" s="374"/>
      <c r="K21" s="373">
        <v>22.9</v>
      </c>
      <c r="L21" s="374"/>
      <c r="M21" s="373">
        <f>K21</f>
        <v>22.9</v>
      </c>
      <c r="N21" s="374"/>
      <c r="O21" s="454">
        <f>P21+Q21</f>
        <v>28.369999999999997</v>
      </c>
      <c r="P21" s="537">
        <f>SUMIF($E$22:$E$25,$D21,P$22:P$25)</f>
        <v>17.829999999999998</v>
      </c>
      <c r="Q21" s="538">
        <f>SUMIF($E$22:$E$25,$D21,Q$22:Q$25)</f>
        <v>10.54</v>
      </c>
      <c r="R21" s="637">
        <f>SUMIF($E$22:$E$25,$D21,R$22:R$25)</f>
        <v>0</v>
      </c>
      <c r="S21" s="537">
        <f>SUMIF($E$22:$E$25,$D21,S$22:S$25)</f>
        <v>0</v>
      </c>
      <c r="T21" s="538">
        <f>SUMIF($E$22:$E$25,$D21,T$22:T$25)</f>
        <v>0</v>
      </c>
      <c r="U21" s="457">
        <f>V21+W21</f>
        <v>28.369999999999997</v>
      </c>
      <c r="V21" s="537">
        <f>SUMIF($E$22:$E$25,$D21,V$22:V$25)</f>
        <v>17.829999999999998</v>
      </c>
      <c r="W21" s="538">
        <f>SUMIF($E$22:$E$25,$D21,W$22:W$25)</f>
        <v>10.54</v>
      </c>
      <c r="X21" s="637">
        <f>SUMIF($E$22:$E$25,$D21,X$22:X$25)</f>
        <v>0</v>
      </c>
      <c r="Y21" s="537">
        <f>SUMIF($E$22:$E$25,$D21,Y$22:Y$25)</f>
        <v>0</v>
      </c>
      <c r="Z21" s="538">
        <f>SUMIF($E$22:$E$25,$D21,Z$22:Z$25)</f>
        <v>0</v>
      </c>
      <c r="AA21" s="457">
        <f>AB21+AC21</f>
        <v>28.369999999999997</v>
      </c>
      <c r="AB21" s="537">
        <f>SUMIF($E$22:$E$25,$D21,AB$22:AB$25)</f>
        <v>17.829999999999998</v>
      </c>
      <c r="AC21" s="538">
        <f>SUMIF($E$22:$E$25,$D21,AC$22:AC$25)</f>
        <v>10.54</v>
      </c>
      <c r="AD21" s="637">
        <f>SUMIF($E$22:$E$25,$D21,AD$22:AD$25)</f>
        <v>0</v>
      </c>
      <c r="AE21" s="537">
        <f>SUMIF($E$22:$E$25,$D21,AE$22:AE$25)</f>
        <v>0</v>
      </c>
      <c r="AF21" s="538">
        <f>SUMIF($E$22:$E$25,$D21,AF$22:AF$25)</f>
        <v>0</v>
      </c>
      <c r="AG21" s="457">
        <f>AH21+AI21</f>
        <v>28.369999999999997</v>
      </c>
      <c r="AH21" s="537">
        <f>SUMIF($E$22:$E$25,$D21,AH$22:AH$25)</f>
        <v>17.829999999999998</v>
      </c>
      <c r="AI21" s="538">
        <f>SUMIF($E$22:$E$25,$D21,AI$22:AI$25)</f>
        <v>10.54</v>
      </c>
      <c r="AJ21" s="637">
        <f>SUMIF($E$22:$E$25,$D21,AJ$22:AJ$25)</f>
        <v>0</v>
      </c>
      <c r="AK21" s="537">
        <f>SUMIF($E$22:$E$25,$D21,AK$22:AK$25)</f>
        <v>0</v>
      </c>
      <c r="AL21" s="538">
        <f>SUMIF($E$22:$E$25,$D21,AL$22:AL$25)</f>
        <v>0</v>
      </c>
      <c r="AM21" s="457">
        <f>AN21+AO21</f>
        <v>28.369999999999997</v>
      </c>
      <c r="AN21" s="537">
        <f>SUMIF($E$22:$E$25,$D21,AN$22:AN$25)</f>
        <v>17.829999999999998</v>
      </c>
      <c r="AO21" s="538">
        <f>SUMIF($E$22:$E$25,$D21,AO$22:AO$25)</f>
        <v>10.54</v>
      </c>
      <c r="AP21" s="637">
        <f>SUMIF($E$22:$E$25,$D21,AP$22:AP$25)</f>
        <v>0</v>
      </c>
      <c r="AQ21" s="537">
        <f>SUMIF($E$22:$E$25,$D21,AQ$22:AQ$25)</f>
        <v>0</v>
      </c>
      <c r="AR21" s="538">
        <f>SUMIF($E$22:$E$25,$D21,AR$22:AR$25)</f>
        <v>0</v>
      </c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</row>
    <row r="22" spans="1:55">
      <c r="B22" s="340">
        <v>0</v>
      </c>
      <c r="D22" s="378" t="s">
        <v>1472</v>
      </c>
      <c r="E22" s="813" t="s">
        <v>1473</v>
      </c>
      <c r="F22" s="820"/>
      <c r="G22" s="454">
        <f t="shared" ref="G22:AR22" si="1">IF(G18=0,0,G21/G18*100)</f>
        <v>2.0749851219996032</v>
      </c>
      <c r="H22" s="456">
        <f t="shared" si="1"/>
        <v>0</v>
      </c>
      <c r="I22" s="454">
        <f t="shared" si="1"/>
        <v>2.0693522587287871</v>
      </c>
      <c r="J22" s="456">
        <f t="shared" si="1"/>
        <v>0</v>
      </c>
      <c r="K22" s="454">
        <f t="shared" si="1"/>
        <v>2.120566719140661</v>
      </c>
      <c r="L22" s="456">
        <f t="shared" si="1"/>
        <v>0</v>
      </c>
      <c r="M22" s="454">
        <f t="shared" si="1"/>
        <v>2.120566719140661</v>
      </c>
      <c r="N22" s="456">
        <f t="shared" si="1"/>
        <v>0</v>
      </c>
      <c r="O22" s="454">
        <f t="shared" si="1"/>
        <v>2.076000497596171</v>
      </c>
      <c r="P22" s="455">
        <f t="shared" si="1"/>
        <v>2.0760802487104546</v>
      </c>
      <c r="Q22" s="456">
        <f t="shared" si="1"/>
        <v>2.0758656005041947</v>
      </c>
      <c r="R22" s="457">
        <f t="shared" si="1"/>
        <v>0</v>
      </c>
      <c r="S22" s="455">
        <f t="shared" si="1"/>
        <v>0</v>
      </c>
      <c r="T22" s="456">
        <f t="shared" si="1"/>
        <v>0</v>
      </c>
      <c r="U22" s="457">
        <f t="shared" si="1"/>
        <v>2.076000497596171</v>
      </c>
      <c r="V22" s="455">
        <f t="shared" si="1"/>
        <v>2.0760802487104546</v>
      </c>
      <c r="W22" s="456">
        <f t="shared" si="1"/>
        <v>2.0758656005041947</v>
      </c>
      <c r="X22" s="457">
        <f t="shared" si="1"/>
        <v>0</v>
      </c>
      <c r="Y22" s="455">
        <f t="shared" si="1"/>
        <v>0</v>
      </c>
      <c r="Z22" s="456">
        <f t="shared" si="1"/>
        <v>0</v>
      </c>
      <c r="AA22" s="457">
        <f t="shared" si="1"/>
        <v>2.076000497596171</v>
      </c>
      <c r="AB22" s="455">
        <f t="shared" si="1"/>
        <v>2.0760802487104546</v>
      </c>
      <c r="AC22" s="456">
        <f t="shared" si="1"/>
        <v>2.0758656005041947</v>
      </c>
      <c r="AD22" s="457">
        <f t="shared" si="1"/>
        <v>0</v>
      </c>
      <c r="AE22" s="455">
        <f t="shared" si="1"/>
        <v>0</v>
      </c>
      <c r="AF22" s="456">
        <f t="shared" si="1"/>
        <v>0</v>
      </c>
      <c r="AG22" s="457">
        <f t="shared" si="1"/>
        <v>2.076000497596171</v>
      </c>
      <c r="AH22" s="455">
        <f t="shared" si="1"/>
        <v>2.0760802487104546</v>
      </c>
      <c r="AI22" s="456">
        <f t="shared" si="1"/>
        <v>2.0758656005041947</v>
      </c>
      <c r="AJ22" s="457">
        <f t="shared" si="1"/>
        <v>0</v>
      </c>
      <c r="AK22" s="455">
        <f t="shared" si="1"/>
        <v>0</v>
      </c>
      <c r="AL22" s="456">
        <f t="shared" si="1"/>
        <v>0</v>
      </c>
      <c r="AM22" s="457">
        <f t="shared" si="1"/>
        <v>2.076000497596171</v>
      </c>
      <c r="AN22" s="455">
        <f t="shared" si="1"/>
        <v>2.0760802487104546</v>
      </c>
      <c r="AO22" s="456">
        <f t="shared" si="1"/>
        <v>2.0758656005041947</v>
      </c>
      <c r="AP22" s="457">
        <f t="shared" si="1"/>
        <v>0</v>
      </c>
      <c r="AQ22" s="455">
        <f t="shared" si="1"/>
        <v>0</v>
      </c>
      <c r="AR22" s="456">
        <f t="shared" si="1"/>
        <v>0</v>
      </c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</row>
    <row r="23" spans="1:55">
      <c r="A23" s="406"/>
      <c r="B23" s="841" t="s">
        <v>1464</v>
      </c>
      <c r="C23" s="414" t="s">
        <v>2304</v>
      </c>
      <c r="D23" s="842" t="str">
        <f>"2." &amp; ROMAN(B23)</f>
        <v>2.I</v>
      </c>
      <c r="E23" s="378" t="s">
        <v>2311</v>
      </c>
      <c r="F23" s="415" t="s">
        <v>1532</v>
      </c>
      <c r="G23" s="540"/>
      <c r="H23" s="569"/>
      <c r="I23" s="540"/>
      <c r="J23" s="569"/>
      <c r="K23" s="540"/>
      <c r="L23" s="569"/>
      <c r="M23" s="540"/>
      <c r="N23" s="569"/>
      <c r="O23" s="454">
        <f>P23+Q23</f>
        <v>28.369999999999997</v>
      </c>
      <c r="P23" s="381">
        <v>17.829999999999998</v>
      </c>
      <c r="Q23" s="380">
        <v>10.54</v>
      </c>
      <c r="R23" s="626"/>
      <c r="S23" s="381"/>
      <c r="T23" s="380"/>
      <c r="U23" s="457">
        <f>V23+W23</f>
        <v>28.369999999999997</v>
      </c>
      <c r="V23" s="626">
        <f>P23</f>
        <v>17.829999999999998</v>
      </c>
      <c r="W23" s="634">
        <f>Q23</f>
        <v>10.54</v>
      </c>
      <c r="X23" s="626">
        <f>R23</f>
        <v>0</v>
      </c>
      <c r="Y23" s="381">
        <f>S23</f>
        <v>0</v>
      </c>
      <c r="Z23" s="380">
        <f>T23</f>
        <v>0</v>
      </c>
      <c r="AA23" s="457">
        <f>AB23+AC23</f>
        <v>28.369999999999997</v>
      </c>
      <c r="AB23" s="626">
        <f>P23</f>
        <v>17.829999999999998</v>
      </c>
      <c r="AC23" s="634">
        <f>Q23</f>
        <v>10.54</v>
      </c>
      <c r="AD23" s="626">
        <f>R23</f>
        <v>0</v>
      </c>
      <c r="AE23" s="381">
        <f>S23</f>
        <v>0</v>
      </c>
      <c r="AF23" s="380">
        <f>T23</f>
        <v>0</v>
      </c>
      <c r="AG23" s="457">
        <f>AH23+AI23</f>
        <v>28.369999999999997</v>
      </c>
      <c r="AH23" s="626">
        <f>P23</f>
        <v>17.829999999999998</v>
      </c>
      <c r="AI23" s="634">
        <f>Q23</f>
        <v>10.54</v>
      </c>
      <c r="AJ23" s="626">
        <f>R23</f>
        <v>0</v>
      </c>
      <c r="AK23" s="381">
        <f>S23</f>
        <v>0</v>
      </c>
      <c r="AL23" s="380">
        <f>T23</f>
        <v>0</v>
      </c>
      <c r="AM23" s="457">
        <f>AN23+AO23</f>
        <v>28.369999999999997</v>
      </c>
      <c r="AN23" s="626">
        <f>P23</f>
        <v>17.829999999999998</v>
      </c>
      <c r="AO23" s="634">
        <f>Q23</f>
        <v>10.54</v>
      </c>
      <c r="AP23" s="626">
        <f>R23</f>
        <v>0</v>
      </c>
      <c r="AQ23" s="381">
        <f>S23</f>
        <v>0</v>
      </c>
      <c r="AR23" s="380">
        <f>T23</f>
        <v>0</v>
      </c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</row>
    <row r="24" spans="1:55" ht="14.25">
      <c r="A24" s="406"/>
      <c r="B24" s="841"/>
      <c r="C24" s="407"/>
      <c r="D24" s="843"/>
      <c r="E24" s="378" t="s">
        <v>1472</v>
      </c>
      <c r="F24" s="388" t="s">
        <v>1473</v>
      </c>
      <c r="G24" s="540"/>
      <c r="H24" s="569"/>
      <c r="I24" s="540"/>
      <c r="J24" s="569"/>
      <c r="K24" s="540"/>
      <c r="L24" s="569"/>
      <c r="M24" s="540"/>
      <c r="N24" s="569"/>
      <c r="O24" s="454">
        <f t="shared" ref="O24:AR24" si="2">IF(O19=0,0,O23/O19*100)</f>
        <v>2.076000497596171</v>
      </c>
      <c r="P24" s="455">
        <f t="shared" si="2"/>
        <v>2.0760802487104546</v>
      </c>
      <c r="Q24" s="456">
        <f t="shared" si="2"/>
        <v>2.0758656005041947</v>
      </c>
      <c r="R24" s="457">
        <f t="shared" si="2"/>
        <v>0</v>
      </c>
      <c r="S24" s="455">
        <f t="shared" si="2"/>
        <v>0</v>
      </c>
      <c r="T24" s="456">
        <f t="shared" si="2"/>
        <v>0</v>
      </c>
      <c r="U24" s="457">
        <f t="shared" si="2"/>
        <v>2.076000497596171</v>
      </c>
      <c r="V24" s="455">
        <f t="shared" si="2"/>
        <v>2.0760802487104546</v>
      </c>
      <c r="W24" s="456">
        <f t="shared" si="2"/>
        <v>2.0758656005041947</v>
      </c>
      <c r="X24" s="457">
        <f t="shared" si="2"/>
        <v>0</v>
      </c>
      <c r="Y24" s="455">
        <f t="shared" si="2"/>
        <v>0</v>
      </c>
      <c r="Z24" s="456">
        <f t="shared" si="2"/>
        <v>0</v>
      </c>
      <c r="AA24" s="457">
        <f t="shared" si="2"/>
        <v>2.076000497596171</v>
      </c>
      <c r="AB24" s="455">
        <f t="shared" si="2"/>
        <v>2.0760802487104546</v>
      </c>
      <c r="AC24" s="456">
        <f t="shared" si="2"/>
        <v>2.0758656005041947</v>
      </c>
      <c r="AD24" s="457">
        <f t="shared" si="2"/>
        <v>0</v>
      </c>
      <c r="AE24" s="455">
        <f t="shared" si="2"/>
        <v>0</v>
      </c>
      <c r="AF24" s="456">
        <f t="shared" si="2"/>
        <v>0</v>
      </c>
      <c r="AG24" s="457">
        <f t="shared" si="2"/>
        <v>2.076000497596171</v>
      </c>
      <c r="AH24" s="455">
        <f t="shared" si="2"/>
        <v>2.0760802487104546</v>
      </c>
      <c r="AI24" s="456">
        <f t="shared" si="2"/>
        <v>2.0758656005041947</v>
      </c>
      <c r="AJ24" s="457">
        <f t="shared" si="2"/>
        <v>0</v>
      </c>
      <c r="AK24" s="455">
        <f t="shared" si="2"/>
        <v>0</v>
      </c>
      <c r="AL24" s="456">
        <f t="shared" si="2"/>
        <v>0</v>
      </c>
      <c r="AM24" s="457">
        <f t="shared" si="2"/>
        <v>2.076000497596171</v>
      </c>
      <c r="AN24" s="455">
        <f t="shared" si="2"/>
        <v>2.0760802487104546</v>
      </c>
      <c r="AO24" s="456">
        <f t="shared" si="2"/>
        <v>2.0758656005041947</v>
      </c>
      <c r="AP24" s="457">
        <f t="shared" si="2"/>
        <v>0</v>
      </c>
      <c r="AQ24" s="455">
        <f t="shared" si="2"/>
        <v>0</v>
      </c>
      <c r="AR24" s="456">
        <f t="shared" si="2"/>
        <v>0</v>
      </c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</row>
    <row r="25" spans="1:55" hidden="1">
      <c r="D25" s="367"/>
      <c r="E25" s="368"/>
      <c r="F25" s="369"/>
      <c r="G25" s="556"/>
      <c r="H25" s="555"/>
      <c r="I25" s="556"/>
      <c r="J25" s="555"/>
      <c r="K25" s="556"/>
      <c r="L25" s="555"/>
      <c r="M25" s="556"/>
      <c r="N25" s="555"/>
      <c r="O25" s="534"/>
      <c r="P25" s="535"/>
      <c r="Q25" s="536"/>
      <c r="R25" s="535"/>
      <c r="S25" s="535"/>
      <c r="T25" s="536"/>
      <c r="U25" s="535"/>
      <c r="V25" s="535"/>
      <c r="W25" s="536"/>
      <c r="X25" s="535"/>
      <c r="Y25" s="535"/>
      <c r="Z25" s="536"/>
      <c r="AA25" s="535"/>
      <c r="AB25" s="535"/>
      <c r="AC25" s="536"/>
      <c r="AD25" s="535"/>
      <c r="AE25" s="535"/>
      <c r="AF25" s="536"/>
      <c r="AG25" s="535"/>
      <c r="AH25" s="535"/>
      <c r="AI25" s="536"/>
      <c r="AJ25" s="535"/>
      <c r="AK25" s="535"/>
      <c r="AL25" s="536"/>
      <c r="AM25" s="535"/>
      <c r="AN25" s="535"/>
      <c r="AO25" s="536"/>
      <c r="AP25" s="535"/>
      <c r="AQ25" s="535"/>
      <c r="AR25" s="536"/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</row>
    <row r="26" spans="1:55">
      <c r="C26" s="341" t="s">
        <v>2304</v>
      </c>
      <c r="D26" s="363" t="s">
        <v>1474</v>
      </c>
      <c r="E26" s="830" t="s">
        <v>1475</v>
      </c>
      <c r="F26" s="831"/>
      <c r="G26" s="454">
        <f t="shared" ref="G26:N26" si="3">G27+G57</f>
        <v>1234.0999999999999</v>
      </c>
      <c r="H26" s="456">
        <f t="shared" si="3"/>
        <v>0.72599999999999998</v>
      </c>
      <c r="I26" s="454">
        <f t="shared" si="3"/>
        <v>1065.27</v>
      </c>
      <c r="J26" s="456">
        <f t="shared" si="3"/>
        <v>0.72599999999999998</v>
      </c>
      <c r="K26" s="454">
        <f t="shared" si="3"/>
        <v>1057</v>
      </c>
      <c r="L26" s="456">
        <f t="shared" si="3"/>
        <v>0.72599999999999998</v>
      </c>
      <c r="M26" s="454">
        <f t="shared" si="3"/>
        <v>1057</v>
      </c>
      <c r="N26" s="456">
        <f t="shared" si="3"/>
        <v>0.72599999999999998</v>
      </c>
      <c r="O26" s="454">
        <f t="shared" ref="O26:O51" si="4">P26+Q26</f>
        <v>1338.2</v>
      </c>
      <c r="P26" s="455">
        <f>P27+P57</f>
        <v>841</v>
      </c>
      <c r="Q26" s="456">
        <f>Q27+Q57</f>
        <v>497.20000000000005</v>
      </c>
      <c r="R26" s="457">
        <f>R27+R57</f>
        <v>0.72599999999999998</v>
      </c>
      <c r="S26" s="455">
        <f>S27+S57</f>
        <v>0.72599999999999998</v>
      </c>
      <c r="T26" s="456">
        <f>T27+T57</f>
        <v>0.72599999999999998</v>
      </c>
      <c r="U26" s="457">
        <f t="shared" ref="U26:U51" si="5">V26+W26</f>
        <v>1338.2</v>
      </c>
      <c r="V26" s="455">
        <f>V27+V57</f>
        <v>841</v>
      </c>
      <c r="W26" s="456">
        <f>W27+W57</f>
        <v>497.20000000000005</v>
      </c>
      <c r="X26" s="457">
        <f>X27+X57</f>
        <v>0.72599999999999998</v>
      </c>
      <c r="Y26" s="455">
        <f>Y27+Y57</f>
        <v>0.72599999999999998</v>
      </c>
      <c r="Z26" s="456">
        <f>Z27+Z57</f>
        <v>0.72599999999999998</v>
      </c>
      <c r="AA26" s="457">
        <f t="shared" ref="AA26:AA51" si="6">AB26+AC26</f>
        <v>1338.2</v>
      </c>
      <c r="AB26" s="455">
        <f>AB27+AB57</f>
        <v>841</v>
      </c>
      <c r="AC26" s="456">
        <f>AC27+AC57</f>
        <v>497.20000000000005</v>
      </c>
      <c r="AD26" s="457">
        <f>AD27+AD57</f>
        <v>0.72599999999999998</v>
      </c>
      <c r="AE26" s="455">
        <f>AE27+AE57</f>
        <v>0.72599999999999998</v>
      </c>
      <c r="AF26" s="456">
        <f>AF27+AF57</f>
        <v>0.72599999999999998</v>
      </c>
      <c r="AG26" s="457">
        <f t="shared" ref="AG26:AG51" si="7">AH26+AI26</f>
        <v>1338.2</v>
      </c>
      <c r="AH26" s="455">
        <f>AH27+AH57</f>
        <v>841</v>
      </c>
      <c r="AI26" s="456">
        <f>AI27+AI57</f>
        <v>497.20000000000005</v>
      </c>
      <c r="AJ26" s="457">
        <f>AJ27+AJ57</f>
        <v>0.72599999999999998</v>
      </c>
      <c r="AK26" s="455">
        <f>AK27+AK57</f>
        <v>0.72599999999999998</v>
      </c>
      <c r="AL26" s="456">
        <f>AL27+AL57</f>
        <v>0.72599999999999998</v>
      </c>
      <c r="AM26" s="457">
        <f t="shared" ref="AM26:AM51" si="8">AN26+AO26</f>
        <v>1338.2</v>
      </c>
      <c r="AN26" s="455">
        <f>AN27+AN57</f>
        <v>841</v>
      </c>
      <c r="AO26" s="456">
        <f>AO27+AO57</f>
        <v>497.20000000000005</v>
      </c>
      <c r="AP26" s="457">
        <f>AP27+AP57</f>
        <v>0.72599999999999998</v>
      </c>
      <c r="AQ26" s="455">
        <f>AQ27+AQ57</f>
        <v>0.72599999999999998</v>
      </c>
      <c r="AR26" s="456">
        <f>AR27+AR57</f>
        <v>0.72599999999999998</v>
      </c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</row>
    <row r="27" spans="1:55" ht="15" customHeight="1">
      <c r="C27" s="341" t="s">
        <v>2304</v>
      </c>
      <c r="D27" s="378" t="s">
        <v>1476</v>
      </c>
      <c r="E27" s="813" t="s">
        <v>1477</v>
      </c>
      <c r="F27" s="814"/>
      <c r="G27" s="454">
        <f t="shared" ref="G27:N27" si="9">G28+G39+G51</f>
        <v>1234.0999999999999</v>
      </c>
      <c r="H27" s="456">
        <f t="shared" si="9"/>
        <v>0.72599999999999998</v>
      </c>
      <c r="I27" s="454">
        <f t="shared" si="9"/>
        <v>1065.27</v>
      </c>
      <c r="J27" s="456">
        <f t="shared" si="9"/>
        <v>0.72599999999999998</v>
      </c>
      <c r="K27" s="454">
        <f t="shared" si="9"/>
        <v>1057</v>
      </c>
      <c r="L27" s="456">
        <f t="shared" si="9"/>
        <v>0.72599999999999998</v>
      </c>
      <c r="M27" s="454">
        <f t="shared" si="9"/>
        <v>1057</v>
      </c>
      <c r="N27" s="456">
        <f t="shared" si="9"/>
        <v>0.72599999999999998</v>
      </c>
      <c r="O27" s="454">
        <f t="shared" si="4"/>
        <v>1338.2</v>
      </c>
      <c r="P27" s="455">
        <f>P28+P39+P51</f>
        <v>841</v>
      </c>
      <c r="Q27" s="456">
        <f>Q28+Q39+Q51</f>
        <v>497.20000000000005</v>
      </c>
      <c r="R27" s="457">
        <f>R28+R39+R51</f>
        <v>0.72599999999999998</v>
      </c>
      <c r="S27" s="455">
        <f>S28+S39+S51</f>
        <v>0.72599999999999998</v>
      </c>
      <c r="T27" s="456">
        <f>T28+T39+T51</f>
        <v>0.72599999999999998</v>
      </c>
      <c r="U27" s="457">
        <f t="shared" si="5"/>
        <v>1338.2</v>
      </c>
      <c r="V27" s="455">
        <f>V28+V39+V51</f>
        <v>841</v>
      </c>
      <c r="W27" s="456">
        <f>W28+W39+W51</f>
        <v>497.20000000000005</v>
      </c>
      <c r="X27" s="457">
        <f>X28+X39+X51</f>
        <v>0.72599999999999998</v>
      </c>
      <c r="Y27" s="455">
        <f>Y28+Y39+Y51</f>
        <v>0.72599999999999998</v>
      </c>
      <c r="Z27" s="456">
        <f>Z28+Z39+Z51</f>
        <v>0.72599999999999998</v>
      </c>
      <c r="AA27" s="457">
        <f t="shared" si="6"/>
        <v>1338.2</v>
      </c>
      <c r="AB27" s="455">
        <f>AB28+AB39+AB51</f>
        <v>841</v>
      </c>
      <c r="AC27" s="456">
        <f>AC28+AC39+AC51</f>
        <v>497.20000000000005</v>
      </c>
      <c r="AD27" s="457">
        <f>AD28+AD39+AD51</f>
        <v>0.72599999999999998</v>
      </c>
      <c r="AE27" s="455">
        <f>AE28+AE39+AE51</f>
        <v>0.72599999999999998</v>
      </c>
      <c r="AF27" s="456">
        <f>AF28+AF39+AF51</f>
        <v>0.72599999999999998</v>
      </c>
      <c r="AG27" s="457">
        <f t="shared" si="7"/>
        <v>1338.2</v>
      </c>
      <c r="AH27" s="455">
        <f>AH28+AH39+AH51</f>
        <v>841</v>
      </c>
      <c r="AI27" s="456">
        <f>AI28+AI39+AI51</f>
        <v>497.20000000000005</v>
      </c>
      <c r="AJ27" s="457">
        <f>AJ28+AJ39+AJ51</f>
        <v>0.72599999999999998</v>
      </c>
      <c r="AK27" s="455">
        <f>AK28+AK39+AK51</f>
        <v>0.72599999999999998</v>
      </c>
      <c r="AL27" s="456">
        <f>AL28+AL39+AL51</f>
        <v>0.72599999999999998</v>
      </c>
      <c r="AM27" s="457">
        <f t="shared" si="8"/>
        <v>1338.2</v>
      </c>
      <c r="AN27" s="455">
        <f>AN28+AN39+AN51</f>
        <v>841</v>
      </c>
      <c r="AO27" s="456">
        <f>AO28+AO39+AO51</f>
        <v>497.20000000000005</v>
      </c>
      <c r="AP27" s="457">
        <f>AP28+AP39+AP51</f>
        <v>0.72599999999999998</v>
      </c>
      <c r="AQ27" s="455">
        <f>AQ28+AQ39+AQ51</f>
        <v>0.72599999999999998</v>
      </c>
      <c r="AR27" s="456">
        <f>AR28+AR39+AR51</f>
        <v>0.72599999999999998</v>
      </c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</row>
    <row r="28" spans="1:55" ht="15" customHeight="1">
      <c r="C28" s="341" t="s">
        <v>2304</v>
      </c>
      <c r="D28" s="378" t="s">
        <v>1478</v>
      </c>
      <c r="E28" s="809" t="s">
        <v>1479</v>
      </c>
      <c r="F28" s="810"/>
      <c r="G28" s="454">
        <f t="shared" ref="G28:N30" si="10">G32+G36</f>
        <v>813</v>
      </c>
      <c r="H28" s="456">
        <f t="shared" si="10"/>
        <v>0.498</v>
      </c>
      <c r="I28" s="454">
        <f t="shared" si="10"/>
        <v>644.23</v>
      </c>
      <c r="J28" s="456">
        <f t="shared" si="10"/>
        <v>0.498</v>
      </c>
      <c r="K28" s="454">
        <f t="shared" si="10"/>
        <v>661</v>
      </c>
      <c r="L28" s="456">
        <f t="shared" si="10"/>
        <v>0.498</v>
      </c>
      <c r="M28" s="454">
        <f t="shared" si="10"/>
        <v>661</v>
      </c>
      <c r="N28" s="456">
        <f t="shared" si="10"/>
        <v>0.498</v>
      </c>
      <c r="O28" s="454">
        <f t="shared" si="4"/>
        <v>917.09999999999991</v>
      </c>
      <c r="P28" s="455">
        <f t="shared" ref="P28:T30" si="11">P32+P36</f>
        <v>576.29999999999995</v>
      </c>
      <c r="Q28" s="456">
        <f t="shared" si="11"/>
        <v>340.8</v>
      </c>
      <c r="R28" s="457">
        <f t="shared" si="11"/>
        <v>0.498</v>
      </c>
      <c r="S28" s="455">
        <f t="shared" si="11"/>
        <v>0.498</v>
      </c>
      <c r="T28" s="456">
        <f t="shared" si="11"/>
        <v>0.498</v>
      </c>
      <c r="U28" s="457">
        <f t="shared" si="5"/>
        <v>917.09999999999991</v>
      </c>
      <c r="V28" s="455">
        <f t="shared" ref="V28:Z30" si="12">V32+V36</f>
        <v>576.29999999999995</v>
      </c>
      <c r="W28" s="456">
        <f t="shared" si="12"/>
        <v>340.8</v>
      </c>
      <c r="X28" s="457">
        <f t="shared" si="12"/>
        <v>0.498</v>
      </c>
      <c r="Y28" s="455">
        <f t="shared" si="12"/>
        <v>0.498</v>
      </c>
      <c r="Z28" s="456">
        <f t="shared" si="12"/>
        <v>0.498</v>
      </c>
      <c r="AA28" s="457">
        <f t="shared" si="6"/>
        <v>917.09999999999991</v>
      </c>
      <c r="AB28" s="455">
        <f t="shared" ref="AB28:AF30" si="13">AB32+AB36</f>
        <v>576.29999999999995</v>
      </c>
      <c r="AC28" s="456">
        <f t="shared" si="13"/>
        <v>340.8</v>
      </c>
      <c r="AD28" s="457">
        <f t="shared" si="13"/>
        <v>0.498</v>
      </c>
      <c r="AE28" s="455">
        <f t="shared" si="13"/>
        <v>0.498</v>
      </c>
      <c r="AF28" s="456">
        <f t="shared" si="13"/>
        <v>0.498</v>
      </c>
      <c r="AG28" s="457">
        <f t="shared" si="7"/>
        <v>917.09999999999991</v>
      </c>
      <c r="AH28" s="455">
        <f t="shared" ref="AH28:AL30" si="14">AH32+AH36</f>
        <v>576.29999999999995</v>
      </c>
      <c r="AI28" s="456">
        <f t="shared" si="14"/>
        <v>340.8</v>
      </c>
      <c r="AJ28" s="457">
        <f t="shared" si="14"/>
        <v>0.498</v>
      </c>
      <c r="AK28" s="455">
        <f t="shared" si="14"/>
        <v>0.498</v>
      </c>
      <c r="AL28" s="456">
        <f t="shared" si="14"/>
        <v>0.498</v>
      </c>
      <c r="AM28" s="457">
        <f t="shared" si="8"/>
        <v>917.09999999999991</v>
      </c>
      <c r="AN28" s="455">
        <f t="shared" ref="AN28:AR30" si="15">AN32+AN36</f>
        <v>576.29999999999995</v>
      </c>
      <c r="AO28" s="456">
        <f t="shared" si="15"/>
        <v>340.8</v>
      </c>
      <c r="AP28" s="457">
        <f t="shared" si="15"/>
        <v>0.498</v>
      </c>
      <c r="AQ28" s="455">
        <f t="shared" si="15"/>
        <v>0.498</v>
      </c>
      <c r="AR28" s="456">
        <f t="shared" si="15"/>
        <v>0.498</v>
      </c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</row>
    <row r="29" spans="1:55" ht="15" customHeight="1">
      <c r="D29" s="378" t="s">
        <v>1480</v>
      </c>
      <c r="E29" s="826" t="s">
        <v>1481</v>
      </c>
      <c r="F29" s="827"/>
      <c r="G29" s="454">
        <f t="shared" si="10"/>
        <v>813</v>
      </c>
      <c r="H29" s="456">
        <f t="shared" si="10"/>
        <v>0.498</v>
      </c>
      <c r="I29" s="454">
        <f t="shared" si="10"/>
        <v>644.23</v>
      </c>
      <c r="J29" s="456">
        <f t="shared" si="10"/>
        <v>0.498</v>
      </c>
      <c r="K29" s="454">
        <f t="shared" si="10"/>
        <v>661</v>
      </c>
      <c r="L29" s="456">
        <f t="shared" si="10"/>
        <v>0.498</v>
      </c>
      <c r="M29" s="454">
        <f t="shared" si="10"/>
        <v>661</v>
      </c>
      <c r="N29" s="456">
        <f t="shared" si="10"/>
        <v>0.498</v>
      </c>
      <c r="O29" s="454">
        <f t="shared" si="4"/>
        <v>917.09999999999991</v>
      </c>
      <c r="P29" s="455">
        <f t="shared" si="11"/>
        <v>576.29999999999995</v>
      </c>
      <c r="Q29" s="456">
        <f t="shared" si="11"/>
        <v>340.8</v>
      </c>
      <c r="R29" s="457">
        <f t="shared" si="11"/>
        <v>0.498</v>
      </c>
      <c r="S29" s="455">
        <f t="shared" si="11"/>
        <v>0.498</v>
      </c>
      <c r="T29" s="456">
        <f t="shared" si="11"/>
        <v>0.498</v>
      </c>
      <c r="U29" s="457">
        <f t="shared" si="5"/>
        <v>917.09999999999991</v>
      </c>
      <c r="V29" s="455">
        <f t="shared" si="12"/>
        <v>576.29999999999995</v>
      </c>
      <c r="W29" s="456">
        <f t="shared" si="12"/>
        <v>340.8</v>
      </c>
      <c r="X29" s="457">
        <f t="shared" si="12"/>
        <v>0.498</v>
      </c>
      <c r="Y29" s="455">
        <f t="shared" si="12"/>
        <v>0.498</v>
      </c>
      <c r="Z29" s="456">
        <f t="shared" si="12"/>
        <v>0.498</v>
      </c>
      <c r="AA29" s="457">
        <f t="shared" si="6"/>
        <v>917.09999999999991</v>
      </c>
      <c r="AB29" s="455">
        <f t="shared" si="13"/>
        <v>576.29999999999995</v>
      </c>
      <c r="AC29" s="456">
        <f t="shared" si="13"/>
        <v>340.8</v>
      </c>
      <c r="AD29" s="457">
        <f t="shared" si="13"/>
        <v>0.498</v>
      </c>
      <c r="AE29" s="455">
        <f t="shared" si="13"/>
        <v>0.498</v>
      </c>
      <c r="AF29" s="456">
        <f t="shared" si="13"/>
        <v>0.498</v>
      </c>
      <c r="AG29" s="457">
        <f t="shared" si="7"/>
        <v>917.09999999999991</v>
      </c>
      <c r="AH29" s="455">
        <f t="shared" si="14"/>
        <v>576.29999999999995</v>
      </c>
      <c r="AI29" s="456">
        <f t="shared" si="14"/>
        <v>340.8</v>
      </c>
      <c r="AJ29" s="457">
        <f t="shared" si="14"/>
        <v>0.498</v>
      </c>
      <c r="AK29" s="455">
        <f t="shared" si="14"/>
        <v>0.498</v>
      </c>
      <c r="AL29" s="456">
        <f t="shared" si="14"/>
        <v>0.498</v>
      </c>
      <c r="AM29" s="457">
        <f t="shared" si="8"/>
        <v>917.09999999999991</v>
      </c>
      <c r="AN29" s="455">
        <f t="shared" si="15"/>
        <v>576.29999999999995</v>
      </c>
      <c r="AO29" s="456">
        <f t="shared" si="15"/>
        <v>340.8</v>
      </c>
      <c r="AP29" s="457">
        <f t="shared" si="15"/>
        <v>0.498</v>
      </c>
      <c r="AQ29" s="455">
        <f t="shared" si="15"/>
        <v>0.498</v>
      </c>
      <c r="AR29" s="456">
        <f t="shared" si="15"/>
        <v>0.498</v>
      </c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</row>
    <row r="30" spans="1:55" ht="15" customHeight="1">
      <c r="D30" s="378" t="s">
        <v>1482</v>
      </c>
      <c r="E30" s="826" t="s">
        <v>1483</v>
      </c>
      <c r="F30" s="827"/>
      <c r="G30" s="454">
        <f t="shared" si="10"/>
        <v>0</v>
      </c>
      <c r="H30" s="456">
        <f t="shared" si="10"/>
        <v>0</v>
      </c>
      <c r="I30" s="454">
        <f t="shared" si="10"/>
        <v>0</v>
      </c>
      <c r="J30" s="456">
        <f t="shared" si="10"/>
        <v>0</v>
      </c>
      <c r="K30" s="454">
        <f t="shared" si="10"/>
        <v>0</v>
      </c>
      <c r="L30" s="456">
        <f t="shared" si="10"/>
        <v>0</v>
      </c>
      <c r="M30" s="454">
        <f t="shared" si="10"/>
        <v>0</v>
      </c>
      <c r="N30" s="456">
        <f t="shared" si="10"/>
        <v>0</v>
      </c>
      <c r="O30" s="454">
        <f t="shared" si="4"/>
        <v>0</v>
      </c>
      <c r="P30" s="455">
        <f t="shared" si="11"/>
        <v>0</v>
      </c>
      <c r="Q30" s="456">
        <f t="shared" si="11"/>
        <v>0</v>
      </c>
      <c r="R30" s="457">
        <f t="shared" si="11"/>
        <v>0</v>
      </c>
      <c r="S30" s="455">
        <f t="shared" si="11"/>
        <v>0</v>
      </c>
      <c r="T30" s="456">
        <f t="shared" si="11"/>
        <v>0</v>
      </c>
      <c r="U30" s="457">
        <f t="shared" si="5"/>
        <v>0</v>
      </c>
      <c r="V30" s="455">
        <f t="shared" si="12"/>
        <v>0</v>
      </c>
      <c r="W30" s="456">
        <f t="shared" si="12"/>
        <v>0</v>
      </c>
      <c r="X30" s="457">
        <f t="shared" si="12"/>
        <v>0</v>
      </c>
      <c r="Y30" s="455">
        <f t="shared" si="12"/>
        <v>0</v>
      </c>
      <c r="Z30" s="456">
        <f t="shared" si="12"/>
        <v>0</v>
      </c>
      <c r="AA30" s="457">
        <f t="shared" si="6"/>
        <v>0</v>
      </c>
      <c r="AB30" s="455">
        <f t="shared" si="13"/>
        <v>0</v>
      </c>
      <c r="AC30" s="456">
        <f t="shared" si="13"/>
        <v>0</v>
      </c>
      <c r="AD30" s="457">
        <f t="shared" si="13"/>
        <v>0</v>
      </c>
      <c r="AE30" s="455">
        <f t="shared" si="13"/>
        <v>0</v>
      </c>
      <c r="AF30" s="456">
        <f t="shared" si="13"/>
        <v>0</v>
      </c>
      <c r="AG30" s="457">
        <f t="shared" si="7"/>
        <v>0</v>
      </c>
      <c r="AH30" s="455">
        <f t="shared" si="14"/>
        <v>0</v>
      </c>
      <c r="AI30" s="456">
        <f t="shared" si="14"/>
        <v>0</v>
      </c>
      <c r="AJ30" s="457">
        <f t="shared" si="14"/>
        <v>0</v>
      </c>
      <c r="AK30" s="455">
        <f t="shared" si="14"/>
        <v>0</v>
      </c>
      <c r="AL30" s="456">
        <f t="shared" si="14"/>
        <v>0</v>
      </c>
      <c r="AM30" s="457">
        <f t="shared" si="8"/>
        <v>0</v>
      </c>
      <c r="AN30" s="455">
        <f t="shared" si="15"/>
        <v>0</v>
      </c>
      <c r="AO30" s="456">
        <f t="shared" si="15"/>
        <v>0</v>
      </c>
      <c r="AP30" s="457">
        <f t="shared" si="15"/>
        <v>0</v>
      </c>
      <c r="AQ30" s="455">
        <f t="shared" si="15"/>
        <v>0</v>
      </c>
      <c r="AR30" s="456">
        <f t="shared" si="15"/>
        <v>0</v>
      </c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</row>
    <row r="31" spans="1:55">
      <c r="D31" s="378" t="s">
        <v>1484</v>
      </c>
      <c r="E31" s="826" t="s">
        <v>1485</v>
      </c>
      <c r="F31" s="827"/>
      <c r="G31" s="454">
        <f t="shared" ref="G31:N31" si="16">G35</f>
        <v>0</v>
      </c>
      <c r="H31" s="456">
        <f t="shared" si="16"/>
        <v>0</v>
      </c>
      <c r="I31" s="454">
        <f t="shared" si="16"/>
        <v>0</v>
      </c>
      <c r="J31" s="456">
        <f t="shared" si="16"/>
        <v>0</v>
      </c>
      <c r="K31" s="454">
        <f t="shared" si="16"/>
        <v>0</v>
      </c>
      <c r="L31" s="456">
        <f t="shared" si="16"/>
        <v>0</v>
      </c>
      <c r="M31" s="454">
        <f t="shared" si="16"/>
        <v>0</v>
      </c>
      <c r="N31" s="456">
        <f t="shared" si="16"/>
        <v>0</v>
      </c>
      <c r="O31" s="454">
        <f t="shared" si="4"/>
        <v>0</v>
      </c>
      <c r="P31" s="455">
        <f>P35</f>
        <v>0</v>
      </c>
      <c r="Q31" s="456">
        <f>Q35</f>
        <v>0</v>
      </c>
      <c r="R31" s="457">
        <f>R35</f>
        <v>0</v>
      </c>
      <c r="S31" s="455">
        <f>S35</f>
        <v>0</v>
      </c>
      <c r="T31" s="456">
        <f>T35</f>
        <v>0</v>
      </c>
      <c r="U31" s="457">
        <f t="shared" si="5"/>
        <v>0</v>
      </c>
      <c r="V31" s="455">
        <f>V35</f>
        <v>0</v>
      </c>
      <c r="W31" s="456">
        <f>W35</f>
        <v>0</v>
      </c>
      <c r="X31" s="457">
        <f>X35</f>
        <v>0</v>
      </c>
      <c r="Y31" s="455">
        <f>Y35</f>
        <v>0</v>
      </c>
      <c r="Z31" s="456">
        <f>Z35</f>
        <v>0</v>
      </c>
      <c r="AA31" s="457">
        <f t="shared" si="6"/>
        <v>0</v>
      </c>
      <c r="AB31" s="455">
        <f>AB35</f>
        <v>0</v>
      </c>
      <c r="AC31" s="456">
        <f>AC35</f>
        <v>0</v>
      </c>
      <c r="AD31" s="457">
        <f>AD35</f>
        <v>0</v>
      </c>
      <c r="AE31" s="455">
        <f>AE35</f>
        <v>0</v>
      </c>
      <c r="AF31" s="456">
        <f>AF35</f>
        <v>0</v>
      </c>
      <c r="AG31" s="457">
        <f t="shared" si="7"/>
        <v>0</v>
      </c>
      <c r="AH31" s="455">
        <f>AH35</f>
        <v>0</v>
      </c>
      <c r="AI31" s="456">
        <f>AI35</f>
        <v>0</v>
      </c>
      <c r="AJ31" s="457">
        <f>AJ35</f>
        <v>0</v>
      </c>
      <c r="AK31" s="455">
        <f>AK35</f>
        <v>0</v>
      </c>
      <c r="AL31" s="456">
        <f>AL35</f>
        <v>0</v>
      </c>
      <c r="AM31" s="457">
        <f t="shared" si="8"/>
        <v>0</v>
      </c>
      <c r="AN31" s="455">
        <f>AN35</f>
        <v>0</v>
      </c>
      <c r="AO31" s="456">
        <f>AO35</f>
        <v>0</v>
      </c>
      <c r="AP31" s="457">
        <f>AP35</f>
        <v>0</v>
      </c>
      <c r="AQ31" s="455">
        <f>AQ35</f>
        <v>0</v>
      </c>
      <c r="AR31" s="456">
        <f>AR35</f>
        <v>0</v>
      </c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</row>
    <row r="32" spans="1:55">
      <c r="C32" s="341" t="s">
        <v>2304</v>
      </c>
      <c r="D32" s="378" t="s">
        <v>1486</v>
      </c>
      <c r="E32" s="807" t="s">
        <v>1487</v>
      </c>
      <c r="F32" s="808"/>
      <c r="G32" s="454">
        <f t="shared" ref="G32:N32" si="17">G33+G34+G35</f>
        <v>813</v>
      </c>
      <c r="H32" s="456">
        <f t="shared" si="17"/>
        <v>0.498</v>
      </c>
      <c r="I32" s="454">
        <f t="shared" si="17"/>
        <v>644.23</v>
      </c>
      <c r="J32" s="456">
        <f t="shared" si="17"/>
        <v>0.498</v>
      </c>
      <c r="K32" s="454">
        <f t="shared" si="17"/>
        <v>661</v>
      </c>
      <c r="L32" s="456">
        <f t="shared" si="17"/>
        <v>0.498</v>
      </c>
      <c r="M32" s="454">
        <f t="shared" si="17"/>
        <v>661</v>
      </c>
      <c r="N32" s="456">
        <f t="shared" si="17"/>
        <v>0.498</v>
      </c>
      <c r="O32" s="454">
        <f t="shared" si="4"/>
        <v>917.09999999999991</v>
      </c>
      <c r="P32" s="455">
        <f>P33+P34+P35</f>
        <v>576.29999999999995</v>
      </c>
      <c r="Q32" s="456">
        <f>Q33+Q34+Q35</f>
        <v>340.8</v>
      </c>
      <c r="R32" s="457">
        <f>R33+R34+R35</f>
        <v>0.498</v>
      </c>
      <c r="S32" s="455">
        <f>S33+S34+S35</f>
        <v>0.498</v>
      </c>
      <c r="T32" s="456">
        <f>T33+T34+T35</f>
        <v>0.498</v>
      </c>
      <c r="U32" s="457">
        <f t="shared" si="5"/>
        <v>917.09999999999991</v>
      </c>
      <c r="V32" s="455">
        <f>V33+V34+V35</f>
        <v>576.29999999999995</v>
      </c>
      <c r="W32" s="456">
        <f>W33+W34+W35</f>
        <v>340.8</v>
      </c>
      <c r="X32" s="457">
        <f>X33+X34+X35</f>
        <v>0.498</v>
      </c>
      <c r="Y32" s="455">
        <f>Y33+Y34+Y35</f>
        <v>0.498</v>
      </c>
      <c r="Z32" s="456">
        <f>Z33+Z34+Z35</f>
        <v>0.498</v>
      </c>
      <c r="AA32" s="457">
        <f t="shared" si="6"/>
        <v>917.09999999999991</v>
      </c>
      <c r="AB32" s="455">
        <f>AB33+AB34+AB35</f>
        <v>576.29999999999995</v>
      </c>
      <c r="AC32" s="456">
        <f>AC33+AC34+AC35</f>
        <v>340.8</v>
      </c>
      <c r="AD32" s="457">
        <f>AD33+AD34+AD35</f>
        <v>0.498</v>
      </c>
      <c r="AE32" s="455">
        <f>AE33+AE34+AE35</f>
        <v>0.498</v>
      </c>
      <c r="AF32" s="456">
        <f>AF33+AF34+AF35</f>
        <v>0.498</v>
      </c>
      <c r="AG32" s="457">
        <f t="shared" si="7"/>
        <v>917.09999999999991</v>
      </c>
      <c r="AH32" s="455">
        <f>AH33+AH34+AH35</f>
        <v>576.29999999999995</v>
      </c>
      <c r="AI32" s="456">
        <f>AI33+AI34+AI35</f>
        <v>340.8</v>
      </c>
      <c r="AJ32" s="457">
        <f>AJ33+AJ34+AJ35</f>
        <v>0.498</v>
      </c>
      <c r="AK32" s="455">
        <f>AK33+AK34+AK35</f>
        <v>0.498</v>
      </c>
      <c r="AL32" s="456">
        <f>AL33+AL34+AL35</f>
        <v>0.498</v>
      </c>
      <c r="AM32" s="457">
        <f t="shared" si="8"/>
        <v>917.09999999999991</v>
      </c>
      <c r="AN32" s="455">
        <f>AN33+AN34+AN35</f>
        <v>576.29999999999995</v>
      </c>
      <c r="AO32" s="456">
        <f>AO33+AO34+AO35</f>
        <v>340.8</v>
      </c>
      <c r="AP32" s="457">
        <f>AP33+AP34+AP35</f>
        <v>0.498</v>
      </c>
      <c r="AQ32" s="455">
        <f>AQ33+AQ34+AQ35</f>
        <v>0.498</v>
      </c>
      <c r="AR32" s="456">
        <f>AR33+AR34+AR35</f>
        <v>0.498</v>
      </c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</row>
    <row r="33" spans="3:55">
      <c r="D33" s="378" t="s">
        <v>1488</v>
      </c>
      <c r="E33" s="826" t="s">
        <v>1481</v>
      </c>
      <c r="F33" s="827"/>
      <c r="G33" s="373">
        <v>813</v>
      </c>
      <c r="H33" s="374">
        <v>0.498</v>
      </c>
      <c r="I33" s="373">
        <v>644.23</v>
      </c>
      <c r="J33" s="374">
        <v>0.498</v>
      </c>
      <c r="K33" s="373">
        <v>661</v>
      </c>
      <c r="L33" s="374">
        <v>0.498</v>
      </c>
      <c r="M33" s="373">
        <v>661</v>
      </c>
      <c r="N33" s="374">
        <v>0.498</v>
      </c>
      <c r="O33" s="454">
        <f t="shared" si="4"/>
        <v>917.09999999999991</v>
      </c>
      <c r="P33" s="455">
        <f t="shared" ref="P33:T35" si="18">SUMIF($E$58:$E$95,$D33,P$58:P$95)</f>
        <v>576.29999999999995</v>
      </c>
      <c r="Q33" s="456">
        <f t="shared" si="18"/>
        <v>340.8</v>
      </c>
      <c r="R33" s="457">
        <f t="shared" si="18"/>
        <v>0.498</v>
      </c>
      <c r="S33" s="455">
        <f t="shared" si="18"/>
        <v>0.498</v>
      </c>
      <c r="T33" s="456">
        <f t="shared" si="18"/>
        <v>0.498</v>
      </c>
      <c r="U33" s="457">
        <f t="shared" si="5"/>
        <v>917.09999999999991</v>
      </c>
      <c r="V33" s="455">
        <f t="shared" ref="V33:Z35" si="19">SUMIF($E$58:$E$95,$D33,V$58:V$95)</f>
        <v>576.29999999999995</v>
      </c>
      <c r="W33" s="456">
        <f t="shared" si="19"/>
        <v>340.8</v>
      </c>
      <c r="X33" s="457">
        <f t="shared" si="19"/>
        <v>0.498</v>
      </c>
      <c r="Y33" s="455">
        <f t="shared" si="19"/>
        <v>0.498</v>
      </c>
      <c r="Z33" s="456">
        <f t="shared" si="19"/>
        <v>0.498</v>
      </c>
      <c r="AA33" s="457">
        <f t="shared" si="6"/>
        <v>917.09999999999991</v>
      </c>
      <c r="AB33" s="455">
        <f t="shared" ref="AB33:AF35" si="20">SUMIF($E$58:$E$95,$D33,AB$58:AB$95)</f>
        <v>576.29999999999995</v>
      </c>
      <c r="AC33" s="456">
        <f t="shared" si="20"/>
        <v>340.8</v>
      </c>
      <c r="AD33" s="457">
        <f t="shared" si="20"/>
        <v>0.498</v>
      </c>
      <c r="AE33" s="455">
        <f t="shared" si="20"/>
        <v>0.498</v>
      </c>
      <c r="AF33" s="456">
        <f t="shared" si="20"/>
        <v>0.498</v>
      </c>
      <c r="AG33" s="457">
        <f t="shared" si="7"/>
        <v>917.09999999999991</v>
      </c>
      <c r="AH33" s="455">
        <f t="shared" ref="AH33:AL35" si="21">SUMIF($E$58:$E$95,$D33,AH$58:AH$95)</f>
        <v>576.29999999999995</v>
      </c>
      <c r="AI33" s="456">
        <f t="shared" si="21"/>
        <v>340.8</v>
      </c>
      <c r="AJ33" s="457">
        <f t="shared" si="21"/>
        <v>0.498</v>
      </c>
      <c r="AK33" s="455">
        <f t="shared" si="21"/>
        <v>0.498</v>
      </c>
      <c r="AL33" s="456">
        <f t="shared" si="21"/>
        <v>0.498</v>
      </c>
      <c r="AM33" s="457">
        <f t="shared" si="8"/>
        <v>917.09999999999991</v>
      </c>
      <c r="AN33" s="455">
        <f t="shared" ref="AN33:AR35" si="22">SUMIF($E$58:$E$95,$D33,AN$58:AN$95)</f>
        <v>576.29999999999995</v>
      </c>
      <c r="AO33" s="456">
        <f t="shared" si="22"/>
        <v>340.8</v>
      </c>
      <c r="AP33" s="457">
        <f t="shared" si="22"/>
        <v>0.498</v>
      </c>
      <c r="AQ33" s="455">
        <f t="shared" si="22"/>
        <v>0.498</v>
      </c>
      <c r="AR33" s="456">
        <f t="shared" si="22"/>
        <v>0.498</v>
      </c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</row>
    <row r="34" spans="3:55">
      <c r="D34" s="378" t="s">
        <v>1489</v>
      </c>
      <c r="E34" s="826" t="s">
        <v>1483</v>
      </c>
      <c r="F34" s="827"/>
      <c r="G34" s="373"/>
      <c r="H34" s="374"/>
      <c r="I34" s="373"/>
      <c r="J34" s="374"/>
      <c r="K34" s="373"/>
      <c r="L34" s="374"/>
      <c r="M34" s="373"/>
      <c r="N34" s="374"/>
      <c r="O34" s="454">
        <f t="shared" si="4"/>
        <v>0</v>
      </c>
      <c r="P34" s="455">
        <f t="shared" si="18"/>
        <v>0</v>
      </c>
      <c r="Q34" s="456">
        <f t="shared" si="18"/>
        <v>0</v>
      </c>
      <c r="R34" s="457">
        <f t="shared" si="18"/>
        <v>0</v>
      </c>
      <c r="S34" s="455">
        <f t="shared" si="18"/>
        <v>0</v>
      </c>
      <c r="T34" s="456">
        <f t="shared" si="18"/>
        <v>0</v>
      </c>
      <c r="U34" s="457">
        <f t="shared" si="5"/>
        <v>0</v>
      </c>
      <c r="V34" s="455">
        <f t="shared" si="19"/>
        <v>0</v>
      </c>
      <c r="W34" s="456">
        <f t="shared" si="19"/>
        <v>0</v>
      </c>
      <c r="X34" s="457">
        <f t="shared" si="19"/>
        <v>0</v>
      </c>
      <c r="Y34" s="455">
        <f t="shared" si="19"/>
        <v>0</v>
      </c>
      <c r="Z34" s="456">
        <f t="shared" si="19"/>
        <v>0</v>
      </c>
      <c r="AA34" s="457">
        <f t="shared" si="6"/>
        <v>0</v>
      </c>
      <c r="AB34" s="455">
        <f t="shared" si="20"/>
        <v>0</v>
      </c>
      <c r="AC34" s="456">
        <f t="shared" si="20"/>
        <v>0</v>
      </c>
      <c r="AD34" s="457">
        <f t="shared" si="20"/>
        <v>0</v>
      </c>
      <c r="AE34" s="455">
        <f t="shared" si="20"/>
        <v>0</v>
      </c>
      <c r="AF34" s="456">
        <f t="shared" si="20"/>
        <v>0</v>
      </c>
      <c r="AG34" s="457">
        <f t="shared" si="7"/>
        <v>0</v>
      </c>
      <c r="AH34" s="455">
        <f t="shared" si="21"/>
        <v>0</v>
      </c>
      <c r="AI34" s="456">
        <f t="shared" si="21"/>
        <v>0</v>
      </c>
      <c r="AJ34" s="457">
        <f t="shared" si="21"/>
        <v>0</v>
      </c>
      <c r="AK34" s="455">
        <f t="shared" si="21"/>
        <v>0</v>
      </c>
      <c r="AL34" s="456">
        <f t="shared" si="21"/>
        <v>0</v>
      </c>
      <c r="AM34" s="457">
        <f t="shared" si="8"/>
        <v>0</v>
      </c>
      <c r="AN34" s="455">
        <f t="shared" si="22"/>
        <v>0</v>
      </c>
      <c r="AO34" s="456">
        <f t="shared" si="22"/>
        <v>0</v>
      </c>
      <c r="AP34" s="457">
        <f t="shared" si="22"/>
        <v>0</v>
      </c>
      <c r="AQ34" s="455">
        <f t="shared" si="22"/>
        <v>0</v>
      </c>
      <c r="AR34" s="456">
        <f t="shared" si="22"/>
        <v>0</v>
      </c>
      <c r="AS34" s="496"/>
      <c r="AT34" s="496"/>
      <c r="AU34" s="496"/>
      <c r="AV34" s="496"/>
      <c r="AW34" s="496"/>
      <c r="AX34" s="496"/>
      <c r="AY34" s="496"/>
      <c r="AZ34" s="496"/>
      <c r="BA34" s="496"/>
      <c r="BB34" s="496"/>
      <c r="BC34" s="496"/>
    </row>
    <row r="35" spans="3:55">
      <c r="D35" s="378" t="s">
        <v>1490</v>
      </c>
      <c r="E35" s="826" t="s">
        <v>1485</v>
      </c>
      <c r="F35" s="827"/>
      <c r="G35" s="373"/>
      <c r="H35" s="374"/>
      <c r="I35" s="373"/>
      <c r="J35" s="374"/>
      <c r="K35" s="373"/>
      <c r="L35" s="374"/>
      <c r="M35" s="373"/>
      <c r="N35" s="374"/>
      <c r="O35" s="454">
        <f t="shared" si="4"/>
        <v>0</v>
      </c>
      <c r="P35" s="455">
        <f t="shared" si="18"/>
        <v>0</v>
      </c>
      <c r="Q35" s="456">
        <f t="shared" si="18"/>
        <v>0</v>
      </c>
      <c r="R35" s="457">
        <f t="shared" si="18"/>
        <v>0</v>
      </c>
      <c r="S35" s="455">
        <f t="shared" si="18"/>
        <v>0</v>
      </c>
      <c r="T35" s="456">
        <f t="shared" si="18"/>
        <v>0</v>
      </c>
      <c r="U35" s="457">
        <f t="shared" si="5"/>
        <v>0</v>
      </c>
      <c r="V35" s="455">
        <f t="shared" si="19"/>
        <v>0</v>
      </c>
      <c r="W35" s="456">
        <f t="shared" si="19"/>
        <v>0</v>
      </c>
      <c r="X35" s="457">
        <f t="shared" si="19"/>
        <v>0</v>
      </c>
      <c r="Y35" s="455">
        <f t="shared" si="19"/>
        <v>0</v>
      </c>
      <c r="Z35" s="456">
        <f t="shared" si="19"/>
        <v>0</v>
      </c>
      <c r="AA35" s="457">
        <f t="shared" si="6"/>
        <v>0</v>
      </c>
      <c r="AB35" s="455">
        <f t="shared" si="20"/>
        <v>0</v>
      </c>
      <c r="AC35" s="456">
        <f t="shared" si="20"/>
        <v>0</v>
      </c>
      <c r="AD35" s="457">
        <f t="shared" si="20"/>
        <v>0</v>
      </c>
      <c r="AE35" s="455">
        <f t="shared" si="20"/>
        <v>0</v>
      </c>
      <c r="AF35" s="456">
        <f t="shared" si="20"/>
        <v>0</v>
      </c>
      <c r="AG35" s="457">
        <f t="shared" si="7"/>
        <v>0</v>
      </c>
      <c r="AH35" s="455">
        <f t="shared" si="21"/>
        <v>0</v>
      </c>
      <c r="AI35" s="456">
        <f t="shared" si="21"/>
        <v>0</v>
      </c>
      <c r="AJ35" s="457">
        <f t="shared" si="21"/>
        <v>0</v>
      </c>
      <c r="AK35" s="455">
        <f t="shared" si="21"/>
        <v>0</v>
      </c>
      <c r="AL35" s="456">
        <f t="shared" si="21"/>
        <v>0</v>
      </c>
      <c r="AM35" s="457">
        <f t="shared" si="8"/>
        <v>0</v>
      </c>
      <c r="AN35" s="455">
        <f t="shared" si="22"/>
        <v>0</v>
      </c>
      <c r="AO35" s="456">
        <f t="shared" si="22"/>
        <v>0</v>
      </c>
      <c r="AP35" s="457">
        <f t="shared" si="22"/>
        <v>0</v>
      </c>
      <c r="AQ35" s="455">
        <f t="shared" si="22"/>
        <v>0</v>
      </c>
      <c r="AR35" s="456">
        <f t="shared" si="22"/>
        <v>0</v>
      </c>
      <c r="AS35" s="496"/>
      <c r="AT35" s="496"/>
      <c r="AU35" s="496"/>
      <c r="AV35" s="496"/>
      <c r="AW35" s="496"/>
      <c r="AX35" s="496"/>
      <c r="AY35" s="496"/>
      <c r="AZ35" s="496"/>
      <c r="BA35" s="496"/>
      <c r="BB35" s="496"/>
      <c r="BC35" s="496"/>
    </row>
    <row r="36" spans="3:55">
      <c r="C36" s="341" t="s">
        <v>2304</v>
      </c>
      <c r="D36" s="378" t="s">
        <v>1491</v>
      </c>
      <c r="E36" s="807" t="s">
        <v>1492</v>
      </c>
      <c r="F36" s="808"/>
      <c r="G36" s="454">
        <f t="shared" ref="G36:N36" si="23">G37+G38</f>
        <v>0</v>
      </c>
      <c r="H36" s="456">
        <f t="shared" si="23"/>
        <v>0</v>
      </c>
      <c r="I36" s="454">
        <f t="shared" si="23"/>
        <v>0</v>
      </c>
      <c r="J36" s="456">
        <f t="shared" si="23"/>
        <v>0</v>
      </c>
      <c r="K36" s="454">
        <f t="shared" si="23"/>
        <v>0</v>
      </c>
      <c r="L36" s="456">
        <f t="shared" si="23"/>
        <v>0</v>
      </c>
      <c r="M36" s="454">
        <f t="shared" si="23"/>
        <v>0</v>
      </c>
      <c r="N36" s="456">
        <f t="shared" si="23"/>
        <v>0</v>
      </c>
      <c r="O36" s="454">
        <f t="shared" si="4"/>
        <v>0</v>
      </c>
      <c r="P36" s="455">
        <f>P37+P38</f>
        <v>0</v>
      </c>
      <c r="Q36" s="456">
        <f>Q37+Q38</f>
        <v>0</v>
      </c>
      <c r="R36" s="457">
        <f>R37+R38</f>
        <v>0</v>
      </c>
      <c r="S36" s="455">
        <f>S37+S38</f>
        <v>0</v>
      </c>
      <c r="T36" s="456">
        <f>T37+T38</f>
        <v>0</v>
      </c>
      <c r="U36" s="457">
        <f t="shared" si="5"/>
        <v>0</v>
      </c>
      <c r="V36" s="455">
        <f>V37+V38</f>
        <v>0</v>
      </c>
      <c r="W36" s="456">
        <f>W37+W38</f>
        <v>0</v>
      </c>
      <c r="X36" s="457">
        <f>X37+X38</f>
        <v>0</v>
      </c>
      <c r="Y36" s="455">
        <f>Y37+Y38</f>
        <v>0</v>
      </c>
      <c r="Z36" s="456">
        <f>Z37+Z38</f>
        <v>0</v>
      </c>
      <c r="AA36" s="457">
        <f t="shared" si="6"/>
        <v>0</v>
      </c>
      <c r="AB36" s="455">
        <f>AB37+AB38</f>
        <v>0</v>
      </c>
      <c r="AC36" s="456">
        <f>AC37+AC38</f>
        <v>0</v>
      </c>
      <c r="AD36" s="457">
        <f>AD37+AD38</f>
        <v>0</v>
      </c>
      <c r="AE36" s="455">
        <f>AE37+AE38</f>
        <v>0</v>
      </c>
      <c r="AF36" s="456">
        <f>AF37+AF38</f>
        <v>0</v>
      </c>
      <c r="AG36" s="457">
        <f t="shared" si="7"/>
        <v>0</v>
      </c>
      <c r="AH36" s="455">
        <f>AH37+AH38</f>
        <v>0</v>
      </c>
      <c r="AI36" s="456">
        <f>AI37+AI38</f>
        <v>0</v>
      </c>
      <c r="AJ36" s="457">
        <f>AJ37+AJ38</f>
        <v>0</v>
      </c>
      <c r="AK36" s="455">
        <f>AK37+AK38</f>
        <v>0</v>
      </c>
      <c r="AL36" s="456">
        <f>AL37+AL38</f>
        <v>0</v>
      </c>
      <c r="AM36" s="457">
        <f t="shared" si="8"/>
        <v>0</v>
      </c>
      <c r="AN36" s="455">
        <f>AN37+AN38</f>
        <v>0</v>
      </c>
      <c r="AO36" s="456">
        <f>AO37+AO38</f>
        <v>0</v>
      </c>
      <c r="AP36" s="457">
        <f>AP37+AP38</f>
        <v>0</v>
      </c>
      <c r="AQ36" s="455">
        <f>AQ37+AQ38</f>
        <v>0</v>
      </c>
      <c r="AR36" s="456">
        <f>AR37+AR38</f>
        <v>0</v>
      </c>
      <c r="AS36" s="496"/>
      <c r="AT36" s="496"/>
      <c r="AU36" s="496"/>
      <c r="AV36" s="496"/>
      <c r="AW36" s="496"/>
      <c r="AX36" s="496"/>
      <c r="AY36" s="496"/>
      <c r="AZ36" s="496"/>
      <c r="BA36" s="496"/>
      <c r="BB36" s="496"/>
      <c r="BC36" s="496"/>
    </row>
    <row r="37" spans="3:55">
      <c r="D37" s="378" t="s">
        <v>1493</v>
      </c>
      <c r="E37" s="826" t="s">
        <v>1481</v>
      </c>
      <c r="F37" s="827"/>
      <c r="G37" s="373"/>
      <c r="H37" s="374"/>
      <c r="I37" s="373"/>
      <c r="J37" s="374"/>
      <c r="K37" s="373"/>
      <c r="L37" s="374"/>
      <c r="M37" s="373"/>
      <c r="N37" s="374"/>
      <c r="O37" s="454">
        <f t="shared" si="4"/>
        <v>0</v>
      </c>
      <c r="P37" s="455">
        <f t="shared" ref="P37:T38" si="24">SUMIF($E$58:$E$95,$D37,P$58:P$95)</f>
        <v>0</v>
      </c>
      <c r="Q37" s="456">
        <f t="shared" si="24"/>
        <v>0</v>
      </c>
      <c r="R37" s="457">
        <f t="shared" si="24"/>
        <v>0</v>
      </c>
      <c r="S37" s="455">
        <f t="shared" si="24"/>
        <v>0</v>
      </c>
      <c r="T37" s="456">
        <f t="shared" si="24"/>
        <v>0</v>
      </c>
      <c r="U37" s="457">
        <f t="shared" si="5"/>
        <v>0</v>
      </c>
      <c r="V37" s="455">
        <f t="shared" ref="V37:Z38" si="25">SUMIF($E$58:$E$95,$D37,V$58:V$95)</f>
        <v>0</v>
      </c>
      <c r="W37" s="456">
        <f t="shared" si="25"/>
        <v>0</v>
      </c>
      <c r="X37" s="457">
        <f t="shared" si="25"/>
        <v>0</v>
      </c>
      <c r="Y37" s="455">
        <f t="shared" si="25"/>
        <v>0</v>
      </c>
      <c r="Z37" s="456">
        <f t="shared" si="25"/>
        <v>0</v>
      </c>
      <c r="AA37" s="457">
        <f t="shared" si="6"/>
        <v>0</v>
      </c>
      <c r="AB37" s="455">
        <f t="shared" ref="AB37:AF38" si="26">SUMIF($E$58:$E$95,$D37,AB$58:AB$95)</f>
        <v>0</v>
      </c>
      <c r="AC37" s="456">
        <f t="shared" si="26"/>
        <v>0</v>
      </c>
      <c r="AD37" s="457">
        <f t="shared" si="26"/>
        <v>0</v>
      </c>
      <c r="AE37" s="455">
        <f t="shared" si="26"/>
        <v>0</v>
      </c>
      <c r="AF37" s="456">
        <f t="shared" si="26"/>
        <v>0</v>
      </c>
      <c r="AG37" s="457">
        <f t="shared" si="7"/>
        <v>0</v>
      </c>
      <c r="AH37" s="455">
        <f t="shared" ref="AH37:AL38" si="27">SUMIF($E$58:$E$95,$D37,AH$58:AH$95)</f>
        <v>0</v>
      </c>
      <c r="AI37" s="456">
        <f t="shared" si="27"/>
        <v>0</v>
      </c>
      <c r="AJ37" s="457">
        <f t="shared" si="27"/>
        <v>0</v>
      </c>
      <c r="AK37" s="455">
        <f t="shared" si="27"/>
        <v>0</v>
      </c>
      <c r="AL37" s="456">
        <f t="shared" si="27"/>
        <v>0</v>
      </c>
      <c r="AM37" s="457">
        <f t="shared" si="8"/>
        <v>0</v>
      </c>
      <c r="AN37" s="455">
        <f t="shared" ref="AN37:AR38" si="28">SUMIF($E$58:$E$95,$D37,AN$58:AN$95)</f>
        <v>0</v>
      </c>
      <c r="AO37" s="456">
        <f t="shared" si="28"/>
        <v>0</v>
      </c>
      <c r="AP37" s="457">
        <f t="shared" si="28"/>
        <v>0</v>
      </c>
      <c r="AQ37" s="455">
        <f t="shared" si="28"/>
        <v>0</v>
      </c>
      <c r="AR37" s="456">
        <f t="shared" si="28"/>
        <v>0</v>
      </c>
      <c r="AS37" s="496"/>
      <c r="AT37" s="496"/>
      <c r="AU37" s="496"/>
      <c r="AV37" s="496"/>
      <c r="AW37" s="496"/>
      <c r="AX37" s="496"/>
      <c r="AY37" s="496"/>
      <c r="AZ37" s="496"/>
      <c r="BA37" s="496"/>
      <c r="BB37" s="496"/>
      <c r="BC37" s="496"/>
    </row>
    <row r="38" spans="3:55">
      <c r="D38" s="378" t="s">
        <v>1494</v>
      </c>
      <c r="E38" s="826" t="s">
        <v>1483</v>
      </c>
      <c r="F38" s="827"/>
      <c r="G38" s="373"/>
      <c r="H38" s="374"/>
      <c r="I38" s="373"/>
      <c r="J38" s="374"/>
      <c r="K38" s="373"/>
      <c r="L38" s="374"/>
      <c r="M38" s="373"/>
      <c r="N38" s="374"/>
      <c r="O38" s="454">
        <f t="shared" si="4"/>
        <v>0</v>
      </c>
      <c r="P38" s="455">
        <f t="shared" si="24"/>
        <v>0</v>
      </c>
      <c r="Q38" s="456">
        <f t="shared" si="24"/>
        <v>0</v>
      </c>
      <c r="R38" s="457">
        <f t="shared" si="24"/>
        <v>0</v>
      </c>
      <c r="S38" s="455">
        <f t="shared" si="24"/>
        <v>0</v>
      </c>
      <c r="T38" s="456">
        <f t="shared" si="24"/>
        <v>0</v>
      </c>
      <c r="U38" s="457">
        <f t="shared" si="5"/>
        <v>0</v>
      </c>
      <c r="V38" s="455">
        <f t="shared" si="25"/>
        <v>0</v>
      </c>
      <c r="W38" s="456">
        <f t="shared" si="25"/>
        <v>0</v>
      </c>
      <c r="X38" s="457">
        <f t="shared" si="25"/>
        <v>0</v>
      </c>
      <c r="Y38" s="455">
        <f t="shared" si="25"/>
        <v>0</v>
      </c>
      <c r="Z38" s="456">
        <f t="shared" si="25"/>
        <v>0</v>
      </c>
      <c r="AA38" s="457">
        <f t="shared" si="6"/>
        <v>0</v>
      </c>
      <c r="AB38" s="455">
        <f t="shared" si="26"/>
        <v>0</v>
      </c>
      <c r="AC38" s="456">
        <f t="shared" si="26"/>
        <v>0</v>
      </c>
      <c r="AD38" s="457">
        <f t="shared" si="26"/>
        <v>0</v>
      </c>
      <c r="AE38" s="455">
        <f t="shared" si="26"/>
        <v>0</v>
      </c>
      <c r="AF38" s="456">
        <f t="shared" si="26"/>
        <v>0</v>
      </c>
      <c r="AG38" s="457">
        <f t="shared" si="7"/>
        <v>0</v>
      </c>
      <c r="AH38" s="455">
        <f t="shared" si="27"/>
        <v>0</v>
      </c>
      <c r="AI38" s="456">
        <f t="shared" si="27"/>
        <v>0</v>
      </c>
      <c r="AJ38" s="457">
        <f t="shared" si="27"/>
        <v>0</v>
      </c>
      <c r="AK38" s="455">
        <f t="shared" si="27"/>
        <v>0</v>
      </c>
      <c r="AL38" s="456">
        <f t="shared" si="27"/>
        <v>0</v>
      </c>
      <c r="AM38" s="457">
        <f t="shared" si="8"/>
        <v>0</v>
      </c>
      <c r="AN38" s="455">
        <f t="shared" si="28"/>
        <v>0</v>
      </c>
      <c r="AO38" s="456">
        <f t="shared" si="28"/>
        <v>0</v>
      </c>
      <c r="AP38" s="457">
        <f t="shared" si="28"/>
        <v>0</v>
      </c>
      <c r="AQ38" s="455">
        <f t="shared" si="28"/>
        <v>0</v>
      </c>
      <c r="AR38" s="456">
        <f t="shared" si="28"/>
        <v>0</v>
      </c>
      <c r="AS38" s="496"/>
      <c r="AT38" s="496"/>
      <c r="AU38" s="496"/>
      <c r="AV38" s="496"/>
      <c r="AW38" s="496"/>
      <c r="AX38" s="496"/>
      <c r="AY38" s="496"/>
      <c r="AZ38" s="496"/>
      <c r="BA38" s="496"/>
      <c r="BB38" s="496"/>
      <c r="BC38" s="496"/>
    </row>
    <row r="39" spans="3:55">
      <c r="C39" s="341" t="s">
        <v>2304</v>
      </c>
      <c r="D39" s="378" t="s">
        <v>1495</v>
      </c>
      <c r="E39" s="809" t="s">
        <v>1496</v>
      </c>
      <c r="F39" s="810"/>
      <c r="G39" s="454">
        <f t="shared" ref="G39:N39" si="29">G40+G43+G47</f>
        <v>421.1</v>
      </c>
      <c r="H39" s="456">
        <f t="shared" si="29"/>
        <v>0.22800000000000001</v>
      </c>
      <c r="I39" s="454">
        <f t="shared" si="29"/>
        <v>421.04</v>
      </c>
      <c r="J39" s="456">
        <f t="shared" si="29"/>
        <v>0.22800000000000001</v>
      </c>
      <c r="K39" s="454">
        <f t="shared" si="29"/>
        <v>396</v>
      </c>
      <c r="L39" s="456">
        <f t="shared" si="29"/>
        <v>0.22800000000000001</v>
      </c>
      <c r="M39" s="454">
        <f t="shared" si="29"/>
        <v>396</v>
      </c>
      <c r="N39" s="456">
        <f t="shared" si="29"/>
        <v>0.22800000000000001</v>
      </c>
      <c r="O39" s="454">
        <f t="shared" si="4"/>
        <v>421.1</v>
      </c>
      <c r="P39" s="455">
        <f>P40+P43+P47</f>
        <v>264.7</v>
      </c>
      <c r="Q39" s="456">
        <f>Q40+Q43+Q47</f>
        <v>156.4</v>
      </c>
      <c r="R39" s="457">
        <f>R40+R43+R47</f>
        <v>0.22800000000000001</v>
      </c>
      <c r="S39" s="455">
        <f>S40+S43+S47</f>
        <v>0.22800000000000001</v>
      </c>
      <c r="T39" s="456">
        <f>T40+T43+T47</f>
        <v>0.22800000000000001</v>
      </c>
      <c r="U39" s="457">
        <f t="shared" si="5"/>
        <v>421.1</v>
      </c>
      <c r="V39" s="455">
        <f>V40+V43+V47</f>
        <v>264.7</v>
      </c>
      <c r="W39" s="456">
        <f>W40+W43+W47</f>
        <v>156.4</v>
      </c>
      <c r="X39" s="457">
        <f>X40+X43+X47</f>
        <v>0.22800000000000001</v>
      </c>
      <c r="Y39" s="455">
        <f>Y40+Y43+Y47</f>
        <v>0.22800000000000001</v>
      </c>
      <c r="Z39" s="456">
        <f>Z40+Z43+Z47</f>
        <v>0.22800000000000001</v>
      </c>
      <c r="AA39" s="457">
        <f t="shared" si="6"/>
        <v>421.1</v>
      </c>
      <c r="AB39" s="455">
        <f>AB40+AB43+AB47</f>
        <v>264.7</v>
      </c>
      <c r="AC39" s="456">
        <f>AC40+AC43+AC47</f>
        <v>156.4</v>
      </c>
      <c r="AD39" s="457">
        <f>AD40+AD43+AD47</f>
        <v>0.22800000000000001</v>
      </c>
      <c r="AE39" s="455">
        <f>AE40+AE43+AE47</f>
        <v>0.22800000000000001</v>
      </c>
      <c r="AF39" s="456">
        <f>AF40+AF43+AF47</f>
        <v>0.22800000000000001</v>
      </c>
      <c r="AG39" s="457">
        <f t="shared" si="7"/>
        <v>421.1</v>
      </c>
      <c r="AH39" s="455">
        <f>AH40+AH43+AH47</f>
        <v>264.7</v>
      </c>
      <c r="AI39" s="456">
        <f>AI40+AI43+AI47</f>
        <v>156.4</v>
      </c>
      <c r="AJ39" s="457">
        <f>AJ40+AJ43+AJ47</f>
        <v>0.22800000000000001</v>
      </c>
      <c r="AK39" s="455">
        <f>AK40+AK43+AK47</f>
        <v>0.22800000000000001</v>
      </c>
      <c r="AL39" s="456">
        <f>AL40+AL43+AL47</f>
        <v>0.22800000000000001</v>
      </c>
      <c r="AM39" s="457">
        <f t="shared" si="8"/>
        <v>421.1</v>
      </c>
      <c r="AN39" s="455">
        <f>AN40+AN43+AN47</f>
        <v>264.7</v>
      </c>
      <c r="AO39" s="456">
        <f>AO40+AO43+AO47</f>
        <v>156.4</v>
      </c>
      <c r="AP39" s="457">
        <f>AP40+AP43+AP47</f>
        <v>0.22800000000000001</v>
      </c>
      <c r="AQ39" s="455">
        <f>AQ40+AQ43+AQ47</f>
        <v>0.22800000000000001</v>
      </c>
      <c r="AR39" s="456">
        <f>AR40+AR43+AR47</f>
        <v>0.22800000000000001</v>
      </c>
      <c r="AS39" s="496"/>
      <c r="AT39" s="496"/>
      <c r="AU39" s="496"/>
      <c r="AV39" s="496"/>
      <c r="AW39" s="496"/>
      <c r="AX39" s="496"/>
      <c r="AY39" s="496"/>
      <c r="AZ39" s="496"/>
      <c r="BA39" s="496"/>
      <c r="BB39" s="496"/>
      <c r="BC39" s="496"/>
    </row>
    <row r="40" spans="3:55">
      <c r="C40" s="341" t="s">
        <v>2304</v>
      </c>
      <c r="D40" s="378" t="s">
        <v>1497</v>
      </c>
      <c r="E40" s="807" t="s">
        <v>1498</v>
      </c>
      <c r="F40" s="808"/>
      <c r="G40" s="454">
        <f t="shared" ref="G40:N40" si="30">G41+G42</f>
        <v>0</v>
      </c>
      <c r="H40" s="456">
        <f t="shared" si="30"/>
        <v>0</v>
      </c>
      <c r="I40" s="454">
        <f t="shared" si="30"/>
        <v>0</v>
      </c>
      <c r="J40" s="456">
        <f t="shared" si="30"/>
        <v>0</v>
      </c>
      <c r="K40" s="454">
        <f t="shared" si="30"/>
        <v>0</v>
      </c>
      <c r="L40" s="456">
        <f t="shared" si="30"/>
        <v>0</v>
      </c>
      <c r="M40" s="454">
        <f t="shared" si="30"/>
        <v>0</v>
      </c>
      <c r="N40" s="456">
        <f t="shared" si="30"/>
        <v>0</v>
      </c>
      <c r="O40" s="454">
        <f t="shared" si="4"/>
        <v>0</v>
      </c>
      <c r="P40" s="455">
        <f>P41+P42</f>
        <v>0</v>
      </c>
      <c r="Q40" s="456">
        <f>Q41+Q42</f>
        <v>0</v>
      </c>
      <c r="R40" s="457">
        <f>R41+R42</f>
        <v>0</v>
      </c>
      <c r="S40" s="455">
        <f>S41+S42</f>
        <v>0</v>
      </c>
      <c r="T40" s="456">
        <f>T41+T42</f>
        <v>0</v>
      </c>
      <c r="U40" s="457">
        <f t="shared" si="5"/>
        <v>0</v>
      </c>
      <c r="V40" s="455">
        <f>V41+V42</f>
        <v>0</v>
      </c>
      <c r="W40" s="456">
        <f>W41+W42</f>
        <v>0</v>
      </c>
      <c r="X40" s="457">
        <f>X41+X42</f>
        <v>0</v>
      </c>
      <c r="Y40" s="455">
        <f>Y41+Y42</f>
        <v>0</v>
      </c>
      <c r="Z40" s="456">
        <f>Z41+Z42</f>
        <v>0</v>
      </c>
      <c r="AA40" s="457">
        <f t="shared" si="6"/>
        <v>0</v>
      </c>
      <c r="AB40" s="455">
        <f>AB41+AB42</f>
        <v>0</v>
      </c>
      <c r="AC40" s="456">
        <f>AC41+AC42</f>
        <v>0</v>
      </c>
      <c r="AD40" s="457">
        <f>AD41+AD42</f>
        <v>0</v>
      </c>
      <c r="AE40" s="455">
        <f>AE41+AE42</f>
        <v>0</v>
      </c>
      <c r="AF40" s="456">
        <f>AF41+AF42</f>
        <v>0</v>
      </c>
      <c r="AG40" s="457">
        <f t="shared" si="7"/>
        <v>0</v>
      </c>
      <c r="AH40" s="455">
        <f>AH41+AH42</f>
        <v>0</v>
      </c>
      <c r="AI40" s="456">
        <f>AI41+AI42</f>
        <v>0</v>
      </c>
      <c r="AJ40" s="457">
        <f>AJ41+AJ42</f>
        <v>0</v>
      </c>
      <c r="AK40" s="455">
        <f>AK41+AK42</f>
        <v>0</v>
      </c>
      <c r="AL40" s="456">
        <f>AL41+AL42</f>
        <v>0</v>
      </c>
      <c r="AM40" s="457">
        <f t="shared" si="8"/>
        <v>0</v>
      </c>
      <c r="AN40" s="455">
        <f>AN41+AN42</f>
        <v>0</v>
      </c>
      <c r="AO40" s="456">
        <f>AO41+AO42</f>
        <v>0</v>
      </c>
      <c r="AP40" s="457">
        <f>AP41+AP42</f>
        <v>0</v>
      </c>
      <c r="AQ40" s="455">
        <f>AQ41+AQ42</f>
        <v>0</v>
      </c>
      <c r="AR40" s="456">
        <f>AR41+AR42</f>
        <v>0</v>
      </c>
      <c r="AS40" s="496"/>
      <c r="AT40" s="496"/>
      <c r="AU40" s="496"/>
      <c r="AV40" s="496"/>
      <c r="AW40" s="496"/>
      <c r="AX40" s="496"/>
      <c r="AY40" s="496"/>
      <c r="AZ40" s="496"/>
      <c r="BA40" s="496"/>
      <c r="BB40" s="496"/>
      <c r="BC40" s="496"/>
    </row>
    <row r="41" spans="3:55">
      <c r="D41" s="378" t="s">
        <v>1499</v>
      </c>
      <c r="E41" s="826" t="s">
        <v>1481</v>
      </c>
      <c r="F41" s="827"/>
      <c r="G41" s="373"/>
      <c r="H41" s="374"/>
      <c r="I41" s="373"/>
      <c r="J41" s="374"/>
      <c r="K41" s="373"/>
      <c r="L41" s="374"/>
      <c r="M41" s="373"/>
      <c r="N41" s="374"/>
      <c r="O41" s="454">
        <f t="shared" si="4"/>
        <v>0</v>
      </c>
      <c r="P41" s="455">
        <f t="shared" ref="P41:T42" si="31">SUMIF($E$58:$E$95,$D41,P$58:P$95)</f>
        <v>0</v>
      </c>
      <c r="Q41" s="456">
        <f t="shared" si="31"/>
        <v>0</v>
      </c>
      <c r="R41" s="457">
        <f t="shared" si="31"/>
        <v>0</v>
      </c>
      <c r="S41" s="455">
        <f t="shared" si="31"/>
        <v>0</v>
      </c>
      <c r="T41" s="456">
        <f t="shared" si="31"/>
        <v>0</v>
      </c>
      <c r="U41" s="457">
        <f t="shared" si="5"/>
        <v>0</v>
      </c>
      <c r="V41" s="455">
        <f t="shared" ref="V41:Z42" si="32">SUMIF($E$58:$E$95,$D41,V$58:V$95)</f>
        <v>0</v>
      </c>
      <c r="W41" s="456">
        <f t="shared" si="32"/>
        <v>0</v>
      </c>
      <c r="X41" s="457">
        <f t="shared" si="32"/>
        <v>0</v>
      </c>
      <c r="Y41" s="455">
        <f t="shared" si="32"/>
        <v>0</v>
      </c>
      <c r="Z41" s="456">
        <f t="shared" si="32"/>
        <v>0</v>
      </c>
      <c r="AA41" s="457">
        <f t="shared" si="6"/>
        <v>0</v>
      </c>
      <c r="AB41" s="455">
        <f t="shared" ref="AB41:AF42" si="33">SUMIF($E$58:$E$95,$D41,AB$58:AB$95)</f>
        <v>0</v>
      </c>
      <c r="AC41" s="456">
        <f t="shared" si="33"/>
        <v>0</v>
      </c>
      <c r="AD41" s="457">
        <f t="shared" si="33"/>
        <v>0</v>
      </c>
      <c r="AE41" s="455">
        <f t="shared" si="33"/>
        <v>0</v>
      </c>
      <c r="AF41" s="456">
        <f t="shared" si="33"/>
        <v>0</v>
      </c>
      <c r="AG41" s="457">
        <f t="shared" si="7"/>
        <v>0</v>
      </c>
      <c r="AH41" s="455">
        <f t="shared" ref="AH41:AL42" si="34">SUMIF($E$58:$E$95,$D41,AH$58:AH$95)</f>
        <v>0</v>
      </c>
      <c r="AI41" s="456">
        <f t="shared" si="34"/>
        <v>0</v>
      </c>
      <c r="AJ41" s="457">
        <f t="shared" si="34"/>
        <v>0</v>
      </c>
      <c r="AK41" s="455">
        <f t="shared" si="34"/>
        <v>0</v>
      </c>
      <c r="AL41" s="456">
        <f t="shared" si="34"/>
        <v>0</v>
      </c>
      <c r="AM41" s="457">
        <f t="shared" si="8"/>
        <v>0</v>
      </c>
      <c r="AN41" s="455">
        <f t="shared" ref="AN41:AR42" si="35">SUMIF($E$58:$E$95,$D41,AN$58:AN$95)</f>
        <v>0</v>
      </c>
      <c r="AO41" s="456">
        <f t="shared" si="35"/>
        <v>0</v>
      </c>
      <c r="AP41" s="457">
        <f t="shared" si="35"/>
        <v>0</v>
      </c>
      <c r="AQ41" s="455">
        <f t="shared" si="35"/>
        <v>0</v>
      </c>
      <c r="AR41" s="456">
        <f t="shared" si="35"/>
        <v>0</v>
      </c>
      <c r="AS41" s="496"/>
      <c r="AT41" s="496"/>
      <c r="AU41" s="496"/>
      <c r="AV41" s="496"/>
      <c r="AW41" s="496"/>
      <c r="AX41" s="496"/>
      <c r="AY41" s="496"/>
      <c r="AZ41" s="496"/>
      <c r="BA41" s="496"/>
      <c r="BB41" s="496"/>
      <c r="BC41" s="496"/>
    </row>
    <row r="42" spans="3:55">
      <c r="D42" s="378" t="s">
        <v>1500</v>
      </c>
      <c r="E42" s="826" t="s">
        <v>1483</v>
      </c>
      <c r="F42" s="827"/>
      <c r="G42" s="373"/>
      <c r="H42" s="374"/>
      <c r="I42" s="373"/>
      <c r="J42" s="374"/>
      <c r="K42" s="373"/>
      <c r="L42" s="374"/>
      <c r="M42" s="373"/>
      <c r="N42" s="374"/>
      <c r="O42" s="454">
        <f t="shared" si="4"/>
        <v>0</v>
      </c>
      <c r="P42" s="455">
        <f t="shared" si="31"/>
        <v>0</v>
      </c>
      <c r="Q42" s="456">
        <f t="shared" si="31"/>
        <v>0</v>
      </c>
      <c r="R42" s="457">
        <f t="shared" si="31"/>
        <v>0</v>
      </c>
      <c r="S42" s="455">
        <f t="shared" si="31"/>
        <v>0</v>
      </c>
      <c r="T42" s="456">
        <f t="shared" si="31"/>
        <v>0</v>
      </c>
      <c r="U42" s="457">
        <f t="shared" si="5"/>
        <v>0</v>
      </c>
      <c r="V42" s="455">
        <f t="shared" si="32"/>
        <v>0</v>
      </c>
      <c r="W42" s="456">
        <f t="shared" si="32"/>
        <v>0</v>
      </c>
      <c r="X42" s="457">
        <f t="shared" si="32"/>
        <v>0</v>
      </c>
      <c r="Y42" s="455">
        <f t="shared" si="32"/>
        <v>0</v>
      </c>
      <c r="Z42" s="456">
        <f t="shared" si="32"/>
        <v>0</v>
      </c>
      <c r="AA42" s="457">
        <f t="shared" si="6"/>
        <v>0</v>
      </c>
      <c r="AB42" s="455">
        <f t="shared" si="33"/>
        <v>0</v>
      </c>
      <c r="AC42" s="456">
        <f t="shared" si="33"/>
        <v>0</v>
      </c>
      <c r="AD42" s="457">
        <f t="shared" si="33"/>
        <v>0</v>
      </c>
      <c r="AE42" s="455">
        <f t="shared" si="33"/>
        <v>0</v>
      </c>
      <c r="AF42" s="456">
        <f t="shared" si="33"/>
        <v>0</v>
      </c>
      <c r="AG42" s="457">
        <f t="shared" si="7"/>
        <v>0</v>
      </c>
      <c r="AH42" s="455">
        <f t="shared" si="34"/>
        <v>0</v>
      </c>
      <c r="AI42" s="456">
        <f t="shared" si="34"/>
        <v>0</v>
      </c>
      <c r="AJ42" s="457">
        <f t="shared" si="34"/>
        <v>0</v>
      </c>
      <c r="AK42" s="455">
        <f t="shared" si="34"/>
        <v>0</v>
      </c>
      <c r="AL42" s="456">
        <f t="shared" si="34"/>
        <v>0</v>
      </c>
      <c r="AM42" s="457">
        <f t="shared" si="8"/>
        <v>0</v>
      </c>
      <c r="AN42" s="455">
        <f t="shared" si="35"/>
        <v>0</v>
      </c>
      <c r="AO42" s="456">
        <f t="shared" si="35"/>
        <v>0</v>
      </c>
      <c r="AP42" s="457">
        <f t="shared" si="35"/>
        <v>0</v>
      </c>
      <c r="AQ42" s="455">
        <f t="shared" si="35"/>
        <v>0</v>
      </c>
      <c r="AR42" s="456">
        <f t="shared" si="35"/>
        <v>0</v>
      </c>
      <c r="AS42" s="496"/>
      <c r="AT42" s="496"/>
      <c r="AU42" s="496"/>
      <c r="AV42" s="496"/>
      <c r="AW42" s="496"/>
      <c r="AX42" s="496"/>
      <c r="AY42" s="496"/>
      <c r="AZ42" s="496"/>
      <c r="BA42" s="496"/>
      <c r="BB42" s="496"/>
      <c r="BC42" s="496"/>
    </row>
    <row r="43" spans="3:55">
      <c r="C43" s="341" t="s">
        <v>2304</v>
      </c>
      <c r="D43" s="378" t="s">
        <v>1791</v>
      </c>
      <c r="E43" s="807" t="s">
        <v>1792</v>
      </c>
      <c r="F43" s="808"/>
      <c r="G43" s="454">
        <f t="shared" ref="G43:N43" si="36">G44+G45+G46</f>
        <v>398.8</v>
      </c>
      <c r="H43" s="456">
        <f t="shared" si="36"/>
        <v>0.217</v>
      </c>
      <c r="I43" s="454">
        <f t="shared" si="36"/>
        <v>398.8</v>
      </c>
      <c r="J43" s="456">
        <f t="shared" si="36"/>
        <v>0.217</v>
      </c>
      <c r="K43" s="454">
        <f t="shared" si="36"/>
        <v>373</v>
      </c>
      <c r="L43" s="456">
        <f t="shared" si="36"/>
        <v>0.217</v>
      </c>
      <c r="M43" s="454">
        <f t="shared" si="36"/>
        <v>373</v>
      </c>
      <c r="N43" s="456">
        <f t="shared" si="36"/>
        <v>0.217</v>
      </c>
      <c r="O43" s="454">
        <f t="shared" si="4"/>
        <v>398.8</v>
      </c>
      <c r="P43" s="455">
        <f>P44+P45+P46</f>
        <v>250.8</v>
      </c>
      <c r="Q43" s="456">
        <f>Q44+Q45+Q46</f>
        <v>148</v>
      </c>
      <c r="R43" s="457">
        <f>R44+R45+R46</f>
        <v>0.217</v>
      </c>
      <c r="S43" s="455">
        <f>S44+S45+S46</f>
        <v>0.217</v>
      </c>
      <c r="T43" s="456">
        <f>T44+T45+T46</f>
        <v>0.217</v>
      </c>
      <c r="U43" s="457">
        <f t="shared" si="5"/>
        <v>398.8</v>
      </c>
      <c r="V43" s="455">
        <f>V44+V45+V46</f>
        <v>250.8</v>
      </c>
      <c r="W43" s="456">
        <f>W44+W45+W46</f>
        <v>148</v>
      </c>
      <c r="X43" s="457">
        <f>X44+X45+X46</f>
        <v>0.217</v>
      </c>
      <c r="Y43" s="455">
        <f>Y44+Y45+Y46</f>
        <v>0.217</v>
      </c>
      <c r="Z43" s="456">
        <f>Z44+Z45+Z46</f>
        <v>0.217</v>
      </c>
      <c r="AA43" s="457">
        <f t="shared" si="6"/>
        <v>398.8</v>
      </c>
      <c r="AB43" s="455">
        <f>AB44+AB45+AB46</f>
        <v>250.8</v>
      </c>
      <c r="AC43" s="456">
        <f>AC44+AC45+AC46</f>
        <v>148</v>
      </c>
      <c r="AD43" s="457">
        <f>AD44+AD45+AD46</f>
        <v>0.217</v>
      </c>
      <c r="AE43" s="455">
        <f>AE44+AE45+AE46</f>
        <v>0.217</v>
      </c>
      <c r="AF43" s="456">
        <f>AF44+AF45+AF46</f>
        <v>0.217</v>
      </c>
      <c r="AG43" s="457">
        <f t="shared" si="7"/>
        <v>398.8</v>
      </c>
      <c r="AH43" s="455">
        <f>AH44+AH45+AH46</f>
        <v>250.8</v>
      </c>
      <c r="AI43" s="456">
        <f>AI44+AI45+AI46</f>
        <v>148</v>
      </c>
      <c r="AJ43" s="457">
        <f>AJ44+AJ45+AJ46</f>
        <v>0.217</v>
      </c>
      <c r="AK43" s="455">
        <f>AK44+AK45+AK46</f>
        <v>0.217</v>
      </c>
      <c r="AL43" s="456">
        <f>AL44+AL45+AL46</f>
        <v>0.217</v>
      </c>
      <c r="AM43" s="457">
        <f t="shared" si="8"/>
        <v>398.8</v>
      </c>
      <c r="AN43" s="455">
        <f>AN44+AN45+AN46</f>
        <v>250.8</v>
      </c>
      <c r="AO43" s="456">
        <f>AO44+AO45+AO46</f>
        <v>148</v>
      </c>
      <c r="AP43" s="457">
        <f>AP44+AP45+AP46</f>
        <v>0.217</v>
      </c>
      <c r="AQ43" s="455">
        <f>AQ44+AQ45+AQ46</f>
        <v>0.217</v>
      </c>
      <c r="AR43" s="456">
        <f>AR44+AR45+AR46</f>
        <v>0.217</v>
      </c>
      <c r="AS43" s="496"/>
      <c r="AT43" s="496"/>
      <c r="AU43" s="496"/>
      <c r="AV43" s="496"/>
      <c r="AW43" s="496"/>
      <c r="AX43" s="496"/>
      <c r="AY43" s="496"/>
      <c r="AZ43" s="496"/>
      <c r="BA43" s="496"/>
      <c r="BB43" s="496"/>
      <c r="BC43" s="496"/>
    </row>
    <row r="44" spans="3:55">
      <c r="D44" s="378" t="s">
        <v>1793</v>
      </c>
      <c r="E44" s="826" t="s">
        <v>1481</v>
      </c>
      <c r="F44" s="827"/>
      <c r="G44" s="373">
        <v>398.8</v>
      </c>
      <c r="H44" s="374">
        <v>0.217</v>
      </c>
      <c r="I44" s="373">
        <v>398.8</v>
      </c>
      <c r="J44" s="374">
        <v>0.217</v>
      </c>
      <c r="K44" s="373">
        <v>373</v>
      </c>
      <c r="L44" s="374">
        <v>0.217</v>
      </c>
      <c r="M44" s="373">
        <v>373</v>
      </c>
      <c r="N44" s="374">
        <v>0.217</v>
      </c>
      <c r="O44" s="454">
        <f t="shared" si="4"/>
        <v>398.8</v>
      </c>
      <c r="P44" s="455">
        <f t="shared" ref="P44:T46" si="37">SUMIF($E$58:$E$95,$D44,P$58:P$95)</f>
        <v>250.8</v>
      </c>
      <c r="Q44" s="456">
        <f t="shared" si="37"/>
        <v>148</v>
      </c>
      <c r="R44" s="457">
        <f t="shared" si="37"/>
        <v>0.217</v>
      </c>
      <c r="S44" s="455">
        <f t="shared" si="37"/>
        <v>0.217</v>
      </c>
      <c r="T44" s="456">
        <f t="shared" si="37"/>
        <v>0.217</v>
      </c>
      <c r="U44" s="457">
        <f t="shared" si="5"/>
        <v>398.8</v>
      </c>
      <c r="V44" s="455">
        <f t="shared" ref="V44:Z46" si="38">SUMIF($E$58:$E$95,$D44,V$58:V$95)</f>
        <v>250.8</v>
      </c>
      <c r="W44" s="456">
        <f t="shared" si="38"/>
        <v>148</v>
      </c>
      <c r="X44" s="457">
        <f t="shared" si="38"/>
        <v>0.217</v>
      </c>
      <c r="Y44" s="455">
        <f t="shared" si="38"/>
        <v>0.217</v>
      </c>
      <c r="Z44" s="456">
        <f t="shared" si="38"/>
        <v>0.217</v>
      </c>
      <c r="AA44" s="457">
        <f t="shared" si="6"/>
        <v>398.8</v>
      </c>
      <c r="AB44" s="455">
        <f t="shared" ref="AB44:AF46" si="39">SUMIF($E$58:$E$95,$D44,AB$58:AB$95)</f>
        <v>250.8</v>
      </c>
      <c r="AC44" s="456">
        <f t="shared" si="39"/>
        <v>148</v>
      </c>
      <c r="AD44" s="457">
        <f t="shared" si="39"/>
        <v>0.217</v>
      </c>
      <c r="AE44" s="455">
        <f t="shared" si="39"/>
        <v>0.217</v>
      </c>
      <c r="AF44" s="456">
        <f t="shared" si="39"/>
        <v>0.217</v>
      </c>
      <c r="AG44" s="457">
        <f t="shared" si="7"/>
        <v>398.8</v>
      </c>
      <c r="AH44" s="455">
        <f t="shared" ref="AH44:AL46" si="40">SUMIF($E$58:$E$95,$D44,AH$58:AH$95)</f>
        <v>250.8</v>
      </c>
      <c r="AI44" s="456">
        <f t="shared" si="40"/>
        <v>148</v>
      </c>
      <c r="AJ44" s="457">
        <f t="shared" si="40"/>
        <v>0.217</v>
      </c>
      <c r="AK44" s="455">
        <f t="shared" si="40"/>
        <v>0.217</v>
      </c>
      <c r="AL44" s="456">
        <f t="shared" si="40"/>
        <v>0.217</v>
      </c>
      <c r="AM44" s="457">
        <f t="shared" si="8"/>
        <v>398.8</v>
      </c>
      <c r="AN44" s="455">
        <f t="shared" ref="AN44:AR46" si="41">SUMIF($E$58:$E$95,$D44,AN$58:AN$95)</f>
        <v>250.8</v>
      </c>
      <c r="AO44" s="456">
        <f t="shared" si="41"/>
        <v>148</v>
      </c>
      <c r="AP44" s="457">
        <f t="shared" si="41"/>
        <v>0.217</v>
      </c>
      <c r="AQ44" s="455">
        <f t="shared" si="41"/>
        <v>0.217</v>
      </c>
      <c r="AR44" s="456">
        <f t="shared" si="41"/>
        <v>0.217</v>
      </c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</row>
    <row r="45" spans="3:55">
      <c r="D45" s="378" t="s">
        <v>1794</v>
      </c>
      <c r="E45" s="826" t="s">
        <v>1483</v>
      </c>
      <c r="F45" s="827"/>
      <c r="G45" s="373"/>
      <c r="H45" s="374"/>
      <c r="I45" s="373"/>
      <c r="J45" s="374"/>
      <c r="K45" s="373"/>
      <c r="L45" s="374"/>
      <c r="M45" s="373"/>
      <c r="N45" s="374"/>
      <c r="O45" s="454">
        <f t="shared" si="4"/>
        <v>0</v>
      </c>
      <c r="P45" s="455">
        <f t="shared" si="37"/>
        <v>0</v>
      </c>
      <c r="Q45" s="456">
        <f t="shared" si="37"/>
        <v>0</v>
      </c>
      <c r="R45" s="457">
        <f t="shared" si="37"/>
        <v>0</v>
      </c>
      <c r="S45" s="455">
        <f t="shared" si="37"/>
        <v>0</v>
      </c>
      <c r="T45" s="456">
        <f t="shared" si="37"/>
        <v>0</v>
      </c>
      <c r="U45" s="457">
        <f t="shared" si="5"/>
        <v>0</v>
      </c>
      <c r="V45" s="455">
        <f t="shared" si="38"/>
        <v>0</v>
      </c>
      <c r="W45" s="456">
        <f t="shared" si="38"/>
        <v>0</v>
      </c>
      <c r="X45" s="457">
        <f t="shared" si="38"/>
        <v>0</v>
      </c>
      <c r="Y45" s="455">
        <f t="shared" si="38"/>
        <v>0</v>
      </c>
      <c r="Z45" s="456">
        <f t="shared" si="38"/>
        <v>0</v>
      </c>
      <c r="AA45" s="457">
        <f t="shared" si="6"/>
        <v>0</v>
      </c>
      <c r="AB45" s="455">
        <f t="shared" si="39"/>
        <v>0</v>
      </c>
      <c r="AC45" s="456">
        <f t="shared" si="39"/>
        <v>0</v>
      </c>
      <c r="AD45" s="457">
        <f t="shared" si="39"/>
        <v>0</v>
      </c>
      <c r="AE45" s="455">
        <f t="shared" si="39"/>
        <v>0</v>
      </c>
      <c r="AF45" s="456">
        <f t="shared" si="39"/>
        <v>0</v>
      </c>
      <c r="AG45" s="457">
        <f t="shared" si="7"/>
        <v>0</v>
      </c>
      <c r="AH45" s="455">
        <f t="shared" si="40"/>
        <v>0</v>
      </c>
      <c r="AI45" s="456">
        <f t="shared" si="40"/>
        <v>0</v>
      </c>
      <c r="AJ45" s="457">
        <f t="shared" si="40"/>
        <v>0</v>
      </c>
      <c r="AK45" s="455">
        <f t="shared" si="40"/>
        <v>0</v>
      </c>
      <c r="AL45" s="456">
        <f t="shared" si="40"/>
        <v>0</v>
      </c>
      <c r="AM45" s="457">
        <f t="shared" si="8"/>
        <v>0</v>
      </c>
      <c r="AN45" s="455">
        <f t="shared" si="41"/>
        <v>0</v>
      </c>
      <c r="AO45" s="456">
        <f t="shared" si="41"/>
        <v>0</v>
      </c>
      <c r="AP45" s="457">
        <f t="shared" si="41"/>
        <v>0</v>
      </c>
      <c r="AQ45" s="455">
        <f t="shared" si="41"/>
        <v>0</v>
      </c>
      <c r="AR45" s="456">
        <f t="shared" si="41"/>
        <v>0</v>
      </c>
      <c r="AS45" s="496"/>
      <c r="AT45" s="496"/>
      <c r="AU45" s="496"/>
      <c r="AV45" s="496"/>
      <c r="AW45" s="496"/>
      <c r="AX45" s="496"/>
      <c r="AY45" s="496"/>
      <c r="AZ45" s="496"/>
      <c r="BA45" s="496"/>
      <c r="BB45" s="496"/>
      <c r="BC45" s="496"/>
    </row>
    <row r="46" spans="3:55">
      <c r="D46" s="378" t="s">
        <v>1795</v>
      </c>
      <c r="E46" s="826" t="s">
        <v>1485</v>
      </c>
      <c r="F46" s="827"/>
      <c r="G46" s="373"/>
      <c r="H46" s="374"/>
      <c r="I46" s="373"/>
      <c r="J46" s="374"/>
      <c r="K46" s="373"/>
      <c r="L46" s="374"/>
      <c r="M46" s="373"/>
      <c r="N46" s="374"/>
      <c r="O46" s="454">
        <f t="shared" si="4"/>
        <v>0</v>
      </c>
      <c r="P46" s="455">
        <f t="shared" si="37"/>
        <v>0</v>
      </c>
      <c r="Q46" s="456">
        <f t="shared" si="37"/>
        <v>0</v>
      </c>
      <c r="R46" s="457">
        <f t="shared" si="37"/>
        <v>0</v>
      </c>
      <c r="S46" s="455">
        <f t="shared" si="37"/>
        <v>0</v>
      </c>
      <c r="T46" s="456">
        <f t="shared" si="37"/>
        <v>0</v>
      </c>
      <c r="U46" s="457">
        <f t="shared" si="5"/>
        <v>0</v>
      </c>
      <c r="V46" s="455">
        <f t="shared" si="38"/>
        <v>0</v>
      </c>
      <c r="W46" s="456">
        <f t="shared" si="38"/>
        <v>0</v>
      </c>
      <c r="X46" s="457">
        <f t="shared" si="38"/>
        <v>0</v>
      </c>
      <c r="Y46" s="455">
        <f t="shared" si="38"/>
        <v>0</v>
      </c>
      <c r="Z46" s="456">
        <f t="shared" si="38"/>
        <v>0</v>
      </c>
      <c r="AA46" s="457">
        <f t="shared" si="6"/>
        <v>0</v>
      </c>
      <c r="AB46" s="455">
        <f t="shared" si="39"/>
        <v>0</v>
      </c>
      <c r="AC46" s="456">
        <f t="shared" si="39"/>
        <v>0</v>
      </c>
      <c r="AD46" s="457">
        <f t="shared" si="39"/>
        <v>0</v>
      </c>
      <c r="AE46" s="455">
        <f t="shared" si="39"/>
        <v>0</v>
      </c>
      <c r="AF46" s="456">
        <f t="shared" si="39"/>
        <v>0</v>
      </c>
      <c r="AG46" s="457">
        <f t="shared" si="7"/>
        <v>0</v>
      </c>
      <c r="AH46" s="455">
        <f t="shared" si="40"/>
        <v>0</v>
      </c>
      <c r="AI46" s="456">
        <f t="shared" si="40"/>
        <v>0</v>
      </c>
      <c r="AJ46" s="457">
        <f t="shared" si="40"/>
        <v>0</v>
      </c>
      <c r="AK46" s="455">
        <f t="shared" si="40"/>
        <v>0</v>
      </c>
      <c r="AL46" s="456">
        <f t="shared" si="40"/>
        <v>0</v>
      </c>
      <c r="AM46" s="457">
        <f t="shared" si="8"/>
        <v>0</v>
      </c>
      <c r="AN46" s="455">
        <f t="shared" si="41"/>
        <v>0</v>
      </c>
      <c r="AO46" s="456">
        <f t="shared" si="41"/>
        <v>0</v>
      </c>
      <c r="AP46" s="457">
        <f t="shared" si="41"/>
        <v>0</v>
      </c>
      <c r="AQ46" s="455">
        <f t="shared" si="41"/>
        <v>0</v>
      </c>
      <c r="AR46" s="456">
        <f t="shared" si="41"/>
        <v>0</v>
      </c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</row>
    <row r="47" spans="3:55">
      <c r="C47" s="341" t="s">
        <v>2304</v>
      </c>
      <c r="D47" s="378" t="s">
        <v>1796</v>
      </c>
      <c r="E47" s="807" t="s">
        <v>1797</v>
      </c>
      <c r="F47" s="808"/>
      <c r="G47" s="454">
        <f t="shared" ref="G47:N47" si="42">G48+G49+G50</f>
        <v>22.3</v>
      </c>
      <c r="H47" s="456">
        <f t="shared" si="42"/>
        <v>1.0999999999999999E-2</v>
      </c>
      <c r="I47" s="454">
        <f t="shared" si="42"/>
        <v>22.24</v>
      </c>
      <c r="J47" s="456">
        <f t="shared" si="42"/>
        <v>1.0999999999999999E-2</v>
      </c>
      <c r="K47" s="454">
        <f t="shared" si="42"/>
        <v>23</v>
      </c>
      <c r="L47" s="456">
        <f t="shared" si="42"/>
        <v>1.0999999999999999E-2</v>
      </c>
      <c r="M47" s="454">
        <f t="shared" si="42"/>
        <v>23</v>
      </c>
      <c r="N47" s="456">
        <f t="shared" si="42"/>
        <v>1.0999999999999999E-2</v>
      </c>
      <c r="O47" s="454">
        <f t="shared" si="4"/>
        <v>22.3</v>
      </c>
      <c r="P47" s="455">
        <f>P48+P49+P50</f>
        <v>13.9</v>
      </c>
      <c r="Q47" s="456">
        <f>Q48+Q49+Q50</f>
        <v>8.4</v>
      </c>
      <c r="R47" s="457">
        <f>R48+R49+R50</f>
        <v>1.0999999999999999E-2</v>
      </c>
      <c r="S47" s="455">
        <f>S48+S49+S50</f>
        <v>1.0999999999999999E-2</v>
      </c>
      <c r="T47" s="456">
        <f>T48+T49+T50</f>
        <v>1.0999999999999999E-2</v>
      </c>
      <c r="U47" s="457">
        <f t="shared" si="5"/>
        <v>22.3</v>
      </c>
      <c r="V47" s="455">
        <f>V48+V49+V50</f>
        <v>13.9</v>
      </c>
      <c r="W47" s="456">
        <f>W48+W49+W50</f>
        <v>8.4</v>
      </c>
      <c r="X47" s="457">
        <f>X48+X49+X50</f>
        <v>1.0999999999999999E-2</v>
      </c>
      <c r="Y47" s="455">
        <f>Y48+Y49+Y50</f>
        <v>1.0999999999999999E-2</v>
      </c>
      <c r="Z47" s="456">
        <f>Z48+Z49+Z50</f>
        <v>1.0999999999999999E-2</v>
      </c>
      <c r="AA47" s="457">
        <f t="shared" si="6"/>
        <v>22.3</v>
      </c>
      <c r="AB47" s="455">
        <f>AB48+AB49+AB50</f>
        <v>13.9</v>
      </c>
      <c r="AC47" s="456">
        <f>AC48+AC49+AC50</f>
        <v>8.4</v>
      </c>
      <c r="AD47" s="457">
        <f>AD48+AD49+AD50</f>
        <v>1.0999999999999999E-2</v>
      </c>
      <c r="AE47" s="455">
        <f>AE48+AE49+AE50</f>
        <v>1.0999999999999999E-2</v>
      </c>
      <c r="AF47" s="456">
        <f>AF48+AF49+AF50</f>
        <v>1.0999999999999999E-2</v>
      </c>
      <c r="AG47" s="457">
        <f t="shared" si="7"/>
        <v>22.3</v>
      </c>
      <c r="AH47" s="455">
        <f>AH48+AH49+AH50</f>
        <v>13.9</v>
      </c>
      <c r="AI47" s="456">
        <f>AI48+AI49+AI50</f>
        <v>8.4</v>
      </c>
      <c r="AJ47" s="457">
        <f>AJ48+AJ49+AJ50</f>
        <v>1.0999999999999999E-2</v>
      </c>
      <c r="AK47" s="455">
        <f>AK48+AK49+AK50</f>
        <v>1.0999999999999999E-2</v>
      </c>
      <c r="AL47" s="456">
        <f>AL48+AL49+AL50</f>
        <v>1.0999999999999999E-2</v>
      </c>
      <c r="AM47" s="457">
        <f t="shared" si="8"/>
        <v>22.3</v>
      </c>
      <c r="AN47" s="455">
        <f>AN48+AN49+AN50</f>
        <v>13.9</v>
      </c>
      <c r="AO47" s="456">
        <f>AO48+AO49+AO50</f>
        <v>8.4</v>
      </c>
      <c r="AP47" s="457">
        <f>AP48+AP49+AP50</f>
        <v>1.0999999999999999E-2</v>
      </c>
      <c r="AQ47" s="455">
        <f>AQ48+AQ49+AQ50</f>
        <v>1.0999999999999999E-2</v>
      </c>
      <c r="AR47" s="456">
        <f>AR48+AR49+AR50</f>
        <v>1.0999999999999999E-2</v>
      </c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</row>
    <row r="48" spans="3:55">
      <c r="D48" s="378" t="s">
        <v>1798</v>
      </c>
      <c r="E48" s="826" t="s">
        <v>1481</v>
      </c>
      <c r="F48" s="827"/>
      <c r="G48" s="373">
        <v>22.3</v>
      </c>
      <c r="H48" s="374">
        <v>1.0999999999999999E-2</v>
      </c>
      <c r="I48" s="373">
        <v>22.24</v>
      </c>
      <c r="J48" s="374">
        <v>1.0999999999999999E-2</v>
      </c>
      <c r="K48" s="373">
        <v>23</v>
      </c>
      <c r="L48" s="374">
        <v>1.0999999999999999E-2</v>
      </c>
      <c r="M48" s="373">
        <v>23</v>
      </c>
      <c r="N48" s="374">
        <v>1.0999999999999999E-2</v>
      </c>
      <c r="O48" s="454">
        <f t="shared" si="4"/>
        <v>22.3</v>
      </c>
      <c r="P48" s="455">
        <f t="shared" ref="P48:T51" si="43">SUMIF($E$58:$E$95,$D48,P$58:P$95)</f>
        <v>13.9</v>
      </c>
      <c r="Q48" s="456">
        <f t="shared" si="43"/>
        <v>8.4</v>
      </c>
      <c r="R48" s="457">
        <f t="shared" si="43"/>
        <v>1.0999999999999999E-2</v>
      </c>
      <c r="S48" s="455">
        <f t="shared" si="43"/>
        <v>1.0999999999999999E-2</v>
      </c>
      <c r="T48" s="456">
        <f t="shared" si="43"/>
        <v>1.0999999999999999E-2</v>
      </c>
      <c r="U48" s="457">
        <f t="shared" si="5"/>
        <v>22.3</v>
      </c>
      <c r="V48" s="455">
        <f t="shared" ref="V48:Z51" si="44">SUMIF($E$58:$E$95,$D48,V$58:V$95)</f>
        <v>13.9</v>
      </c>
      <c r="W48" s="456">
        <f t="shared" si="44"/>
        <v>8.4</v>
      </c>
      <c r="X48" s="457">
        <f t="shared" si="44"/>
        <v>1.0999999999999999E-2</v>
      </c>
      <c r="Y48" s="455">
        <f t="shared" si="44"/>
        <v>1.0999999999999999E-2</v>
      </c>
      <c r="Z48" s="456">
        <f t="shared" si="44"/>
        <v>1.0999999999999999E-2</v>
      </c>
      <c r="AA48" s="457">
        <f t="shared" si="6"/>
        <v>22.3</v>
      </c>
      <c r="AB48" s="455">
        <f t="shared" ref="AB48:AF51" si="45">SUMIF($E$58:$E$95,$D48,AB$58:AB$95)</f>
        <v>13.9</v>
      </c>
      <c r="AC48" s="456">
        <f t="shared" si="45"/>
        <v>8.4</v>
      </c>
      <c r="AD48" s="457">
        <f t="shared" si="45"/>
        <v>1.0999999999999999E-2</v>
      </c>
      <c r="AE48" s="455">
        <f t="shared" si="45"/>
        <v>1.0999999999999999E-2</v>
      </c>
      <c r="AF48" s="456">
        <f t="shared" si="45"/>
        <v>1.0999999999999999E-2</v>
      </c>
      <c r="AG48" s="457">
        <f t="shared" si="7"/>
        <v>22.3</v>
      </c>
      <c r="AH48" s="455">
        <f t="shared" ref="AH48:AL51" si="46">SUMIF($E$58:$E$95,$D48,AH$58:AH$95)</f>
        <v>13.9</v>
      </c>
      <c r="AI48" s="456">
        <f t="shared" si="46"/>
        <v>8.4</v>
      </c>
      <c r="AJ48" s="457">
        <f t="shared" si="46"/>
        <v>1.0999999999999999E-2</v>
      </c>
      <c r="AK48" s="455">
        <f t="shared" si="46"/>
        <v>1.0999999999999999E-2</v>
      </c>
      <c r="AL48" s="456">
        <f t="shared" si="46"/>
        <v>1.0999999999999999E-2</v>
      </c>
      <c r="AM48" s="457">
        <f t="shared" si="8"/>
        <v>22.3</v>
      </c>
      <c r="AN48" s="455">
        <f t="shared" ref="AN48:AR51" si="47">SUMIF($E$58:$E$95,$D48,AN$58:AN$95)</f>
        <v>13.9</v>
      </c>
      <c r="AO48" s="456">
        <f t="shared" si="47"/>
        <v>8.4</v>
      </c>
      <c r="AP48" s="457">
        <f t="shared" si="47"/>
        <v>1.0999999999999999E-2</v>
      </c>
      <c r="AQ48" s="455">
        <f t="shared" si="47"/>
        <v>1.0999999999999999E-2</v>
      </c>
      <c r="AR48" s="456">
        <f t="shared" si="47"/>
        <v>1.0999999999999999E-2</v>
      </c>
      <c r="AS48" s="496"/>
      <c r="AT48" s="496"/>
      <c r="AU48" s="496"/>
      <c r="AV48" s="496"/>
      <c r="AW48" s="496"/>
      <c r="AX48" s="496"/>
      <c r="AY48" s="496"/>
      <c r="AZ48" s="496"/>
      <c r="BA48" s="496"/>
      <c r="BB48" s="496"/>
      <c r="BC48" s="496"/>
    </row>
    <row r="49" spans="1:55">
      <c r="D49" s="378" t="s">
        <v>1799</v>
      </c>
      <c r="E49" s="826" t="s">
        <v>1483</v>
      </c>
      <c r="F49" s="827"/>
      <c r="G49" s="373"/>
      <c r="H49" s="374"/>
      <c r="I49" s="373"/>
      <c r="J49" s="374"/>
      <c r="K49" s="373"/>
      <c r="L49" s="374"/>
      <c r="M49" s="373"/>
      <c r="N49" s="374"/>
      <c r="O49" s="454">
        <f t="shared" si="4"/>
        <v>0</v>
      </c>
      <c r="P49" s="455">
        <f t="shared" si="43"/>
        <v>0</v>
      </c>
      <c r="Q49" s="456">
        <f t="shared" si="43"/>
        <v>0</v>
      </c>
      <c r="R49" s="457">
        <f t="shared" si="43"/>
        <v>0</v>
      </c>
      <c r="S49" s="455">
        <f t="shared" si="43"/>
        <v>0</v>
      </c>
      <c r="T49" s="456">
        <f t="shared" si="43"/>
        <v>0</v>
      </c>
      <c r="U49" s="457">
        <f t="shared" si="5"/>
        <v>0</v>
      </c>
      <c r="V49" s="455">
        <f t="shared" si="44"/>
        <v>0</v>
      </c>
      <c r="W49" s="456">
        <f t="shared" si="44"/>
        <v>0</v>
      </c>
      <c r="X49" s="457">
        <f t="shared" si="44"/>
        <v>0</v>
      </c>
      <c r="Y49" s="455">
        <f t="shared" si="44"/>
        <v>0</v>
      </c>
      <c r="Z49" s="456">
        <f t="shared" si="44"/>
        <v>0</v>
      </c>
      <c r="AA49" s="457">
        <f t="shared" si="6"/>
        <v>0</v>
      </c>
      <c r="AB49" s="455">
        <f t="shared" si="45"/>
        <v>0</v>
      </c>
      <c r="AC49" s="456">
        <f t="shared" si="45"/>
        <v>0</v>
      </c>
      <c r="AD49" s="457">
        <f t="shared" si="45"/>
        <v>0</v>
      </c>
      <c r="AE49" s="455">
        <f t="shared" si="45"/>
        <v>0</v>
      </c>
      <c r="AF49" s="456">
        <f t="shared" si="45"/>
        <v>0</v>
      </c>
      <c r="AG49" s="457">
        <f t="shared" si="7"/>
        <v>0</v>
      </c>
      <c r="AH49" s="455">
        <f t="shared" si="46"/>
        <v>0</v>
      </c>
      <c r="AI49" s="456">
        <f t="shared" si="46"/>
        <v>0</v>
      </c>
      <c r="AJ49" s="457">
        <f t="shared" si="46"/>
        <v>0</v>
      </c>
      <c r="AK49" s="455">
        <f t="shared" si="46"/>
        <v>0</v>
      </c>
      <c r="AL49" s="456">
        <f t="shared" si="46"/>
        <v>0</v>
      </c>
      <c r="AM49" s="457">
        <f t="shared" si="8"/>
        <v>0</v>
      </c>
      <c r="AN49" s="455">
        <f t="shared" si="47"/>
        <v>0</v>
      </c>
      <c r="AO49" s="456">
        <f t="shared" si="47"/>
        <v>0</v>
      </c>
      <c r="AP49" s="457">
        <f t="shared" si="47"/>
        <v>0</v>
      </c>
      <c r="AQ49" s="455">
        <f t="shared" si="47"/>
        <v>0</v>
      </c>
      <c r="AR49" s="456">
        <f t="shared" si="47"/>
        <v>0</v>
      </c>
      <c r="AS49" s="496"/>
      <c r="AT49" s="496"/>
      <c r="AU49" s="496"/>
      <c r="AV49" s="496"/>
      <c r="AW49" s="496"/>
      <c r="AX49" s="496"/>
      <c r="AY49" s="496"/>
      <c r="AZ49" s="496"/>
      <c r="BA49" s="496"/>
      <c r="BB49" s="496"/>
      <c r="BC49" s="496"/>
    </row>
    <row r="50" spans="1:55">
      <c r="D50" s="378" t="s">
        <v>1800</v>
      </c>
      <c r="E50" s="826" t="s">
        <v>1485</v>
      </c>
      <c r="F50" s="827"/>
      <c r="G50" s="373"/>
      <c r="H50" s="374"/>
      <c r="I50" s="373"/>
      <c r="J50" s="374"/>
      <c r="K50" s="373"/>
      <c r="L50" s="374"/>
      <c r="M50" s="373"/>
      <c r="N50" s="374"/>
      <c r="O50" s="454">
        <f t="shared" si="4"/>
        <v>0</v>
      </c>
      <c r="P50" s="455">
        <f t="shared" si="43"/>
        <v>0</v>
      </c>
      <c r="Q50" s="456">
        <f t="shared" si="43"/>
        <v>0</v>
      </c>
      <c r="R50" s="457">
        <f t="shared" si="43"/>
        <v>0</v>
      </c>
      <c r="S50" s="455">
        <f t="shared" si="43"/>
        <v>0</v>
      </c>
      <c r="T50" s="456">
        <f t="shared" si="43"/>
        <v>0</v>
      </c>
      <c r="U50" s="457">
        <f t="shared" si="5"/>
        <v>0</v>
      </c>
      <c r="V50" s="455">
        <f t="shared" si="44"/>
        <v>0</v>
      </c>
      <c r="W50" s="456">
        <f t="shared" si="44"/>
        <v>0</v>
      </c>
      <c r="X50" s="457">
        <f t="shared" si="44"/>
        <v>0</v>
      </c>
      <c r="Y50" s="455">
        <f t="shared" si="44"/>
        <v>0</v>
      </c>
      <c r="Z50" s="456">
        <f t="shared" si="44"/>
        <v>0</v>
      </c>
      <c r="AA50" s="457">
        <f t="shared" si="6"/>
        <v>0</v>
      </c>
      <c r="AB50" s="455">
        <f t="shared" si="45"/>
        <v>0</v>
      </c>
      <c r="AC50" s="456">
        <f t="shared" si="45"/>
        <v>0</v>
      </c>
      <c r="AD50" s="457">
        <f t="shared" si="45"/>
        <v>0</v>
      </c>
      <c r="AE50" s="455">
        <f t="shared" si="45"/>
        <v>0</v>
      </c>
      <c r="AF50" s="456">
        <f t="shared" si="45"/>
        <v>0</v>
      </c>
      <c r="AG50" s="457">
        <f t="shared" si="7"/>
        <v>0</v>
      </c>
      <c r="AH50" s="455">
        <f t="shared" si="46"/>
        <v>0</v>
      </c>
      <c r="AI50" s="456">
        <f t="shared" si="46"/>
        <v>0</v>
      </c>
      <c r="AJ50" s="457">
        <f t="shared" si="46"/>
        <v>0</v>
      </c>
      <c r="AK50" s="455">
        <f t="shared" si="46"/>
        <v>0</v>
      </c>
      <c r="AL50" s="456">
        <f t="shared" si="46"/>
        <v>0</v>
      </c>
      <c r="AM50" s="457">
        <f t="shared" si="8"/>
        <v>0</v>
      </c>
      <c r="AN50" s="455">
        <f t="shared" si="47"/>
        <v>0</v>
      </c>
      <c r="AO50" s="456">
        <f t="shared" si="47"/>
        <v>0</v>
      </c>
      <c r="AP50" s="457">
        <f t="shared" si="47"/>
        <v>0</v>
      </c>
      <c r="AQ50" s="455">
        <f t="shared" si="47"/>
        <v>0</v>
      </c>
      <c r="AR50" s="456">
        <f t="shared" si="47"/>
        <v>0</v>
      </c>
      <c r="AS50" s="496"/>
      <c r="AT50" s="496"/>
      <c r="AU50" s="496"/>
      <c r="AV50" s="496"/>
      <c r="AW50" s="496"/>
      <c r="AX50" s="496"/>
      <c r="AY50" s="496"/>
      <c r="AZ50" s="496"/>
      <c r="BA50" s="496"/>
      <c r="BB50" s="496"/>
      <c r="BC50" s="496"/>
    </row>
    <row r="51" spans="1:55">
      <c r="B51" s="340" t="s">
        <v>1801</v>
      </c>
      <c r="C51" s="341" t="s">
        <v>2304</v>
      </c>
      <c r="D51" s="378" t="s">
        <v>1802</v>
      </c>
      <c r="E51" s="809" t="s">
        <v>1803</v>
      </c>
      <c r="F51" s="810"/>
      <c r="G51" s="373"/>
      <c r="H51" s="374"/>
      <c r="I51" s="373"/>
      <c r="J51" s="374"/>
      <c r="K51" s="373"/>
      <c r="L51" s="374"/>
      <c r="M51" s="373"/>
      <c r="N51" s="374"/>
      <c r="O51" s="454">
        <f t="shared" si="4"/>
        <v>0</v>
      </c>
      <c r="P51" s="455">
        <f t="shared" si="43"/>
        <v>0</v>
      </c>
      <c r="Q51" s="456">
        <f t="shared" si="43"/>
        <v>0</v>
      </c>
      <c r="R51" s="457">
        <f t="shared" si="43"/>
        <v>0</v>
      </c>
      <c r="S51" s="455">
        <f t="shared" si="43"/>
        <v>0</v>
      </c>
      <c r="T51" s="456">
        <f t="shared" si="43"/>
        <v>0</v>
      </c>
      <c r="U51" s="457">
        <f t="shared" si="5"/>
        <v>0</v>
      </c>
      <c r="V51" s="455">
        <f t="shared" si="44"/>
        <v>0</v>
      </c>
      <c r="W51" s="456">
        <f t="shared" si="44"/>
        <v>0</v>
      </c>
      <c r="X51" s="457">
        <f t="shared" si="44"/>
        <v>0</v>
      </c>
      <c r="Y51" s="455">
        <f t="shared" si="44"/>
        <v>0</v>
      </c>
      <c r="Z51" s="456">
        <f t="shared" si="44"/>
        <v>0</v>
      </c>
      <c r="AA51" s="457">
        <f t="shared" si="6"/>
        <v>0</v>
      </c>
      <c r="AB51" s="455">
        <f t="shared" si="45"/>
        <v>0</v>
      </c>
      <c r="AC51" s="456">
        <f t="shared" si="45"/>
        <v>0</v>
      </c>
      <c r="AD51" s="457">
        <f t="shared" si="45"/>
        <v>0</v>
      </c>
      <c r="AE51" s="455">
        <f t="shared" si="45"/>
        <v>0</v>
      </c>
      <c r="AF51" s="456">
        <f t="shared" si="45"/>
        <v>0</v>
      </c>
      <c r="AG51" s="457">
        <f t="shared" si="7"/>
        <v>0</v>
      </c>
      <c r="AH51" s="455">
        <f t="shared" si="46"/>
        <v>0</v>
      </c>
      <c r="AI51" s="456">
        <f t="shared" si="46"/>
        <v>0</v>
      </c>
      <c r="AJ51" s="457">
        <f t="shared" si="46"/>
        <v>0</v>
      </c>
      <c r="AK51" s="455">
        <f t="shared" si="46"/>
        <v>0</v>
      </c>
      <c r="AL51" s="456">
        <f t="shared" si="46"/>
        <v>0</v>
      </c>
      <c r="AM51" s="457">
        <f t="shared" si="8"/>
        <v>0</v>
      </c>
      <c r="AN51" s="455">
        <f t="shared" si="47"/>
        <v>0</v>
      </c>
      <c r="AO51" s="456">
        <f t="shared" si="47"/>
        <v>0</v>
      </c>
      <c r="AP51" s="457">
        <f t="shared" si="47"/>
        <v>0</v>
      </c>
      <c r="AQ51" s="455">
        <f t="shared" si="47"/>
        <v>0</v>
      </c>
      <c r="AR51" s="456">
        <f t="shared" si="47"/>
        <v>0</v>
      </c>
      <c r="AS51" s="496"/>
      <c r="AT51" s="496"/>
      <c r="AU51" s="496"/>
      <c r="AV51" s="496"/>
      <c r="AW51" s="496"/>
      <c r="AX51" s="496"/>
      <c r="AY51" s="496"/>
      <c r="AZ51" s="496"/>
      <c r="BA51" s="496"/>
      <c r="BB51" s="496"/>
      <c r="BC51" s="496"/>
    </row>
    <row r="52" spans="1:55">
      <c r="D52" s="367"/>
      <c r="E52" s="832" t="s">
        <v>1988</v>
      </c>
      <c r="F52" s="832"/>
      <c r="G52" s="556"/>
      <c r="H52" s="555"/>
      <c r="I52" s="556"/>
      <c r="J52" s="555"/>
      <c r="K52" s="556"/>
      <c r="L52" s="555"/>
      <c r="M52" s="556"/>
      <c r="N52" s="555"/>
      <c r="O52" s="534"/>
      <c r="P52" s="535"/>
      <c r="Q52" s="536"/>
      <c r="R52" s="535"/>
      <c r="S52" s="535"/>
      <c r="T52" s="536"/>
      <c r="U52" s="535"/>
      <c r="V52" s="535"/>
      <c r="W52" s="536"/>
      <c r="X52" s="535"/>
      <c r="Y52" s="535"/>
      <c r="Z52" s="536"/>
      <c r="AA52" s="535"/>
      <c r="AB52" s="535"/>
      <c r="AC52" s="536"/>
      <c r="AD52" s="535"/>
      <c r="AE52" s="535"/>
      <c r="AF52" s="536"/>
      <c r="AG52" s="535"/>
      <c r="AH52" s="535"/>
      <c r="AI52" s="536"/>
      <c r="AJ52" s="535"/>
      <c r="AK52" s="535"/>
      <c r="AL52" s="536"/>
      <c r="AM52" s="535"/>
      <c r="AN52" s="535"/>
      <c r="AO52" s="536"/>
      <c r="AP52" s="535"/>
      <c r="AQ52" s="535"/>
      <c r="AR52" s="536"/>
      <c r="AS52" s="496"/>
      <c r="AT52" s="496"/>
      <c r="AU52" s="496"/>
      <c r="AV52" s="496"/>
      <c r="AW52" s="496"/>
      <c r="AX52" s="496"/>
      <c r="AY52" s="496"/>
      <c r="AZ52" s="496"/>
      <c r="BA52" s="496"/>
      <c r="BB52" s="496"/>
      <c r="BC52" s="496"/>
    </row>
    <row r="53" spans="1:55">
      <c r="C53" s="341" t="s">
        <v>2304</v>
      </c>
      <c r="D53" s="378" t="s">
        <v>1804</v>
      </c>
      <c r="E53" s="809" t="s">
        <v>921</v>
      </c>
      <c r="F53" s="810"/>
      <c r="G53" s="454">
        <f t="shared" ref="G53:N53" si="48">G54+G55</f>
        <v>0</v>
      </c>
      <c r="H53" s="456">
        <f t="shared" si="48"/>
        <v>0</v>
      </c>
      <c r="I53" s="454">
        <f t="shared" si="48"/>
        <v>0</v>
      </c>
      <c r="J53" s="456">
        <f t="shared" si="48"/>
        <v>0</v>
      </c>
      <c r="K53" s="454">
        <f t="shared" si="48"/>
        <v>0</v>
      </c>
      <c r="L53" s="456">
        <f t="shared" si="48"/>
        <v>0</v>
      </c>
      <c r="M53" s="454">
        <f t="shared" si="48"/>
        <v>0</v>
      </c>
      <c r="N53" s="456">
        <f t="shared" si="48"/>
        <v>0</v>
      </c>
      <c r="O53" s="454">
        <f>P53+Q53</f>
        <v>0</v>
      </c>
      <c r="P53" s="455">
        <f>P54+P55</f>
        <v>0</v>
      </c>
      <c r="Q53" s="456">
        <f>Q54+Q55</f>
        <v>0</v>
      </c>
      <c r="R53" s="457">
        <f>R54+R55</f>
        <v>0</v>
      </c>
      <c r="S53" s="455">
        <f>S54+S55</f>
        <v>0</v>
      </c>
      <c r="T53" s="456">
        <f>T54+T55</f>
        <v>0</v>
      </c>
      <c r="U53" s="457">
        <f>V53+W53</f>
        <v>0</v>
      </c>
      <c r="V53" s="455">
        <f>V54+V55</f>
        <v>0</v>
      </c>
      <c r="W53" s="456">
        <f>W54+W55</f>
        <v>0</v>
      </c>
      <c r="X53" s="457">
        <f>X54+X55</f>
        <v>0</v>
      </c>
      <c r="Y53" s="455">
        <f>Y54+Y55</f>
        <v>0</v>
      </c>
      <c r="Z53" s="456">
        <f>Z54+Z55</f>
        <v>0</v>
      </c>
      <c r="AA53" s="457">
        <f>AB53+AC53</f>
        <v>0</v>
      </c>
      <c r="AB53" s="455">
        <f>AB54+AB55</f>
        <v>0</v>
      </c>
      <c r="AC53" s="456">
        <f>AC54+AC55</f>
        <v>0</v>
      </c>
      <c r="AD53" s="457">
        <f>AD54+AD55</f>
        <v>0</v>
      </c>
      <c r="AE53" s="455">
        <f>AE54+AE55</f>
        <v>0</v>
      </c>
      <c r="AF53" s="456">
        <f>AF54+AF55</f>
        <v>0</v>
      </c>
      <c r="AG53" s="457">
        <f>AH53+AI53</f>
        <v>0</v>
      </c>
      <c r="AH53" s="455">
        <f>AH54+AH55</f>
        <v>0</v>
      </c>
      <c r="AI53" s="456">
        <f>AI54+AI55</f>
        <v>0</v>
      </c>
      <c r="AJ53" s="457">
        <f>AJ54+AJ55</f>
        <v>0</v>
      </c>
      <c r="AK53" s="455">
        <f>AK54+AK55</f>
        <v>0</v>
      </c>
      <c r="AL53" s="456">
        <f>AL54+AL55</f>
        <v>0</v>
      </c>
      <c r="AM53" s="457">
        <f>AN53+AO53</f>
        <v>0</v>
      </c>
      <c r="AN53" s="455">
        <f>AN54+AN55</f>
        <v>0</v>
      </c>
      <c r="AO53" s="456">
        <f>AO54+AO55</f>
        <v>0</v>
      </c>
      <c r="AP53" s="457">
        <f>AP54+AP55</f>
        <v>0</v>
      </c>
      <c r="AQ53" s="455">
        <f>AQ54+AQ55</f>
        <v>0</v>
      </c>
      <c r="AR53" s="456">
        <f>AR54+AR55</f>
        <v>0</v>
      </c>
      <c r="AS53" s="496"/>
      <c r="AT53" s="496"/>
      <c r="AU53" s="496"/>
      <c r="AV53" s="496"/>
      <c r="AW53" s="496"/>
      <c r="AX53" s="496"/>
      <c r="AY53" s="496"/>
      <c r="AZ53" s="496"/>
      <c r="BA53" s="496"/>
      <c r="BB53" s="496"/>
      <c r="BC53" s="496"/>
    </row>
    <row r="54" spans="1:55" ht="15" customHeight="1">
      <c r="D54" s="378" t="s">
        <v>922</v>
      </c>
      <c r="E54" s="826" t="s">
        <v>923</v>
      </c>
      <c r="F54" s="827"/>
      <c r="G54" s="373"/>
      <c r="H54" s="374"/>
      <c r="I54" s="373"/>
      <c r="J54" s="374"/>
      <c r="K54" s="373"/>
      <c r="L54" s="374"/>
      <c r="M54" s="373"/>
      <c r="N54" s="374"/>
      <c r="O54" s="454">
        <f>P54+Q54</f>
        <v>0</v>
      </c>
      <c r="P54" s="455">
        <f t="shared" ref="P54:T55" si="49">SUMIF($E$58:$E$95,$D54,P$58:P$95)</f>
        <v>0</v>
      </c>
      <c r="Q54" s="456">
        <f t="shared" si="49"/>
        <v>0</v>
      </c>
      <c r="R54" s="457">
        <f t="shared" si="49"/>
        <v>0</v>
      </c>
      <c r="S54" s="455">
        <f t="shared" si="49"/>
        <v>0</v>
      </c>
      <c r="T54" s="456">
        <f t="shared" si="49"/>
        <v>0</v>
      </c>
      <c r="U54" s="457">
        <f>V54+W54</f>
        <v>0</v>
      </c>
      <c r="V54" s="455">
        <f t="shared" ref="V54:Z55" si="50">SUMIF($E$58:$E$95,$D54,V$58:V$95)</f>
        <v>0</v>
      </c>
      <c r="W54" s="456">
        <f t="shared" si="50"/>
        <v>0</v>
      </c>
      <c r="X54" s="457">
        <f t="shared" si="50"/>
        <v>0</v>
      </c>
      <c r="Y54" s="455">
        <f t="shared" si="50"/>
        <v>0</v>
      </c>
      <c r="Z54" s="456">
        <f t="shared" si="50"/>
        <v>0</v>
      </c>
      <c r="AA54" s="457">
        <f>AB54+AC54</f>
        <v>0</v>
      </c>
      <c r="AB54" s="455">
        <f t="shared" ref="AB54:AF55" si="51">SUMIF($E$58:$E$95,$D54,AB$58:AB$95)</f>
        <v>0</v>
      </c>
      <c r="AC54" s="456">
        <f t="shared" si="51"/>
        <v>0</v>
      </c>
      <c r="AD54" s="457">
        <f t="shared" si="51"/>
        <v>0</v>
      </c>
      <c r="AE54" s="455">
        <f t="shared" si="51"/>
        <v>0</v>
      </c>
      <c r="AF54" s="456">
        <f t="shared" si="51"/>
        <v>0</v>
      </c>
      <c r="AG54" s="457">
        <f>AH54+AI54</f>
        <v>0</v>
      </c>
      <c r="AH54" s="455">
        <f t="shared" ref="AH54:AL55" si="52">SUMIF($E$58:$E$95,$D54,AH$58:AH$95)</f>
        <v>0</v>
      </c>
      <c r="AI54" s="456">
        <f t="shared" si="52"/>
        <v>0</v>
      </c>
      <c r="AJ54" s="457">
        <f t="shared" si="52"/>
        <v>0</v>
      </c>
      <c r="AK54" s="455">
        <f t="shared" si="52"/>
        <v>0</v>
      </c>
      <c r="AL54" s="456">
        <f t="shared" si="52"/>
        <v>0</v>
      </c>
      <c r="AM54" s="457">
        <f>AN54+AO54</f>
        <v>0</v>
      </c>
      <c r="AN54" s="455">
        <f t="shared" ref="AN54:AR55" si="53">SUMIF($E$58:$E$95,$D54,AN$58:AN$95)</f>
        <v>0</v>
      </c>
      <c r="AO54" s="456">
        <f t="shared" si="53"/>
        <v>0</v>
      </c>
      <c r="AP54" s="457">
        <f t="shared" si="53"/>
        <v>0</v>
      </c>
      <c r="AQ54" s="455">
        <f t="shared" si="53"/>
        <v>0</v>
      </c>
      <c r="AR54" s="456">
        <f t="shared" si="53"/>
        <v>0</v>
      </c>
      <c r="AS54" s="496"/>
      <c r="AT54" s="496"/>
      <c r="AU54" s="496"/>
      <c r="AV54" s="496"/>
      <c r="AW54" s="496"/>
      <c r="AX54" s="496"/>
      <c r="AY54" s="496"/>
      <c r="AZ54" s="496"/>
      <c r="BA54" s="496"/>
      <c r="BB54" s="496"/>
      <c r="BC54" s="496"/>
    </row>
    <row r="55" spans="1:55">
      <c r="B55" s="340" t="s">
        <v>924</v>
      </c>
      <c r="D55" s="378" t="s">
        <v>925</v>
      </c>
      <c r="E55" s="826" t="s">
        <v>926</v>
      </c>
      <c r="F55" s="827"/>
      <c r="G55" s="373"/>
      <c r="H55" s="374"/>
      <c r="I55" s="373"/>
      <c r="J55" s="374"/>
      <c r="K55" s="373"/>
      <c r="L55" s="374"/>
      <c r="M55" s="373"/>
      <c r="N55" s="374"/>
      <c r="O55" s="454">
        <f>P55+Q55</f>
        <v>0</v>
      </c>
      <c r="P55" s="455">
        <f t="shared" si="49"/>
        <v>0</v>
      </c>
      <c r="Q55" s="456">
        <f t="shared" si="49"/>
        <v>0</v>
      </c>
      <c r="R55" s="457">
        <f t="shared" si="49"/>
        <v>0</v>
      </c>
      <c r="S55" s="455">
        <f t="shared" si="49"/>
        <v>0</v>
      </c>
      <c r="T55" s="456">
        <f t="shared" si="49"/>
        <v>0</v>
      </c>
      <c r="U55" s="457">
        <f>V55+W55</f>
        <v>0</v>
      </c>
      <c r="V55" s="455">
        <f t="shared" si="50"/>
        <v>0</v>
      </c>
      <c r="W55" s="456">
        <f t="shared" si="50"/>
        <v>0</v>
      </c>
      <c r="X55" s="457">
        <f t="shared" si="50"/>
        <v>0</v>
      </c>
      <c r="Y55" s="455">
        <f t="shared" si="50"/>
        <v>0</v>
      </c>
      <c r="Z55" s="456">
        <f t="shared" si="50"/>
        <v>0</v>
      </c>
      <c r="AA55" s="457">
        <f>AB55+AC55</f>
        <v>0</v>
      </c>
      <c r="AB55" s="455">
        <f t="shared" si="51"/>
        <v>0</v>
      </c>
      <c r="AC55" s="456">
        <f t="shared" si="51"/>
        <v>0</v>
      </c>
      <c r="AD55" s="457">
        <f t="shared" si="51"/>
        <v>0</v>
      </c>
      <c r="AE55" s="455">
        <f t="shared" si="51"/>
        <v>0</v>
      </c>
      <c r="AF55" s="456">
        <f t="shared" si="51"/>
        <v>0</v>
      </c>
      <c r="AG55" s="457">
        <f>AH55+AI55</f>
        <v>0</v>
      </c>
      <c r="AH55" s="455">
        <f t="shared" si="52"/>
        <v>0</v>
      </c>
      <c r="AI55" s="456">
        <f t="shared" si="52"/>
        <v>0</v>
      </c>
      <c r="AJ55" s="457">
        <f t="shared" si="52"/>
        <v>0</v>
      </c>
      <c r="AK55" s="455">
        <f t="shared" si="52"/>
        <v>0</v>
      </c>
      <c r="AL55" s="456">
        <f t="shared" si="52"/>
        <v>0</v>
      </c>
      <c r="AM55" s="457">
        <f>AN55+AO55</f>
        <v>0</v>
      </c>
      <c r="AN55" s="455">
        <f t="shared" si="53"/>
        <v>0</v>
      </c>
      <c r="AO55" s="456">
        <f t="shared" si="53"/>
        <v>0</v>
      </c>
      <c r="AP55" s="457">
        <f t="shared" si="53"/>
        <v>0</v>
      </c>
      <c r="AQ55" s="455">
        <f t="shared" si="53"/>
        <v>0</v>
      </c>
      <c r="AR55" s="456">
        <f t="shared" si="53"/>
        <v>0</v>
      </c>
      <c r="AS55" s="496"/>
      <c r="AT55" s="496"/>
      <c r="AU55" s="496"/>
      <c r="AV55" s="496"/>
      <c r="AW55" s="496"/>
      <c r="AX55" s="496"/>
      <c r="AY55" s="496"/>
      <c r="AZ55" s="496"/>
      <c r="BA55" s="496"/>
      <c r="BB55" s="496"/>
      <c r="BC55" s="496"/>
    </row>
    <row r="56" spans="1:55">
      <c r="D56" s="367"/>
      <c r="E56" s="832" t="s">
        <v>1989</v>
      </c>
      <c r="F56" s="832"/>
      <c r="G56" s="556"/>
      <c r="H56" s="555"/>
      <c r="I56" s="556"/>
      <c r="J56" s="555"/>
      <c r="K56" s="556"/>
      <c r="L56" s="555"/>
      <c r="M56" s="556"/>
      <c r="N56" s="555"/>
      <c r="O56" s="534"/>
      <c r="P56" s="535"/>
      <c r="Q56" s="536"/>
      <c r="R56" s="535"/>
      <c r="S56" s="535"/>
      <c r="T56" s="536"/>
      <c r="U56" s="535"/>
      <c r="V56" s="535"/>
      <c r="W56" s="536"/>
      <c r="X56" s="535"/>
      <c r="Y56" s="535"/>
      <c r="Z56" s="536"/>
      <c r="AA56" s="535"/>
      <c r="AB56" s="535"/>
      <c r="AC56" s="536"/>
      <c r="AD56" s="535"/>
      <c r="AE56" s="535"/>
      <c r="AF56" s="536"/>
      <c r="AG56" s="535"/>
      <c r="AH56" s="535"/>
      <c r="AI56" s="536"/>
      <c r="AJ56" s="535"/>
      <c r="AK56" s="535"/>
      <c r="AL56" s="536"/>
      <c r="AM56" s="535"/>
      <c r="AN56" s="535"/>
      <c r="AO56" s="536"/>
      <c r="AP56" s="535"/>
      <c r="AQ56" s="535"/>
      <c r="AR56" s="536"/>
      <c r="AS56" s="496"/>
      <c r="AT56" s="496"/>
      <c r="AU56" s="496"/>
      <c r="AV56" s="496"/>
      <c r="AW56" s="496"/>
      <c r="AX56" s="496"/>
      <c r="AY56" s="496"/>
      <c r="AZ56" s="496"/>
      <c r="BA56" s="496"/>
      <c r="BB56" s="496"/>
      <c r="BC56" s="496"/>
    </row>
    <row r="57" spans="1:55" ht="15" customHeight="1" thickBot="1">
      <c r="B57" s="340" t="s">
        <v>927</v>
      </c>
      <c r="C57" s="341" t="s">
        <v>2304</v>
      </c>
      <c r="D57" s="378" t="s">
        <v>928</v>
      </c>
      <c r="E57" s="813" t="s">
        <v>929</v>
      </c>
      <c r="F57" s="819"/>
      <c r="G57" s="454">
        <f t="shared" ref="G57:N57" si="54">G104-G96</f>
        <v>0</v>
      </c>
      <c r="H57" s="456">
        <f t="shared" si="54"/>
        <v>0</v>
      </c>
      <c r="I57" s="454">
        <f t="shared" si="54"/>
        <v>0</v>
      </c>
      <c r="J57" s="456">
        <f t="shared" si="54"/>
        <v>0</v>
      </c>
      <c r="K57" s="454">
        <f t="shared" si="54"/>
        <v>0</v>
      </c>
      <c r="L57" s="456">
        <f t="shared" si="54"/>
        <v>0</v>
      </c>
      <c r="M57" s="454">
        <f t="shared" si="54"/>
        <v>0</v>
      </c>
      <c r="N57" s="456">
        <f t="shared" si="54"/>
        <v>0</v>
      </c>
      <c r="O57" s="454">
        <f>P57+Q57</f>
        <v>0</v>
      </c>
      <c r="P57" s="455">
        <f>SUMPRODUCT(--($E$58:$E$95=$D57),P$58:P$95)</f>
        <v>0</v>
      </c>
      <c r="Q57" s="456">
        <f>SUMPRODUCT(--($E$58:$E$95=$D57),Q$58:Q$95)</f>
        <v>0</v>
      </c>
      <c r="R57" s="457">
        <f>SUMPRODUCT(--($E$58:$E$95=$D57),R$58:R$95)</f>
        <v>0</v>
      </c>
      <c r="S57" s="455">
        <f>SUMPRODUCT(--($E$58:$E$95=$D57),S$58:S$95)</f>
        <v>0</v>
      </c>
      <c r="T57" s="456">
        <f>SUMPRODUCT(--($E$58:$E$95=$D57),T$58:T$95)</f>
        <v>0</v>
      </c>
      <c r="U57" s="457">
        <f>V57+W57</f>
        <v>0</v>
      </c>
      <c r="V57" s="455">
        <f>SUMPRODUCT(--($E$58:$E$95=$D57),V$58:V$95)</f>
        <v>0</v>
      </c>
      <c r="W57" s="456">
        <f>SUMPRODUCT(--($E$58:$E$95=$D57),W$58:W$95)</f>
        <v>0</v>
      </c>
      <c r="X57" s="457">
        <f>SUMPRODUCT(--($E$58:$E$95=$D57),X$58:X$95)</f>
        <v>0</v>
      </c>
      <c r="Y57" s="455">
        <f>SUMPRODUCT(--($E$58:$E$95=$D57),Y$58:Y$95)</f>
        <v>0</v>
      </c>
      <c r="Z57" s="456">
        <f>SUMPRODUCT(--($E$58:$E$95=$D57),Z$58:Z$95)</f>
        <v>0</v>
      </c>
      <c r="AA57" s="457">
        <f>AB57+AC57</f>
        <v>0</v>
      </c>
      <c r="AB57" s="455">
        <f>SUMPRODUCT(--($E$58:$E$95=$D57),AB$58:AB$95)</f>
        <v>0</v>
      </c>
      <c r="AC57" s="456">
        <f>SUMPRODUCT(--($E$58:$E$95=$D57),AC$58:AC$95)</f>
        <v>0</v>
      </c>
      <c r="AD57" s="457">
        <f>SUMPRODUCT(--($E$58:$E$95=$D57),AD$58:AD$95)</f>
        <v>0</v>
      </c>
      <c r="AE57" s="455">
        <f>SUMPRODUCT(--($E$58:$E$95=$D57),AE$58:AE$95)</f>
        <v>0</v>
      </c>
      <c r="AF57" s="456">
        <f>SUMPRODUCT(--($E$58:$E$95=$D57),AF$58:AF$95)</f>
        <v>0</v>
      </c>
      <c r="AG57" s="457">
        <f>AH57+AI57</f>
        <v>0</v>
      </c>
      <c r="AH57" s="455">
        <f>SUMPRODUCT(--($E$58:$E$95=$D57),AH$58:AH$95)</f>
        <v>0</v>
      </c>
      <c r="AI57" s="456">
        <f>SUMPRODUCT(--($E$58:$E$95=$D57),AI$58:AI$95)</f>
        <v>0</v>
      </c>
      <c r="AJ57" s="457">
        <f>SUMPRODUCT(--($E$58:$E$95=$D57),AJ$58:AJ$95)</f>
        <v>0</v>
      </c>
      <c r="AK57" s="455">
        <f>SUMPRODUCT(--($E$58:$E$95=$D57),AK$58:AK$95)</f>
        <v>0</v>
      </c>
      <c r="AL57" s="456">
        <f>SUMPRODUCT(--($E$58:$E$95=$D57),AL$58:AL$95)</f>
        <v>0</v>
      </c>
      <c r="AM57" s="457">
        <f>AN57+AO57</f>
        <v>0</v>
      </c>
      <c r="AN57" s="455">
        <f>SUMPRODUCT(--($E$58:$E$95=$D57),AN$58:AN$95)</f>
        <v>0</v>
      </c>
      <c r="AO57" s="456">
        <f>SUMPRODUCT(--($E$58:$E$95=$D57),AO$58:AO$95)</f>
        <v>0</v>
      </c>
      <c r="AP57" s="457">
        <f>SUMPRODUCT(--($E$58:$E$95=$D57),AP$58:AP$95)</f>
        <v>0</v>
      </c>
      <c r="AQ57" s="455">
        <f>SUMPRODUCT(--($E$58:$E$95=$D57),AQ$58:AQ$95)</f>
        <v>0</v>
      </c>
      <c r="AR57" s="456">
        <f>SUMPRODUCT(--($E$58:$E$95=$D57),AR$58:AR$95)</f>
        <v>0</v>
      </c>
      <c r="AS57" s="496"/>
      <c r="AT57" s="496"/>
      <c r="AU57" s="496"/>
      <c r="AV57" s="496"/>
      <c r="AW57" s="496"/>
      <c r="AX57" s="496"/>
      <c r="AY57" s="496"/>
      <c r="AZ57" s="496"/>
      <c r="BA57" s="496"/>
      <c r="BB57" s="496"/>
      <c r="BC57" s="496"/>
    </row>
    <row r="58" spans="1:55" hidden="1">
      <c r="B58" s="340">
        <v>0</v>
      </c>
      <c r="D58" s="382" t="s">
        <v>930</v>
      </c>
      <c r="E58" s="836"/>
      <c r="F58" s="836"/>
      <c r="G58" s="556"/>
      <c r="H58" s="555"/>
      <c r="I58" s="556"/>
      <c r="J58" s="555"/>
      <c r="K58" s="556"/>
      <c r="L58" s="555"/>
      <c r="M58" s="556"/>
      <c r="N58" s="555"/>
      <c r="O58" s="534"/>
      <c r="P58" s="535"/>
      <c r="Q58" s="536"/>
      <c r="R58" s="535"/>
      <c r="S58" s="535"/>
      <c r="T58" s="536"/>
      <c r="U58" s="535"/>
      <c r="V58" s="535"/>
      <c r="W58" s="536"/>
      <c r="X58" s="535"/>
      <c r="Y58" s="535"/>
      <c r="Z58" s="536"/>
      <c r="AA58" s="535"/>
      <c r="AB58" s="535"/>
      <c r="AC58" s="536"/>
      <c r="AD58" s="535"/>
      <c r="AE58" s="535"/>
      <c r="AF58" s="536"/>
      <c r="AG58" s="535"/>
      <c r="AH58" s="535"/>
      <c r="AI58" s="536"/>
      <c r="AJ58" s="535"/>
      <c r="AK58" s="535"/>
      <c r="AL58" s="536"/>
      <c r="AM58" s="535"/>
      <c r="AN58" s="535"/>
      <c r="AO58" s="536"/>
      <c r="AP58" s="535"/>
      <c r="AQ58" s="535"/>
      <c r="AR58" s="536"/>
      <c r="AS58" s="496"/>
      <c r="AT58" s="496"/>
      <c r="AU58" s="496"/>
      <c r="AV58" s="496"/>
      <c r="AW58" s="496"/>
      <c r="AX58" s="496"/>
      <c r="AY58" s="496"/>
      <c r="AZ58" s="496"/>
      <c r="BA58" s="496"/>
      <c r="BB58" s="496"/>
      <c r="BC58" s="496"/>
    </row>
    <row r="59" spans="1:55" ht="16.5" thickTop="1">
      <c r="A59" s="406"/>
      <c r="B59" s="844" t="s">
        <v>1464</v>
      </c>
      <c r="C59" s="414" t="s">
        <v>2304</v>
      </c>
      <c r="D59" s="845" t="str">
        <f>"3." &amp; ROMAN(B59)</f>
        <v>3.I</v>
      </c>
      <c r="E59" s="416" t="s">
        <v>1474</v>
      </c>
      <c r="F59" s="417" t="s">
        <v>1532</v>
      </c>
      <c r="G59" s="573"/>
      <c r="H59" s="574"/>
      <c r="I59" s="573"/>
      <c r="J59" s="574"/>
      <c r="K59" s="573"/>
      <c r="L59" s="574"/>
      <c r="M59" s="573"/>
      <c r="N59" s="574"/>
      <c r="O59" s="543">
        <f t="shared" ref="O59:O84" si="55">P59+Q59</f>
        <v>1338.2</v>
      </c>
      <c r="P59" s="544">
        <f>P60+P92</f>
        <v>841</v>
      </c>
      <c r="Q59" s="545">
        <f>Q60+Q92</f>
        <v>497.20000000000005</v>
      </c>
      <c r="R59" s="640">
        <f>R60+R92</f>
        <v>0.72599999999999998</v>
      </c>
      <c r="S59" s="544">
        <f>S60+S92</f>
        <v>0.72599999999999998</v>
      </c>
      <c r="T59" s="545">
        <f>T60+T92</f>
        <v>0.72599999999999998</v>
      </c>
      <c r="U59" s="640">
        <f t="shared" ref="U59:U84" si="56">V59+W59</f>
        <v>1338.2</v>
      </c>
      <c r="V59" s="544">
        <f>V60+V92</f>
        <v>841</v>
      </c>
      <c r="W59" s="545">
        <f>W60+W92</f>
        <v>497.20000000000005</v>
      </c>
      <c r="X59" s="640">
        <f>X60+X92</f>
        <v>0.72599999999999998</v>
      </c>
      <c r="Y59" s="544">
        <f>Y60+Y92</f>
        <v>0.72599999999999998</v>
      </c>
      <c r="Z59" s="545">
        <f>Z60+Z92</f>
        <v>0.72599999999999998</v>
      </c>
      <c r="AA59" s="640">
        <f t="shared" ref="AA59:AA84" si="57">AB59+AC59</f>
        <v>1338.2</v>
      </c>
      <c r="AB59" s="544">
        <f>AB60+AB92</f>
        <v>841</v>
      </c>
      <c r="AC59" s="545">
        <f>AC60+AC92</f>
        <v>497.20000000000005</v>
      </c>
      <c r="AD59" s="640">
        <f>AD60+AD92</f>
        <v>0.72599999999999998</v>
      </c>
      <c r="AE59" s="544">
        <f>AE60+AE92</f>
        <v>0.72599999999999998</v>
      </c>
      <c r="AF59" s="545">
        <f>AF60+AF92</f>
        <v>0.72599999999999998</v>
      </c>
      <c r="AG59" s="640">
        <f t="shared" ref="AG59:AG84" si="58">AH59+AI59</f>
        <v>1338.2</v>
      </c>
      <c r="AH59" s="544">
        <f>AH60+AH92</f>
        <v>841</v>
      </c>
      <c r="AI59" s="545">
        <f>AI60+AI92</f>
        <v>497.20000000000005</v>
      </c>
      <c r="AJ59" s="640">
        <f>AJ60+AJ92</f>
        <v>0.72599999999999998</v>
      </c>
      <c r="AK59" s="544">
        <f>AK60+AK92</f>
        <v>0.72599999999999998</v>
      </c>
      <c r="AL59" s="545">
        <f>AL60+AL92</f>
        <v>0.72599999999999998</v>
      </c>
      <c r="AM59" s="640">
        <f t="shared" ref="AM59:AM84" si="59">AN59+AO59</f>
        <v>1338.2</v>
      </c>
      <c r="AN59" s="544">
        <f>AN60+AN92</f>
        <v>841</v>
      </c>
      <c r="AO59" s="545">
        <f>AO60+AO92</f>
        <v>497.20000000000005</v>
      </c>
      <c r="AP59" s="640">
        <f>AP60+AP92</f>
        <v>0.72599999999999998</v>
      </c>
      <c r="AQ59" s="544">
        <f>AQ60+AQ92</f>
        <v>0.72599999999999998</v>
      </c>
      <c r="AR59" s="545">
        <f>AR60+AR92</f>
        <v>0.72599999999999998</v>
      </c>
      <c r="AS59" s="496"/>
      <c r="AT59" s="496"/>
      <c r="AU59" s="496"/>
      <c r="AV59" s="496"/>
      <c r="AW59" s="496"/>
      <c r="AX59" s="496"/>
      <c r="AY59" s="496"/>
      <c r="AZ59" s="496"/>
      <c r="BA59" s="496"/>
      <c r="BB59" s="496"/>
      <c r="BC59" s="496"/>
    </row>
    <row r="60" spans="1:55" ht="14.25">
      <c r="A60" s="406"/>
      <c r="B60" s="844"/>
      <c r="C60" s="407"/>
      <c r="D60" s="846"/>
      <c r="E60" s="378" t="s">
        <v>1476</v>
      </c>
      <c r="F60" s="388" t="s">
        <v>1477</v>
      </c>
      <c r="G60" s="540"/>
      <c r="H60" s="569"/>
      <c r="I60" s="540"/>
      <c r="J60" s="569"/>
      <c r="K60" s="540"/>
      <c r="L60" s="569"/>
      <c r="M60" s="540"/>
      <c r="N60" s="569"/>
      <c r="O60" s="454">
        <f t="shared" si="55"/>
        <v>1338.2</v>
      </c>
      <c r="P60" s="455">
        <f>P61+P72+P84</f>
        <v>841</v>
      </c>
      <c r="Q60" s="456">
        <f>Q61+Q72+Q84</f>
        <v>497.20000000000005</v>
      </c>
      <c r="R60" s="457">
        <f>R61+R72+R84</f>
        <v>0.72599999999999998</v>
      </c>
      <c r="S60" s="455">
        <f>S61+S72+S84</f>
        <v>0.72599999999999998</v>
      </c>
      <c r="T60" s="456">
        <f>T61+T72+T84</f>
        <v>0.72599999999999998</v>
      </c>
      <c r="U60" s="457">
        <f t="shared" si="56"/>
        <v>1338.2</v>
      </c>
      <c r="V60" s="455">
        <f>V61+V72+V84</f>
        <v>841</v>
      </c>
      <c r="W60" s="456">
        <f>W61+W72+W84</f>
        <v>497.20000000000005</v>
      </c>
      <c r="X60" s="457">
        <f>X61+X72+X84</f>
        <v>0.72599999999999998</v>
      </c>
      <c r="Y60" s="455">
        <f>Y61+Y72+Y84</f>
        <v>0.72599999999999998</v>
      </c>
      <c r="Z60" s="456">
        <f>Z61+Z72+Z84</f>
        <v>0.72599999999999998</v>
      </c>
      <c r="AA60" s="457">
        <f t="shared" si="57"/>
        <v>1338.2</v>
      </c>
      <c r="AB60" s="455">
        <f>AB61+AB72+AB84</f>
        <v>841</v>
      </c>
      <c r="AC60" s="456">
        <f>AC61+AC72+AC84</f>
        <v>497.20000000000005</v>
      </c>
      <c r="AD60" s="457">
        <f>AD61+AD72+AD84</f>
        <v>0.72599999999999998</v>
      </c>
      <c r="AE60" s="455">
        <f>AE61+AE72+AE84</f>
        <v>0.72599999999999998</v>
      </c>
      <c r="AF60" s="456">
        <f>AF61+AF72+AF84</f>
        <v>0.72599999999999998</v>
      </c>
      <c r="AG60" s="457">
        <f t="shared" si="58"/>
        <v>1338.2</v>
      </c>
      <c r="AH60" s="455">
        <f>AH61+AH72+AH84</f>
        <v>841</v>
      </c>
      <c r="AI60" s="456">
        <f>AI61+AI72+AI84</f>
        <v>497.20000000000005</v>
      </c>
      <c r="AJ60" s="457">
        <f>AJ61+AJ72+AJ84</f>
        <v>0.72599999999999998</v>
      </c>
      <c r="AK60" s="455">
        <f>AK61+AK72+AK84</f>
        <v>0.72599999999999998</v>
      </c>
      <c r="AL60" s="456">
        <f>AL61+AL72+AL84</f>
        <v>0.72599999999999998</v>
      </c>
      <c r="AM60" s="457">
        <f t="shared" si="59"/>
        <v>1338.2</v>
      </c>
      <c r="AN60" s="455">
        <f>AN61+AN72+AN84</f>
        <v>841</v>
      </c>
      <c r="AO60" s="456">
        <f>AO61+AO72+AO84</f>
        <v>497.20000000000005</v>
      </c>
      <c r="AP60" s="457">
        <f>AP61+AP72+AP84</f>
        <v>0.72599999999999998</v>
      </c>
      <c r="AQ60" s="455">
        <f>AQ61+AQ72+AQ84</f>
        <v>0.72599999999999998</v>
      </c>
      <c r="AR60" s="456">
        <f>AR61+AR72+AR84</f>
        <v>0.72599999999999998</v>
      </c>
      <c r="AS60" s="496"/>
      <c r="AT60" s="496"/>
      <c r="AU60" s="496"/>
      <c r="AV60" s="496"/>
      <c r="AW60" s="496"/>
      <c r="AX60" s="496"/>
      <c r="AY60" s="496"/>
      <c r="AZ60" s="496"/>
      <c r="BA60" s="496"/>
      <c r="BB60" s="496"/>
      <c r="BC60" s="496"/>
    </row>
    <row r="61" spans="1:55" ht="14.25">
      <c r="A61" s="406"/>
      <c r="B61" s="844"/>
      <c r="C61" s="407"/>
      <c r="D61" s="846"/>
      <c r="E61" s="378" t="s">
        <v>1478</v>
      </c>
      <c r="F61" s="421" t="s">
        <v>1479</v>
      </c>
      <c r="G61" s="540"/>
      <c r="H61" s="569"/>
      <c r="I61" s="540"/>
      <c r="J61" s="569"/>
      <c r="K61" s="540"/>
      <c r="L61" s="569"/>
      <c r="M61" s="540"/>
      <c r="N61" s="569"/>
      <c r="O61" s="454">
        <f t="shared" si="55"/>
        <v>917.09999999999991</v>
      </c>
      <c r="P61" s="455">
        <f t="shared" ref="P61:T63" si="60">P65+P69</f>
        <v>576.29999999999995</v>
      </c>
      <c r="Q61" s="456">
        <f t="shared" si="60"/>
        <v>340.8</v>
      </c>
      <c r="R61" s="457">
        <f t="shared" si="60"/>
        <v>0.498</v>
      </c>
      <c r="S61" s="455">
        <f t="shared" si="60"/>
        <v>0.498</v>
      </c>
      <c r="T61" s="456">
        <f t="shared" si="60"/>
        <v>0.498</v>
      </c>
      <c r="U61" s="457">
        <f t="shared" si="56"/>
        <v>917.09999999999991</v>
      </c>
      <c r="V61" s="455">
        <f t="shared" ref="V61:Z63" si="61">V65+V69</f>
        <v>576.29999999999995</v>
      </c>
      <c r="W61" s="456">
        <f t="shared" si="61"/>
        <v>340.8</v>
      </c>
      <c r="X61" s="457">
        <f t="shared" si="61"/>
        <v>0.498</v>
      </c>
      <c r="Y61" s="455">
        <f t="shared" si="61"/>
        <v>0.498</v>
      </c>
      <c r="Z61" s="456">
        <f t="shared" si="61"/>
        <v>0.498</v>
      </c>
      <c r="AA61" s="457">
        <f t="shared" si="57"/>
        <v>917.09999999999991</v>
      </c>
      <c r="AB61" s="455">
        <f t="shared" ref="AB61:AF63" si="62">AB65+AB69</f>
        <v>576.29999999999995</v>
      </c>
      <c r="AC61" s="456">
        <f t="shared" si="62"/>
        <v>340.8</v>
      </c>
      <c r="AD61" s="457">
        <f t="shared" si="62"/>
        <v>0.498</v>
      </c>
      <c r="AE61" s="455">
        <f t="shared" si="62"/>
        <v>0.498</v>
      </c>
      <c r="AF61" s="456">
        <f t="shared" si="62"/>
        <v>0.498</v>
      </c>
      <c r="AG61" s="457">
        <f t="shared" si="58"/>
        <v>917.09999999999991</v>
      </c>
      <c r="AH61" s="455">
        <f t="shared" ref="AH61:AL63" si="63">AH65+AH69</f>
        <v>576.29999999999995</v>
      </c>
      <c r="AI61" s="456">
        <f t="shared" si="63"/>
        <v>340.8</v>
      </c>
      <c r="AJ61" s="457">
        <f t="shared" si="63"/>
        <v>0.498</v>
      </c>
      <c r="AK61" s="455">
        <f t="shared" si="63"/>
        <v>0.498</v>
      </c>
      <c r="AL61" s="456">
        <f t="shared" si="63"/>
        <v>0.498</v>
      </c>
      <c r="AM61" s="457">
        <f t="shared" si="59"/>
        <v>917.09999999999991</v>
      </c>
      <c r="AN61" s="455">
        <f t="shared" ref="AN61:AR63" si="64">AN65+AN69</f>
        <v>576.29999999999995</v>
      </c>
      <c r="AO61" s="456">
        <f t="shared" si="64"/>
        <v>340.8</v>
      </c>
      <c r="AP61" s="457">
        <f t="shared" si="64"/>
        <v>0.498</v>
      </c>
      <c r="AQ61" s="455">
        <f t="shared" si="64"/>
        <v>0.498</v>
      </c>
      <c r="AR61" s="456">
        <f t="shared" si="64"/>
        <v>0.498</v>
      </c>
      <c r="AS61" s="496"/>
      <c r="AT61" s="496"/>
      <c r="AU61" s="496"/>
      <c r="AV61" s="496"/>
      <c r="AW61" s="496"/>
      <c r="AX61" s="496"/>
      <c r="AY61" s="496"/>
      <c r="AZ61" s="496"/>
      <c r="BA61" s="496"/>
      <c r="BB61" s="496"/>
      <c r="BC61" s="496"/>
    </row>
    <row r="62" spans="1:55" ht="22.5">
      <c r="A62" s="406"/>
      <c r="B62" s="844"/>
      <c r="C62" s="407"/>
      <c r="D62" s="846"/>
      <c r="E62" s="378" t="s">
        <v>1480</v>
      </c>
      <c r="F62" s="422" t="s">
        <v>1481</v>
      </c>
      <c r="G62" s="540"/>
      <c r="H62" s="569"/>
      <c r="I62" s="540"/>
      <c r="J62" s="569"/>
      <c r="K62" s="540"/>
      <c r="L62" s="569"/>
      <c r="M62" s="540"/>
      <c r="N62" s="569"/>
      <c r="O62" s="454">
        <f t="shared" si="55"/>
        <v>917.09999999999991</v>
      </c>
      <c r="P62" s="455">
        <f t="shared" si="60"/>
        <v>576.29999999999995</v>
      </c>
      <c r="Q62" s="456">
        <f t="shared" si="60"/>
        <v>340.8</v>
      </c>
      <c r="R62" s="457">
        <f t="shared" si="60"/>
        <v>0.498</v>
      </c>
      <c r="S62" s="455">
        <f t="shared" si="60"/>
        <v>0.498</v>
      </c>
      <c r="T62" s="456">
        <f t="shared" si="60"/>
        <v>0.498</v>
      </c>
      <c r="U62" s="457">
        <f t="shared" si="56"/>
        <v>917.09999999999991</v>
      </c>
      <c r="V62" s="455">
        <f t="shared" si="61"/>
        <v>576.29999999999995</v>
      </c>
      <c r="W62" s="456">
        <f t="shared" si="61"/>
        <v>340.8</v>
      </c>
      <c r="X62" s="457">
        <f t="shared" si="61"/>
        <v>0.498</v>
      </c>
      <c r="Y62" s="455">
        <f t="shared" si="61"/>
        <v>0.498</v>
      </c>
      <c r="Z62" s="456">
        <f t="shared" si="61"/>
        <v>0.498</v>
      </c>
      <c r="AA62" s="457">
        <f t="shared" si="57"/>
        <v>917.09999999999991</v>
      </c>
      <c r="AB62" s="455">
        <f t="shared" si="62"/>
        <v>576.29999999999995</v>
      </c>
      <c r="AC62" s="456">
        <f t="shared" si="62"/>
        <v>340.8</v>
      </c>
      <c r="AD62" s="457">
        <f t="shared" si="62"/>
        <v>0.498</v>
      </c>
      <c r="AE62" s="455">
        <f t="shared" si="62"/>
        <v>0.498</v>
      </c>
      <c r="AF62" s="456">
        <f t="shared" si="62"/>
        <v>0.498</v>
      </c>
      <c r="AG62" s="457">
        <f t="shared" si="58"/>
        <v>917.09999999999991</v>
      </c>
      <c r="AH62" s="455">
        <f t="shared" si="63"/>
        <v>576.29999999999995</v>
      </c>
      <c r="AI62" s="456">
        <f t="shared" si="63"/>
        <v>340.8</v>
      </c>
      <c r="AJ62" s="457">
        <f t="shared" si="63"/>
        <v>0.498</v>
      </c>
      <c r="AK62" s="455">
        <f t="shared" si="63"/>
        <v>0.498</v>
      </c>
      <c r="AL62" s="456">
        <f t="shared" si="63"/>
        <v>0.498</v>
      </c>
      <c r="AM62" s="457">
        <f t="shared" si="59"/>
        <v>917.09999999999991</v>
      </c>
      <c r="AN62" s="455">
        <f t="shared" si="64"/>
        <v>576.29999999999995</v>
      </c>
      <c r="AO62" s="456">
        <f t="shared" si="64"/>
        <v>340.8</v>
      </c>
      <c r="AP62" s="457">
        <f t="shared" si="64"/>
        <v>0.498</v>
      </c>
      <c r="AQ62" s="455">
        <f t="shared" si="64"/>
        <v>0.498</v>
      </c>
      <c r="AR62" s="456">
        <f t="shared" si="64"/>
        <v>0.498</v>
      </c>
      <c r="AS62" s="496"/>
      <c r="AT62" s="496"/>
      <c r="AU62" s="496"/>
      <c r="AV62" s="496"/>
      <c r="AW62" s="496"/>
      <c r="AX62" s="496"/>
      <c r="AY62" s="496"/>
      <c r="AZ62" s="496"/>
      <c r="BA62" s="496"/>
      <c r="BB62" s="496"/>
      <c r="BC62" s="496"/>
    </row>
    <row r="63" spans="1:55" ht="14.25">
      <c r="A63" s="406"/>
      <c r="B63" s="844"/>
      <c r="C63" s="407"/>
      <c r="D63" s="846"/>
      <c r="E63" s="378" t="s">
        <v>1482</v>
      </c>
      <c r="F63" s="422" t="s">
        <v>1483</v>
      </c>
      <c r="G63" s="540"/>
      <c r="H63" s="569"/>
      <c r="I63" s="540"/>
      <c r="J63" s="569"/>
      <c r="K63" s="540"/>
      <c r="L63" s="569"/>
      <c r="M63" s="540"/>
      <c r="N63" s="569"/>
      <c r="O63" s="454">
        <f t="shared" si="55"/>
        <v>0</v>
      </c>
      <c r="P63" s="455">
        <f t="shared" si="60"/>
        <v>0</v>
      </c>
      <c r="Q63" s="456">
        <f t="shared" si="60"/>
        <v>0</v>
      </c>
      <c r="R63" s="457">
        <f t="shared" si="60"/>
        <v>0</v>
      </c>
      <c r="S63" s="455">
        <f t="shared" si="60"/>
        <v>0</v>
      </c>
      <c r="T63" s="456">
        <f t="shared" si="60"/>
        <v>0</v>
      </c>
      <c r="U63" s="457">
        <f t="shared" si="56"/>
        <v>0</v>
      </c>
      <c r="V63" s="455">
        <f t="shared" si="61"/>
        <v>0</v>
      </c>
      <c r="W63" s="456">
        <f t="shared" si="61"/>
        <v>0</v>
      </c>
      <c r="X63" s="457">
        <f t="shared" si="61"/>
        <v>0</v>
      </c>
      <c r="Y63" s="455">
        <f t="shared" si="61"/>
        <v>0</v>
      </c>
      <c r="Z63" s="456">
        <f t="shared" si="61"/>
        <v>0</v>
      </c>
      <c r="AA63" s="457">
        <f t="shared" si="57"/>
        <v>0</v>
      </c>
      <c r="AB63" s="455">
        <f t="shared" si="62"/>
        <v>0</v>
      </c>
      <c r="AC63" s="456">
        <f t="shared" si="62"/>
        <v>0</v>
      </c>
      <c r="AD63" s="457">
        <f t="shared" si="62"/>
        <v>0</v>
      </c>
      <c r="AE63" s="455">
        <f t="shared" si="62"/>
        <v>0</v>
      </c>
      <c r="AF63" s="456">
        <f t="shared" si="62"/>
        <v>0</v>
      </c>
      <c r="AG63" s="457">
        <f t="shared" si="58"/>
        <v>0</v>
      </c>
      <c r="AH63" s="455">
        <f t="shared" si="63"/>
        <v>0</v>
      </c>
      <c r="AI63" s="456">
        <f t="shared" si="63"/>
        <v>0</v>
      </c>
      <c r="AJ63" s="457">
        <f t="shared" si="63"/>
        <v>0</v>
      </c>
      <c r="AK63" s="455">
        <f t="shared" si="63"/>
        <v>0</v>
      </c>
      <c r="AL63" s="456">
        <f t="shared" si="63"/>
        <v>0</v>
      </c>
      <c r="AM63" s="457">
        <f t="shared" si="59"/>
        <v>0</v>
      </c>
      <c r="AN63" s="455">
        <f t="shared" si="64"/>
        <v>0</v>
      </c>
      <c r="AO63" s="456">
        <f t="shared" si="64"/>
        <v>0</v>
      </c>
      <c r="AP63" s="457">
        <f t="shared" si="64"/>
        <v>0</v>
      </c>
      <c r="AQ63" s="455">
        <f t="shared" si="64"/>
        <v>0</v>
      </c>
      <c r="AR63" s="456">
        <f t="shared" si="64"/>
        <v>0</v>
      </c>
      <c r="AS63" s="496"/>
      <c r="AT63" s="496"/>
      <c r="AU63" s="496"/>
      <c r="AV63" s="496"/>
      <c r="AW63" s="496"/>
      <c r="AX63" s="496"/>
      <c r="AY63" s="496"/>
      <c r="AZ63" s="496"/>
      <c r="BA63" s="496"/>
      <c r="BB63" s="496"/>
      <c r="BC63" s="496"/>
    </row>
    <row r="64" spans="1:55" ht="14.25">
      <c r="A64" s="406"/>
      <c r="B64" s="844"/>
      <c r="C64" s="407"/>
      <c r="D64" s="846"/>
      <c r="E64" s="378" t="s">
        <v>1484</v>
      </c>
      <c r="F64" s="422" t="s">
        <v>1485</v>
      </c>
      <c r="G64" s="540"/>
      <c r="H64" s="569"/>
      <c r="I64" s="540"/>
      <c r="J64" s="569"/>
      <c r="K64" s="540"/>
      <c r="L64" s="569"/>
      <c r="M64" s="540"/>
      <c r="N64" s="569"/>
      <c r="O64" s="454">
        <f t="shared" si="55"/>
        <v>0</v>
      </c>
      <c r="P64" s="455">
        <f>P68</f>
        <v>0</v>
      </c>
      <c r="Q64" s="456">
        <f>Q68</f>
        <v>0</v>
      </c>
      <c r="R64" s="457">
        <f>R68</f>
        <v>0</v>
      </c>
      <c r="S64" s="455">
        <f>S68</f>
        <v>0</v>
      </c>
      <c r="T64" s="456">
        <f>T68</f>
        <v>0</v>
      </c>
      <c r="U64" s="457">
        <f t="shared" si="56"/>
        <v>0</v>
      </c>
      <c r="V64" s="455">
        <f>V68</f>
        <v>0</v>
      </c>
      <c r="W64" s="456">
        <f>W68</f>
        <v>0</v>
      </c>
      <c r="X64" s="457">
        <f>X68</f>
        <v>0</v>
      </c>
      <c r="Y64" s="455">
        <f>Y68</f>
        <v>0</v>
      </c>
      <c r="Z64" s="456">
        <f>Z68</f>
        <v>0</v>
      </c>
      <c r="AA64" s="457">
        <f t="shared" si="57"/>
        <v>0</v>
      </c>
      <c r="AB64" s="455">
        <f>AB68</f>
        <v>0</v>
      </c>
      <c r="AC64" s="456">
        <f>AC68</f>
        <v>0</v>
      </c>
      <c r="AD64" s="457">
        <f>AD68</f>
        <v>0</v>
      </c>
      <c r="AE64" s="455">
        <f>AE68</f>
        <v>0</v>
      </c>
      <c r="AF64" s="456">
        <f>AF68</f>
        <v>0</v>
      </c>
      <c r="AG64" s="457">
        <f t="shared" si="58"/>
        <v>0</v>
      </c>
      <c r="AH64" s="455">
        <f>AH68</f>
        <v>0</v>
      </c>
      <c r="AI64" s="456">
        <f>AI68</f>
        <v>0</v>
      </c>
      <c r="AJ64" s="457">
        <f>AJ68</f>
        <v>0</v>
      </c>
      <c r="AK64" s="455">
        <f>AK68</f>
        <v>0</v>
      </c>
      <c r="AL64" s="456">
        <f>AL68</f>
        <v>0</v>
      </c>
      <c r="AM64" s="457">
        <f t="shared" si="59"/>
        <v>0</v>
      </c>
      <c r="AN64" s="455">
        <f>AN68</f>
        <v>0</v>
      </c>
      <c r="AO64" s="456">
        <f>AO68</f>
        <v>0</v>
      </c>
      <c r="AP64" s="457">
        <f>AP68</f>
        <v>0</v>
      </c>
      <c r="AQ64" s="455">
        <f>AQ68</f>
        <v>0</v>
      </c>
      <c r="AR64" s="456">
        <f>AR68</f>
        <v>0</v>
      </c>
      <c r="AS64" s="496"/>
      <c r="AT64" s="496"/>
      <c r="AU64" s="496"/>
      <c r="AV64" s="496"/>
      <c r="AW64" s="496"/>
      <c r="AX64" s="496"/>
      <c r="AY64" s="496"/>
      <c r="AZ64" s="496"/>
      <c r="BA64" s="496"/>
      <c r="BB64" s="496"/>
      <c r="BC64" s="496"/>
    </row>
    <row r="65" spans="1:55" ht="14.25">
      <c r="A65" s="406"/>
      <c r="B65" s="844"/>
      <c r="C65" s="407"/>
      <c r="D65" s="846"/>
      <c r="E65" s="378" t="s">
        <v>1486</v>
      </c>
      <c r="F65" s="423" t="s">
        <v>1487</v>
      </c>
      <c r="G65" s="540"/>
      <c r="H65" s="569"/>
      <c r="I65" s="540"/>
      <c r="J65" s="569"/>
      <c r="K65" s="540"/>
      <c r="L65" s="569"/>
      <c r="M65" s="540"/>
      <c r="N65" s="569"/>
      <c r="O65" s="454">
        <f t="shared" si="55"/>
        <v>917.09999999999991</v>
      </c>
      <c r="P65" s="455">
        <f>P66+P67+P68</f>
        <v>576.29999999999995</v>
      </c>
      <c r="Q65" s="456">
        <f>Q66+Q67+Q68</f>
        <v>340.8</v>
      </c>
      <c r="R65" s="457">
        <f>R66+R67+R68</f>
        <v>0.498</v>
      </c>
      <c r="S65" s="455">
        <f>S66+S67+S68</f>
        <v>0.498</v>
      </c>
      <c r="T65" s="456">
        <f>T66+T67+T68</f>
        <v>0.498</v>
      </c>
      <c r="U65" s="457">
        <f t="shared" si="56"/>
        <v>917.09999999999991</v>
      </c>
      <c r="V65" s="455">
        <f>V66+V67+V68</f>
        <v>576.29999999999995</v>
      </c>
      <c r="W65" s="456">
        <f>W66+W67+W68</f>
        <v>340.8</v>
      </c>
      <c r="X65" s="457">
        <f>X66+X67+X68</f>
        <v>0.498</v>
      </c>
      <c r="Y65" s="455">
        <f>Y66+Y67+Y68</f>
        <v>0.498</v>
      </c>
      <c r="Z65" s="456">
        <f>Z66+Z67+Z68</f>
        <v>0.498</v>
      </c>
      <c r="AA65" s="457">
        <f t="shared" si="57"/>
        <v>917.09999999999991</v>
      </c>
      <c r="AB65" s="455">
        <f>AB66+AB67+AB68</f>
        <v>576.29999999999995</v>
      </c>
      <c r="AC65" s="456">
        <f>AC66+AC67+AC68</f>
        <v>340.8</v>
      </c>
      <c r="AD65" s="457">
        <f>AD66+AD67+AD68</f>
        <v>0.498</v>
      </c>
      <c r="AE65" s="455">
        <f>AE66+AE67+AE68</f>
        <v>0.498</v>
      </c>
      <c r="AF65" s="456">
        <f>AF66+AF67+AF68</f>
        <v>0.498</v>
      </c>
      <c r="AG65" s="457">
        <f t="shared" si="58"/>
        <v>917.09999999999991</v>
      </c>
      <c r="AH65" s="455">
        <f>AH66+AH67+AH68</f>
        <v>576.29999999999995</v>
      </c>
      <c r="AI65" s="456">
        <f>AI66+AI67+AI68</f>
        <v>340.8</v>
      </c>
      <c r="AJ65" s="457">
        <f>AJ66+AJ67+AJ68</f>
        <v>0.498</v>
      </c>
      <c r="AK65" s="455">
        <f>AK66+AK67+AK68</f>
        <v>0.498</v>
      </c>
      <c r="AL65" s="456">
        <f>AL66+AL67+AL68</f>
        <v>0.498</v>
      </c>
      <c r="AM65" s="457">
        <f t="shared" si="59"/>
        <v>917.09999999999991</v>
      </c>
      <c r="AN65" s="455">
        <f>AN66+AN67+AN68</f>
        <v>576.29999999999995</v>
      </c>
      <c r="AO65" s="456">
        <f>AO66+AO67+AO68</f>
        <v>340.8</v>
      </c>
      <c r="AP65" s="457">
        <f>AP66+AP67+AP68</f>
        <v>0.498</v>
      </c>
      <c r="AQ65" s="455">
        <f>AQ66+AQ67+AQ68</f>
        <v>0.498</v>
      </c>
      <c r="AR65" s="456">
        <f>AR66+AR67+AR68</f>
        <v>0.498</v>
      </c>
      <c r="AS65" s="496"/>
      <c r="AT65" s="496"/>
      <c r="AU65" s="496"/>
      <c r="AV65" s="496"/>
      <c r="AW65" s="496"/>
      <c r="AX65" s="496"/>
      <c r="AY65" s="496"/>
      <c r="AZ65" s="496"/>
      <c r="BA65" s="496"/>
      <c r="BB65" s="496"/>
      <c r="BC65" s="496"/>
    </row>
    <row r="66" spans="1:55" ht="22.5">
      <c r="A66" s="406"/>
      <c r="B66" s="844"/>
      <c r="C66" s="407"/>
      <c r="D66" s="846"/>
      <c r="E66" s="378" t="s">
        <v>1488</v>
      </c>
      <c r="F66" s="422" t="s">
        <v>1481</v>
      </c>
      <c r="G66" s="540"/>
      <c r="H66" s="569"/>
      <c r="I66" s="540"/>
      <c r="J66" s="569"/>
      <c r="K66" s="540"/>
      <c r="L66" s="569"/>
      <c r="M66" s="540"/>
      <c r="N66" s="569"/>
      <c r="O66" s="454">
        <f t="shared" si="55"/>
        <v>917.09999999999991</v>
      </c>
      <c r="P66" s="381">
        <v>576.29999999999995</v>
      </c>
      <c r="Q66" s="380">
        <v>340.8</v>
      </c>
      <c r="R66" s="656">
        <v>0.498</v>
      </c>
      <c r="S66" s="381">
        <v>0.498</v>
      </c>
      <c r="T66" s="380">
        <v>0.498</v>
      </c>
      <c r="U66" s="457">
        <f t="shared" si="56"/>
        <v>917.09999999999991</v>
      </c>
      <c r="V66" s="626">
        <f t="shared" ref="V66:Z68" si="65">P66</f>
        <v>576.29999999999995</v>
      </c>
      <c r="W66" s="634">
        <f t="shared" si="65"/>
        <v>340.8</v>
      </c>
      <c r="X66" s="626">
        <f t="shared" si="65"/>
        <v>0.498</v>
      </c>
      <c r="Y66" s="381">
        <f t="shared" si="65"/>
        <v>0.498</v>
      </c>
      <c r="Z66" s="380">
        <f t="shared" si="65"/>
        <v>0.498</v>
      </c>
      <c r="AA66" s="457">
        <f t="shared" si="57"/>
        <v>917.09999999999991</v>
      </c>
      <c r="AB66" s="626">
        <f t="shared" ref="AB66:AF68" si="66">P66</f>
        <v>576.29999999999995</v>
      </c>
      <c r="AC66" s="634">
        <f t="shared" si="66"/>
        <v>340.8</v>
      </c>
      <c r="AD66" s="626">
        <f t="shared" si="66"/>
        <v>0.498</v>
      </c>
      <c r="AE66" s="381">
        <f t="shared" si="66"/>
        <v>0.498</v>
      </c>
      <c r="AF66" s="380">
        <f t="shared" si="66"/>
        <v>0.498</v>
      </c>
      <c r="AG66" s="457">
        <f t="shared" si="58"/>
        <v>917.09999999999991</v>
      </c>
      <c r="AH66" s="626">
        <f t="shared" ref="AH66:AL68" si="67">P66</f>
        <v>576.29999999999995</v>
      </c>
      <c r="AI66" s="634">
        <f t="shared" si="67"/>
        <v>340.8</v>
      </c>
      <c r="AJ66" s="626">
        <f t="shared" si="67"/>
        <v>0.498</v>
      </c>
      <c r="AK66" s="381">
        <f t="shared" si="67"/>
        <v>0.498</v>
      </c>
      <c r="AL66" s="380">
        <f t="shared" si="67"/>
        <v>0.498</v>
      </c>
      <c r="AM66" s="457">
        <f t="shared" si="59"/>
        <v>917.09999999999991</v>
      </c>
      <c r="AN66" s="626">
        <f t="shared" ref="AN66:AR68" si="68">P66</f>
        <v>576.29999999999995</v>
      </c>
      <c r="AO66" s="634">
        <f t="shared" si="68"/>
        <v>340.8</v>
      </c>
      <c r="AP66" s="626">
        <f t="shared" si="68"/>
        <v>0.498</v>
      </c>
      <c r="AQ66" s="381">
        <f t="shared" si="68"/>
        <v>0.498</v>
      </c>
      <c r="AR66" s="380">
        <f t="shared" si="68"/>
        <v>0.498</v>
      </c>
      <c r="AS66" s="496"/>
      <c r="AT66" s="496"/>
      <c r="AU66" s="496"/>
      <c r="AV66" s="496"/>
      <c r="AW66" s="496"/>
      <c r="AX66" s="496"/>
      <c r="AY66" s="496"/>
      <c r="AZ66" s="496"/>
      <c r="BA66" s="496"/>
      <c r="BB66" s="496"/>
      <c r="BC66" s="496"/>
    </row>
    <row r="67" spans="1:55" ht="14.25">
      <c r="A67" s="406"/>
      <c r="B67" s="844"/>
      <c r="C67" s="407"/>
      <c r="D67" s="846"/>
      <c r="E67" s="378" t="s">
        <v>1489</v>
      </c>
      <c r="F67" s="422" t="s">
        <v>1483</v>
      </c>
      <c r="G67" s="540"/>
      <c r="H67" s="569"/>
      <c r="I67" s="540"/>
      <c r="J67" s="569"/>
      <c r="K67" s="540"/>
      <c r="L67" s="569"/>
      <c r="M67" s="540"/>
      <c r="N67" s="569"/>
      <c r="O67" s="454">
        <f t="shared" si="55"/>
        <v>0</v>
      </c>
      <c r="P67" s="381"/>
      <c r="Q67" s="380"/>
      <c r="R67" s="656"/>
      <c r="S67" s="381"/>
      <c r="T67" s="380"/>
      <c r="U67" s="457">
        <f t="shared" si="56"/>
        <v>0</v>
      </c>
      <c r="V67" s="626">
        <f t="shared" si="65"/>
        <v>0</v>
      </c>
      <c r="W67" s="634">
        <f t="shared" si="65"/>
        <v>0</v>
      </c>
      <c r="X67" s="626">
        <f t="shared" si="65"/>
        <v>0</v>
      </c>
      <c r="Y67" s="381">
        <f t="shared" si="65"/>
        <v>0</v>
      </c>
      <c r="Z67" s="380">
        <f t="shared" si="65"/>
        <v>0</v>
      </c>
      <c r="AA67" s="457">
        <f t="shared" si="57"/>
        <v>0</v>
      </c>
      <c r="AB67" s="626">
        <f t="shared" si="66"/>
        <v>0</v>
      </c>
      <c r="AC67" s="634">
        <f t="shared" si="66"/>
        <v>0</v>
      </c>
      <c r="AD67" s="626">
        <f t="shared" si="66"/>
        <v>0</v>
      </c>
      <c r="AE67" s="381">
        <f t="shared" si="66"/>
        <v>0</v>
      </c>
      <c r="AF67" s="380">
        <f t="shared" si="66"/>
        <v>0</v>
      </c>
      <c r="AG67" s="457">
        <f t="shared" si="58"/>
        <v>0</v>
      </c>
      <c r="AH67" s="626">
        <f t="shared" si="67"/>
        <v>0</v>
      </c>
      <c r="AI67" s="634">
        <f t="shared" si="67"/>
        <v>0</v>
      </c>
      <c r="AJ67" s="626">
        <f t="shared" si="67"/>
        <v>0</v>
      </c>
      <c r="AK67" s="381">
        <f t="shared" si="67"/>
        <v>0</v>
      </c>
      <c r="AL67" s="380">
        <f t="shared" si="67"/>
        <v>0</v>
      </c>
      <c r="AM67" s="457">
        <f t="shared" si="59"/>
        <v>0</v>
      </c>
      <c r="AN67" s="626">
        <f t="shared" si="68"/>
        <v>0</v>
      </c>
      <c r="AO67" s="634">
        <f t="shared" si="68"/>
        <v>0</v>
      </c>
      <c r="AP67" s="626">
        <f t="shared" si="68"/>
        <v>0</v>
      </c>
      <c r="AQ67" s="381">
        <f t="shared" si="68"/>
        <v>0</v>
      </c>
      <c r="AR67" s="380">
        <f t="shared" si="68"/>
        <v>0</v>
      </c>
      <c r="AS67" s="496"/>
      <c r="AT67" s="496"/>
      <c r="AU67" s="496"/>
      <c r="AV67" s="496"/>
      <c r="AW67" s="496"/>
      <c r="AX67" s="496"/>
      <c r="AY67" s="496"/>
      <c r="AZ67" s="496"/>
      <c r="BA67" s="496"/>
      <c r="BB67" s="496"/>
      <c r="BC67" s="496"/>
    </row>
    <row r="68" spans="1:55" ht="14.25">
      <c r="A68" s="406"/>
      <c r="B68" s="844"/>
      <c r="C68" s="407"/>
      <c r="D68" s="846"/>
      <c r="E68" s="378" t="s">
        <v>1490</v>
      </c>
      <c r="F68" s="422" t="s">
        <v>1485</v>
      </c>
      <c r="G68" s="540"/>
      <c r="H68" s="569"/>
      <c r="I68" s="540"/>
      <c r="J68" s="569"/>
      <c r="K68" s="540"/>
      <c r="L68" s="569"/>
      <c r="M68" s="540"/>
      <c r="N68" s="569"/>
      <c r="O68" s="454">
        <f t="shared" si="55"/>
        <v>0</v>
      </c>
      <c r="P68" s="381"/>
      <c r="Q68" s="380"/>
      <c r="R68" s="656"/>
      <c r="S68" s="381"/>
      <c r="T68" s="380"/>
      <c r="U68" s="457">
        <f t="shared" si="56"/>
        <v>0</v>
      </c>
      <c r="V68" s="626">
        <f t="shared" si="65"/>
        <v>0</v>
      </c>
      <c r="W68" s="634">
        <f t="shared" si="65"/>
        <v>0</v>
      </c>
      <c r="X68" s="626">
        <f t="shared" si="65"/>
        <v>0</v>
      </c>
      <c r="Y68" s="381">
        <f t="shared" si="65"/>
        <v>0</v>
      </c>
      <c r="Z68" s="380">
        <f t="shared" si="65"/>
        <v>0</v>
      </c>
      <c r="AA68" s="457">
        <f t="shared" si="57"/>
        <v>0</v>
      </c>
      <c r="AB68" s="626">
        <f t="shared" si="66"/>
        <v>0</v>
      </c>
      <c r="AC68" s="634">
        <f t="shared" si="66"/>
        <v>0</v>
      </c>
      <c r="AD68" s="626">
        <f t="shared" si="66"/>
        <v>0</v>
      </c>
      <c r="AE68" s="381">
        <f t="shared" si="66"/>
        <v>0</v>
      </c>
      <c r="AF68" s="380">
        <f t="shared" si="66"/>
        <v>0</v>
      </c>
      <c r="AG68" s="457">
        <f t="shared" si="58"/>
        <v>0</v>
      </c>
      <c r="AH68" s="626">
        <f t="shared" si="67"/>
        <v>0</v>
      </c>
      <c r="AI68" s="634">
        <f t="shared" si="67"/>
        <v>0</v>
      </c>
      <c r="AJ68" s="626">
        <f t="shared" si="67"/>
        <v>0</v>
      </c>
      <c r="AK68" s="381">
        <f t="shared" si="67"/>
        <v>0</v>
      </c>
      <c r="AL68" s="380">
        <f t="shared" si="67"/>
        <v>0</v>
      </c>
      <c r="AM68" s="457">
        <f t="shared" si="59"/>
        <v>0</v>
      </c>
      <c r="AN68" s="626">
        <f t="shared" si="68"/>
        <v>0</v>
      </c>
      <c r="AO68" s="634">
        <f t="shared" si="68"/>
        <v>0</v>
      </c>
      <c r="AP68" s="626">
        <f t="shared" si="68"/>
        <v>0</v>
      </c>
      <c r="AQ68" s="381">
        <f t="shared" si="68"/>
        <v>0</v>
      </c>
      <c r="AR68" s="380">
        <f t="shared" si="68"/>
        <v>0</v>
      </c>
      <c r="AS68" s="496"/>
      <c r="AT68" s="496"/>
      <c r="AU68" s="496"/>
      <c r="AV68" s="496"/>
      <c r="AW68" s="496"/>
      <c r="AX68" s="496"/>
      <c r="AY68" s="496"/>
      <c r="AZ68" s="496"/>
      <c r="BA68" s="496"/>
      <c r="BB68" s="496"/>
      <c r="BC68" s="496"/>
    </row>
    <row r="69" spans="1:55" ht="14.25">
      <c r="A69" s="406"/>
      <c r="B69" s="844"/>
      <c r="C69" s="407"/>
      <c r="D69" s="846"/>
      <c r="E69" s="378" t="s">
        <v>1491</v>
      </c>
      <c r="F69" s="423" t="s">
        <v>1492</v>
      </c>
      <c r="G69" s="540"/>
      <c r="H69" s="569"/>
      <c r="I69" s="540"/>
      <c r="J69" s="569"/>
      <c r="K69" s="540"/>
      <c r="L69" s="569"/>
      <c r="M69" s="540"/>
      <c r="N69" s="569"/>
      <c r="O69" s="454">
        <f t="shared" si="55"/>
        <v>0</v>
      </c>
      <c r="P69" s="455">
        <f>P70+P71</f>
        <v>0</v>
      </c>
      <c r="Q69" s="456">
        <f>Q70+Q71</f>
        <v>0</v>
      </c>
      <c r="R69" s="457">
        <f>R70+R71</f>
        <v>0</v>
      </c>
      <c r="S69" s="455">
        <f>S70+S71</f>
        <v>0</v>
      </c>
      <c r="T69" s="456">
        <f>T70+T71</f>
        <v>0</v>
      </c>
      <c r="U69" s="457">
        <f t="shared" si="56"/>
        <v>0</v>
      </c>
      <c r="V69" s="455">
        <f>V70+V71</f>
        <v>0</v>
      </c>
      <c r="W69" s="456">
        <f>W70+W71</f>
        <v>0</v>
      </c>
      <c r="X69" s="457">
        <f>X70+X71</f>
        <v>0</v>
      </c>
      <c r="Y69" s="455">
        <f>Y70+Y71</f>
        <v>0</v>
      </c>
      <c r="Z69" s="456">
        <f>Z70+Z71</f>
        <v>0</v>
      </c>
      <c r="AA69" s="457">
        <f t="shared" si="57"/>
        <v>0</v>
      </c>
      <c r="AB69" s="455">
        <f>AB70+AB71</f>
        <v>0</v>
      </c>
      <c r="AC69" s="456">
        <f>AC70+AC71</f>
        <v>0</v>
      </c>
      <c r="AD69" s="457">
        <f>AD70+AD71</f>
        <v>0</v>
      </c>
      <c r="AE69" s="455">
        <f>AE70+AE71</f>
        <v>0</v>
      </c>
      <c r="AF69" s="456">
        <f>AF70+AF71</f>
        <v>0</v>
      </c>
      <c r="AG69" s="457">
        <f t="shared" si="58"/>
        <v>0</v>
      </c>
      <c r="AH69" s="455">
        <f>AH70+AH71</f>
        <v>0</v>
      </c>
      <c r="AI69" s="456">
        <f>AI70+AI71</f>
        <v>0</v>
      </c>
      <c r="AJ69" s="457">
        <f>AJ70+AJ71</f>
        <v>0</v>
      </c>
      <c r="AK69" s="455">
        <f>AK70+AK71</f>
        <v>0</v>
      </c>
      <c r="AL69" s="456">
        <f>AL70+AL71</f>
        <v>0</v>
      </c>
      <c r="AM69" s="457">
        <f t="shared" si="59"/>
        <v>0</v>
      </c>
      <c r="AN69" s="455">
        <f>AN70+AN71</f>
        <v>0</v>
      </c>
      <c r="AO69" s="456">
        <f>AO70+AO71</f>
        <v>0</v>
      </c>
      <c r="AP69" s="457">
        <f>AP70+AP71</f>
        <v>0</v>
      </c>
      <c r="AQ69" s="455">
        <f>AQ70+AQ71</f>
        <v>0</v>
      </c>
      <c r="AR69" s="456">
        <f>AR70+AR71</f>
        <v>0</v>
      </c>
      <c r="AS69" s="496"/>
      <c r="AT69" s="496"/>
      <c r="AU69" s="496"/>
      <c r="AV69" s="496"/>
      <c r="AW69" s="496"/>
      <c r="AX69" s="496"/>
      <c r="AY69" s="496"/>
      <c r="AZ69" s="496"/>
      <c r="BA69" s="496"/>
      <c r="BB69" s="496"/>
      <c r="BC69" s="496"/>
    </row>
    <row r="70" spans="1:55" ht="22.5">
      <c r="A70" s="406"/>
      <c r="B70" s="844"/>
      <c r="C70" s="407"/>
      <c r="D70" s="846"/>
      <c r="E70" s="378" t="s">
        <v>1493</v>
      </c>
      <c r="F70" s="422" t="s">
        <v>1481</v>
      </c>
      <c r="G70" s="540"/>
      <c r="H70" s="569"/>
      <c r="I70" s="540"/>
      <c r="J70" s="569"/>
      <c r="K70" s="540"/>
      <c r="L70" s="569"/>
      <c r="M70" s="540"/>
      <c r="N70" s="569"/>
      <c r="O70" s="454">
        <f t="shared" si="55"/>
        <v>0</v>
      </c>
      <c r="P70" s="381"/>
      <c r="Q70" s="380"/>
      <c r="R70" s="656"/>
      <c r="S70" s="381"/>
      <c r="T70" s="380"/>
      <c r="U70" s="457">
        <f t="shared" si="56"/>
        <v>0</v>
      </c>
      <c r="V70" s="626">
        <f t="shared" ref="V70:Z71" si="69">P70</f>
        <v>0</v>
      </c>
      <c r="W70" s="634">
        <f t="shared" si="69"/>
        <v>0</v>
      </c>
      <c r="X70" s="626">
        <f t="shared" si="69"/>
        <v>0</v>
      </c>
      <c r="Y70" s="381">
        <f t="shared" si="69"/>
        <v>0</v>
      </c>
      <c r="Z70" s="380">
        <f t="shared" si="69"/>
        <v>0</v>
      </c>
      <c r="AA70" s="457">
        <f t="shared" si="57"/>
        <v>0</v>
      </c>
      <c r="AB70" s="626">
        <f t="shared" ref="AB70:AF71" si="70">P70</f>
        <v>0</v>
      </c>
      <c r="AC70" s="634">
        <f t="shared" si="70"/>
        <v>0</v>
      </c>
      <c r="AD70" s="626">
        <f t="shared" si="70"/>
        <v>0</v>
      </c>
      <c r="AE70" s="381">
        <f t="shared" si="70"/>
        <v>0</v>
      </c>
      <c r="AF70" s="380">
        <f t="shared" si="70"/>
        <v>0</v>
      </c>
      <c r="AG70" s="457">
        <f t="shared" si="58"/>
        <v>0</v>
      </c>
      <c r="AH70" s="626">
        <f t="shared" ref="AH70:AL71" si="71">P70</f>
        <v>0</v>
      </c>
      <c r="AI70" s="634">
        <f t="shared" si="71"/>
        <v>0</v>
      </c>
      <c r="AJ70" s="626">
        <f t="shared" si="71"/>
        <v>0</v>
      </c>
      <c r="AK70" s="381">
        <f t="shared" si="71"/>
        <v>0</v>
      </c>
      <c r="AL70" s="380">
        <f t="shared" si="71"/>
        <v>0</v>
      </c>
      <c r="AM70" s="457">
        <f t="shared" si="59"/>
        <v>0</v>
      </c>
      <c r="AN70" s="626">
        <f t="shared" ref="AN70:AR71" si="72">P70</f>
        <v>0</v>
      </c>
      <c r="AO70" s="634">
        <f t="shared" si="72"/>
        <v>0</v>
      </c>
      <c r="AP70" s="626">
        <f t="shared" si="72"/>
        <v>0</v>
      </c>
      <c r="AQ70" s="381">
        <f t="shared" si="72"/>
        <v>0</v>
      </c>
      <c r="AR70" s="380">
        <f t="shared" si="72"/>
        <v>0</v>
      </c>
      <c r="AS70" s="496"/>
      <c r="AT70" s="496"/>
      <c r="AU70" s="496"/>
      <c r="AV70" s="496"/>
      <c r="AW70" s="496"/>
      <c r="AX70" s="496"/>
      <c r="AY70" s="496"/>
      <c r="AZ70" s="496"/>
      <c r="BA70" s="496"/>
      <c r="BB70" s="496"/>
      <c r="BC70" s="496"/>
    </row>
    <row r="71" spans="1:55" ht="14.25">
      <c r="A71" s="406"/>
      <c r="B71" s="844"/>
      <c r="C71" s="407"/>
      <c r="D71" s="846"/>
      <c r="E71" s="378" t="s">
        <v>1494</v>
      </c>
      <c r="F71" s="422" t="s">
        <v>1483</v>
      </c>
      <c r="G71" s="540"/>
      <c r="H71" s="569"/>
      <c r="I71" s="540"/>
      <c r="J71" s="569"/>
      <c r="K71" s="540"/>
      <c r="L71" s="569"/>
      <c r="M71" s="540"/>
      <c r="N71" s="569"/>
      <c r="O71" s="454">
        <f t="shared" si="55"/>
        <v>0</v>
      </c>
      <c r="P71" s="381"/>
      <c r="Q71" s="380"/>
      <c r="R71" s="656"/>
      <c r="S71" s="381"/>
      <c r="T71" s="380"/>
      <c r="U71" s="457">
        <f t="shared" si="56"/>
        <v>0</v>
      </c>
      <c r="V71" s="626">
        <f t="shared" si="69"/>
        <v>0</v>
      </c>
      <c r="W71" s="634">
        <f t="shared" si="69"/>
        <v>0</v>
      </c>
      <c r="X71" s="626">
        <f t="shared" si="69"/>
        <v>0</v>
      </c>
      <c r="Y71" s="381">
        <f t="shared" si="69"/>
        <v>0</v>
      </c>
      <c r="Z71" s="380">
        <f t="shared" si="69"/>
        <v>0</v>
      </c>
      <c r="AA71" s="457">
        <f t="shared" si="57"/>
        <v>0</v>
      </c>
      <c r="AB71" s="626">
        <f t="shared" si="70"/>
        <v>0</v>
      </c>
      <c r="AC71" s="634">
        <f t="shared" si="70"/>
        <v>0</v>
      </c>
      <c r="AD71" s="626">
        <f t="shared" si="70"/>
        <v>0</v>
      </c>
      <c r="AE71" s="381">
        <f t="shared" si="70"/>
        <v>0</v>
      </c>
      <c r="AF71" s="380">
        <f t="shared" si="70"/>
        <v>0</v>
      </c>
      <c r="AG71" s="457">
        <f t="shared" si="58"/>
        <v>0</v>
      </c>
      <c r="AH71" s="626">
        <f t="shared" si="71"/>
        <v>0</v>
      </c>
      <c r="AI71" s="634">
        <f t="shared" si="71"/>
        <v>0</v>
      </c>
      <c r="AJ71" s="626">
        <f t="shared" si="71"/>
        <v>0</v>
      </c>
      <c r="AK71" s="381">
        <f t="shared" si="71"/>
        <v>0</v>
      </c>
      <c r="AL71" s="380">
        <f t="shared" si="71"/>
        <v>0</v>
      </c>
      <c r="AM71" s="457">
        <f t="shared" si="59"/>
        <v>0</v>
      </c>
      <c r="AN71" s="626">
        <f t="shared" si="72"/>
        <v>0</v>
      </c>
      <c r="AO71" s="634">
        <f t="shared" si="72"/>
        <v>0</v>
      </c>
      <c r="AP71" s="626">
        <f t="shared" si="72"/>
        <v>0</v>
      </c>
      <c r="AQ71" s="381">
        <f t="shared" si="72"/>
        <v>0</v>
      </c>
      <c r="AR71" s="380">
        <f t="shared" si="72"/>
        <v>0</v>
      </c>
      <c r="AS71" s="496"/>
      <c r="AT71" s="496"/>
      <c r="AU71" s="496"/>
      <c r="AV71" s="496"/>
      <c r="AW71" s="496"/>
      <c r="AX71" s="496"/>
      <c r="AY71" s="496"/>
      <c r="AZ71" s="496"/>
      <c r="BA71" s="496"/>
      <c r="BB71" s="496"/>
      <c r="BC71" s="496"/>
    </row>
    <row r="72" spans="1:55" ht="14.25">
      <c r="A72" s="406"/>
      <c r="B72" s="844"/>
      <c r="C72" s="407"/>
      <c r="D72" s="846"/>
      <c r="E72" s="378" t="s">
        <v>1495</v>
      </c>
      <c r="F72" s="421" t="s">
        <v>1496</v>
      </c>
      <c r="G72" s="540"/>
      <c r="H72" s="569"/>
      <c r="I72" s="540"/>
      <c r="J72" s="569"/>
      <c r="K72" s="540"/>
      <c r="L72" s="569"/>
      <c r="M72" s="540"/>
      <c r="N72" s="569"/>
      <c r="O72" s="454">
        <f t="shared" si="55"/>
        <v>421.1</v>
      </c>
      <c r="P72" s="455">
        <f>P73+P76+P80</f>
        <v>264.7</v>
      </c>
      <c r="Q72" s="456">
        <f>Q73+Q76+Q80</f>
        <v>156.4</v>
      </c>
      <c r="R72" s="457">
        <f>R73+R76+R80</f>
        <v>0.22800000000000001</v>
      </c>
      <c r="S72" s="455">
        <f>S73+S76+S80</f>
        <v>0.22800000000000001</v>
      </c>
      <c r="T72" s="456">
        <f>T73+T76+T80</f>
        <v>0.22800000000000001</v>
      </c>
      <c r="U72" s="457">
        <f t="shared" si="56"/>
        <v>421.1</v>
      </c>
      <c r="V72" s="455">
        <f>V73+V76+V80</f>
        <v>264.7</v>
      </c>
      <c r="W72" s="456">
        <f>W73+W76+W80</f>
        <v>156.4</v>
      </c>
      <c r="X72" s="457">
        <f>X73+X76+X80</f>
        <v>0.22800000000000001</v>
      </c>
      <c r="Y72" s="455">
        <f>Y73+Y76+Y80</f>
        <v>0.22800000000000001</v>
      </c>
      <c r="Z72" s="456">
        <f>Z73+Z76+Z80</f>
        <v>0.22800000000000001</v>
      </c>
      <c r="AA72" s="457">
        <f t="shared" si="57"/>
        <v>421.1</v>
      </c>
      <c r="AB72" s="455">
        <f>AB73+AB76+AB80</f>
        <v>264.7</v>
      </c>
      <c r="AC72" s="456">
        <f>AC73+AC76+AC80</f>
        <v>156.4</v>
      </c>
      <c r="AD72" s="457">
        <f>AD73+AD76+AD80</f>
        <v>0.22800000000000001</v>
      </c>
      <c r="AE72" s="455">
        <f>AE73+AE76+AE80</f>
        <v>0.22800000000000001</v>
      </c>
      <c r="AF72" s="456">
        <f>AF73+AF76+AF80</f>
        <v>0.22800000000000001</v>
      </c>
      <c r="AG72" s="457">
        <f t="shared" si="58"/>
        <v>421.1</v>
      </c>
      <c r="AH72" s="455">
        <f>AH73+AH76+AH80</f>
        <v>264.7</v>
      </c>
      <c r="AI72" s="456">
        <f>AI73+AI76+AI80</f>
        <v>156.4</v>
      </c>
      <c r="AJ72" s="457">
        <f>AJ73+AJ76+AJ80</f>
        <v>0.22800000000000001</v>
      </c>
      <c r="AK72" s="455">
        <f>AK73+AK76+AK80</f>
        <v>0.22800000000000001</v>
      </c>
      <c r="AL72" s="456">
        <f>AL73+AL76+AL80</f>
        <v>0.22800000000000001</v>
      </c>
      <c r="AM72" s="457">
        <f t="shared" si="59"/>
        <v>421.1</v>
      </c>
      <c r="AN72" s="455">
        <f>AN73+AN76+AN80</f>
        <v>264.7</v>
      </c>
      <c r="AO72" s="456">
        <f>AO73+AO76+AO80</f>
        <v>156.4</v>
      </c>
      <c r="AP72" s="457">
        <f>AP73+AP76+AP80</f>
        <v>0.22800000000000001</v>
      </c>
      <c r="AQ72" s="455">
        <f>AQ73+AQ76+AQ80</f>
        <v>0.22800000000000001</v>
      </c>
      <c r="AR72" s="456">
        <f>AR73+AR76+AR80</f>
        <v>0.22800000000000001</v>
      </c>
      <c r="AS72" s="496"/>
      <c r="AT72" s="496"/>
      <c r="AU72" s="496"/>
      <c r="AV72" s="496"/>
      <c r="AW72" s="496"/>
      <c r="AX72" s="496"/>
      <c r="AY72" s="496"/>
      <c r="AZ72" s="496"/>
      <c r="BA72" s="496"/>
      <c r="BB72" s="496"/>
      <c r="BC72" s="496"/>
    </row>
    <row r="73" spans="1:55" ht="14.25">
      <c r="A73" s="406"/>
      <c r="B73" s="844"/>
      <c r="C73" s="407"/>
      <c r="D73" s="846"/>
      <c r="E73" s="378" t="s">
        <v>1497</v>
      </c>
      <c r="F73" s="423" t="s">
        <v>1498</v>
      </c>
      <c r="G73" s="540"/>
      <c r="H73" s="569"/>
      <c r="I73" s="540"/>
      <c r="J73" s="569"/>
      <c r="K73" s="540"/>
      <c r="L73" s="569"/>
      <c r="M73" s="540"/>
      <c r="N73" s="569"/>
      <c r="O73" s="454">
        <f t="shared" si="55"/>
        <v>0</v>
      </c>
      <c r="P73" s="455">
        <f>P74+P75</f>
        <v>0</v>
      </c>
      <c r="Q73" s="456">
        <f>Q74+Q75</f>
        <v>0</v>
      </c>
      <c r="R73" s="457">
        <f>R74+R75</f>
        <v>0</v>
      </c>
      <c r="S73" s="455">
        <f>S74+S75</f>
        <v>0</v>
      </c>
      <c r="T73" s="456">
        <f>T74+T75</f>
        <v>0</v>
      </c>
      <c r="U73" s="457">
        <f t="shared" si="56"/>
        <v>0</v>
      </c>
      <c r="V73" s="455">
        <f>V74+V75</f>
        <v>0</v>
      </c>
      <c r="W73" s="456">
        <f>W74+W75</f>
        <v>0</v>
      </c>
      <c r="X73" s="457">
        <f>X74+X75</f>
        <v>0</v>
      </c>
      <c r="Y73" s="455">
        <f>Y74+Y75</f>
        <v>0</v>
      </c>
      <c r="Z73" s="456">
        <f>Z74+Z75</f>
        <v>0</v>
      </c>
      <c r="AA73" s="457">
        <f t="shared" si="57"/>
        <v>0</v>
      </c>
      <c r="AB73" s="455">
        <f>AB74+AB75</f>
        <v>0</v>
      </c>
      <c r="AC73" s="456">
        <f>AC74+AC75</f>
        <v>0</v>
      </c>
      <c r="AD73" s="457">
        <f>AD74+AD75</f>
        <v>0</v>
      </c>
      <c r="AE73" s="455">
        <f>AE74+AE75</f>
        <v>0</v>
      </c>
      <c r="AF73" s="456">
        <f>AF74+AF75</f>
        <v>0</v>
      </c>
      <c r="AG73" s="457">
        <f t="shared" si="58"/>
        <v>0</v>
      </c>
      <c r="AH73" s="455">
        <f>AH74+AH75</f>
        <v>0</v>
      </c>
      <c r="AI73" s="456">
        <f>AI74+AI75</f>
        <v>0</v>
      </c>
      <c r="AJ73" s="457">
        <f>AJ74+AJ75</f>
        <v>0</v>
      </c>
      <c r="AK73" s="455">
        <f>AK74+AK75</f>
        <v>0</v>
      </c>
      <c r="AL73" s="456">
        <f>AL74+AL75</f>
        <v>0</v>
      </c>
      <c r="AM73" s="457">
        <f t="shared" si="59"/>
        <v>0</v>
      </c>
      <c r="AN73" s="455">
        <f>AN74+AN75</f>
        <v>0</v>
      </c>
      <c r="AO73" s="456">
        <f>AO74+AO75</f>
        <v>0</v>
      </c>
      <c r="AP73" s="457">
        <f>AP74+AP75</f>
        <v>0</v>
      </c>
      <c r="AQ73" s="455">
        <f>AQ74+AQ75</f>
        <v>0</v>
      </c>
      <c r="AR73" s="456">
        <f>AR74+AR75</f>
        <v>0</v>
      </c>
      <c r="AS73" s="496"/>
      <c r="AT73" s="496"/>
      <c r="AU73" s="496"/>
      <c r="AV73" s="496"/>
      <c r="AW73" s="496"/>
      <c r="AX73" s="496"/>
      <c r="AY73" s="496"/>
      <c r="AZ73" s="496"/>
      <c r="BA73" s="496"/>
      <c r="BB73" s="496"/>
      <c r="BC73" s="496"/>
    </row>
    <row r="74" spans="1:55" ht="22.5">
      <c r="A74" s="406"/>
      <c r="B74" s="844"/>
      <c r="C74" s="407"/>
      <c r="D74" s="846"/>
      <c r="E74" s="378" t="s">
        <v>1499</v>
      </c>
      <c r="F74" s="422" t="s">
        <v>1481</v>
      </c>
      <c r="G74" s="540"/>
      <c r="H74" s="569"/>
      <c r="I74" s="540"/>
      <c r="J74" s="569"/>
      <c r="K74" s="540"/>
      <c r="L74" s="569"/>
      <c r="M74" s="540"/>
      <c r="N74" s="569"/>
      <c r="O74" s="454">
        <f t="shared" si="55"/>
        <v>0</v>
      </c>
      <c r="P74" s="381"/>
      <c r="Q74" s="380"/>
      <c r="R74" s="656"/>
      <c r="S74" s="381"/>
      <c r="T74" s="380"/>
      <c r="U74" s="457">
        <f t="shared" si="56"/>
        <v>0</v>
      </c>
      <c r="V74" s="626">
        <f t="shared" ref="V74:Z75" si="73">P74</f>
        <v>0</v>
      </c>
      <c r="W74" s="634">
        <f t="shared" si="73"/>
        <v>0</v>
      </c>
      <c r="X74" s="626">
        <f t="shared" si="73"/>
        <v>0</v>
      </c>
      <c r="Y74" s="381">
        <f t="shared" si="73"/>
        <v>0</v>
      </c>
      <c r="Z74" s="380">
        <f t="shared" si="73"/>
        <v>0</v>
      </c>
      <c r="AA74" s="457">
        <f t="shared" si="57"/>
        <v>0</v>
      </c>
      <c r="AB74" s="626">
        <f t="shared" ref="AB74:AF75" si="74">P74</f>
        <v>0</v>
      </c>
      <c r="AC74" s="634">
        <f t="shared" si="74"/>
        <v>0</v>
      </c>
      <c r="AD74" s="626">
        <f t="shared" si="74"/>
        <v>0</v>
      </c>
      <c r="AE74" s="381">
        <f t="shared" si="74"/>
        <v>0</v>
      </c>
      <c r="AF74" s="380">
        <f t="shared" si="74"/>
        <v>0</v>
      </c>
      <c r="AG74" s="457">
        <f t="shared" si="58"/>
        <v>0</v>
      </c>
      <c r="AH74" s="626">
        <f t="shared" ref="AH74:AL75" si="75">P74</f>
        <v>0</v>
      </c>
      <c r="AI74" s="634">
        <f t="shared" si="75"/>
        <v>0</v>
      </c>
      <c r="AJ74" s="626">
        <f t="shared" si="75"/>
        <v>0</v>
      </c>
      <c r="AK74" s="381">
        <f t="shared" si="75"/>
        <v>0</v>
      </c>
      <c r="AL74" s="380">
        <f t="shared" si="75"/>
        <v>0</v>
      </c>
      <c r="AM74" s="457">
        <f t="shared" si="59"/>
        <v>0</v>
      </c>
      <c r="AN74" s="626">
        <f t="shared" ref="AN74:AR75" si="76">P74</f>
        <v>0</v>
      </c>
      <c r="AO74" s="634">
        <f t="shared" si="76"/>
        <v>0</v>
      </c>
      <c r="AP74" s="626">
        <f t="shared" si="76"/>
        <v>0</v>
      </c>
      <c r="AQ74" s="381">
        <f t="shared" si="76"/>
        <v>0</v>
      </c>
      <c r="AR74" s="380">
        <f t="shared" si="76"/>
        <v>0</v>
      </c>
      <c r="AS74" s="496"/>
      <c r="AT74" s="496"/>
      <c r="AU74" s="496"/>
      <c r="AV74" s="496"/>
      <c r="AW74" s="496"/>
      <c r="AX74" s="496"/>
      <c r="AY74" s="496"/>
      <c r="AZ74" s="496"/>
      <c r="BA74" s="496"/>
      <c r="BB74" s="496"/>
      <c r="BC74" s="496"/>
    </row>
    <row r="75" spans="1:55" ht="14.25">
      <c r="A75" s="406"/>
      <c r="B75" s="844"/>
      <c r="C75" s="407"/>
      <c r="D75" s="846"/>
      <c r="E75" s="378" t="s">
        <v>1500</v>
      </c>
      <c r="F75" s="422" t="s">
        <v>1483</v>
      </c>
      <c r="G75" s="540"/>
      <c r="H75" s="569"/>
      <c r="I75" s="540"/>
      <c r="J75" s="569"/>
      <c r="K75" s="540"/>
      <c r="L75" s="569"/>
      <c r="M75" s="540"/>
      <c r="N75" s="569"/>
      <c r="O75" s="454">
        <f t="shared" si="55"/>
        <v>0</v>
      </c>
      <c r="P75" s="381"/>
      <c r="Q75" s="380"/>
      <c r="R75" s="656"/>
      <c r="S75" s="381"/>
      <c r="T75" s="380"/>
      <c r="U75" s="457">
        <f t="shared" si="56"/>
        <v>0</v>
      </c>
      <c r="V75" s="626">
        <f t="shared" si="73"/>
        <v>0</v>
      </c>
      <c r="W75" s="634">
        <f t="shared" si="73"/>
        <v>0</v>
      </c>
      <c r="X75" s="626">
        <f t="shared" si="73"/>
        <v>0</v>
      </c>
      <c r="Y75" s="381">
        <f t="shared" si="73"/>
        <v>0</v>
      </c>
      <c r="Z75" s="380">
        <f t="shared" si="73"/>
        <v>0</v>
      </c>
      <c r="AA75" s="457">
        <f t="shared" si="57"/>
        <v>0</v>
      </c>
      <c r="AB75" s="626">
        <f t="shared" si="74"/>
        <v>0</v>
      </c>
      <c r="AC75" s="634">
        <f t="shared" si="74"/>
        <v>0</v>
      </c>
      <c r="AD75" s="626">
        <f t="shared" si="74"/>
        <v>0</v>
      </c>
      <c r="AE75" s="381">
        <f t="shared" si="74"/>
        <v>0</v>
      </c>
      <c r="AF75" s="380">
        <f t="shared" si="74"/>
        <v>0</v>
      </c>
      <c r="AG75" s="457">
        <f t="shared" si="58"/>
        <v>0</v>
      </c>
      <c r="AH75" s="626">
        <f t="shared" si="75"/>
        <v>0</v>
      </c>
      <c r="AI75" s="634">
        <f t="shared" si="75"/>
        <v>0</v>
      </c>
      <c r="AJ75" s="626">
        <f t="shared" si="75"/>
        <v>0</v>
      </c>
      <c r="AK75" s="381">
        <f t="shared" si="75"/>
        <v>0</v>
      </c>
      <c r="AL75" s="380">
        <f t="shared" si="75"/>
        <v>0</v>
      </c>
      <c r="AM75" s="457">
        <f t="shared" si="59"/>
        <v>0</v>
      </c>
      <c r="AN75" s="626">
        <f t="shared" si="76"/>
        <v>0</v>
      </c>
      <c r="AO75" s="634">
        <f t="shared" si="76"/>
        <v>0</v>
      </c>
      <c r="AP75" s="626">
        <f t="shared" si="76"/>
        <v>0</v>
      </c>
      <c r="AQ75" s="381">
        <f t="shared" si="76"/>
        <v>0</v>
      </c>
      <c r="AR75" s="380">
        <f t="shared" si="76"/>
        <v>0</v>
      </c>
      <c r="AS75" s="496"/>
      <c r="AT75" s="496"/>
      <c r="AU75" s="496"/>
      <c r="AV75" s="496"/>
      <c r="AW75" s="496"/>
      <c r="AX75" s="496"/>
      <c r="AY75" s="496"/>
      <c r="AZ75" s="496"/>
      <c r="BA75" s="496"/>
      <c r="BB75" s="496"/>
      <c r="BC75" s="496"/>
    </row>
    <row r="76" spans="1:55" ht="14.25">
      <c r="A76" s="406"/>
      <c r="B76" s="844"/>
      <c r="C76" s="407"/>
      <c r="D76" s="846"/>
      <c r="E76" s="378" t="s">
        <v>1791</v>
      </c>
      <c r="F76" s="423" t="s">
        <v>1792</v>
      </c>
      <c r="G76" s="540"/>
      <c r="H76" s="569"/>
      <c r="I76" s="540"/>
      <c r="J76" s="569"/>
      <c r="K76" s="540"/>
      <c r="L76" s="569"/>
      <c r="M76" s="540"/>
      <c r="N76" s="569"/>
      <c r="O76" s="454">
        <f t="shared" si="55"/>
        <v>398.8</v>
      </c>
      <c r="P76" s="455">
        <f>P77+P78+P79</f>
        <v>250.8</v>
      </c>
      <c r="Q76" s="456">
        <f>Q77+Q78+Q79</f>
        <v>148</v>
      </c>
      <c r="R76" s="457">
        <f>R77+R78+R79</f>
        <v>0.217</v>
      </c>
      <c r="S76" s="455">
        <f>S77+S78+S79</f>
        <v>0.217</v>
      </c>
      <c r="T76" s="456">
        <f>T77+T78+T79</f>
        <v>0.217</v>
      </c>
      <c r="U76" s="457">
        <f t="shared" si="56"/>
        <v>398.8</v>
      </c>
      <c r="V76" s="455">
        <f>V77+V78+V79</f>
        <v>250.8</v>
      </c>
      <c r="W76" s="456">
        <f>W77+W78+W79</f>
        <v>148</v>
      </c>
      <c r="X76" s="457">
        <f>X77+X78+X79</f>
        <v>0.217</v>
      </c>
      <c r="Y76" s="455">
        <f>Y77+Y78+Y79</f>
        <v>0.217</v>
      </c>
      <c r="Z76" s="456">
        <f>Z77+Z78+Z79</f>
        <v>0.217</v>
      </c>
      <c r="AA76" s="457">
        <f t="shared" si="57"/>
        <v>398.8</v>
      </c>
      <c r="AB76" s="455">
        <f>AB77+AB78+AB79</f>
        <v>250.8</v>
      </c>
      <c r="AC76" s="456">
        <f>AC77+AC78+AC79</f>
        <v>148</v>
      </c>
      <c r="AD76" s="457">
        <f>AD77+AD78+AD79</f>
        <v>0.217</v>
      </c>
      <c r="AE76" s="455">
        <f>AE77+AE78+AE79</f>
        <v>0.217</v>
      </c>
      <c r="AF76" s="456">
        <f>AF77+AF78+AF79</f>
        <v>0.217</v>
      </c>
      <c r="AG76" s="457">
        <f t="shared" si="58"/>
        <v>398.8</v>
      </c>
      <c r="AH76" s="455">
        <f>AH77+AH78+AH79</f>
        <v>250.8</v>
      </c>
      <c r="AI76" s="456">
        <f>AI77+AI78+AI79</f>
        <v>148</v>
      </c>
      <c r="AJ76" s="457">
        <f>AJ77+AJ78+AJ79</f>
        <v>0.217</v>
      </c>
      <c r="AK76" s="455">
        <f>AK77+AK78+AK79</f>
        <v>0.217</v>
      </c>
      <c r="AL76" s="456">
        <f>AL77+AL78+AL79</f>
        <v>0.217</v>
      </c>
      <c r="AM76" s="457">
        <f t="shared" si="59"/>
        <v>398.8</v>
      </c>
      <c r="AN76" s="455">
        <f>AN77+AN78+AN79</f>
        <v>250.8</v>
      </c>
      <c r="AO76" s="456">
        <f>AO77+AO78+AO79</f>
        <v>148</v>
      </c>
      <c r="AP76" s="457">
        <f>AP77+AP78+AP79</f>
        <v>0.217</v>
      </c>
      <c r="AQ76" s="455">
        <f>AQ77+AQ78+AQ79</f>
        <v>0.217</v>
      </c>
      <c r="AR76" s="456">
        <f>AR77+AR78+AR79</f>
        <v>0.217</v>
      </c>
      <c r="AS76" s="496"/>
      <c r="AT76" s="496"/>
      <c r="AU76" s="496"/>
      <c r="AV76" s="496"/>
      <c r="AW76" s="496"/>
      <c r="AX76" s="496"/>
      <c r="AY76" s="496"/>
      <c r="AZ76" s="496"/>
      <c r="BA76" s="496"/>
      <c r="BB76" s="496"/>
      <c r="BC76" s="496"/>
    </row>
    <row r="77" spans="1:55" ht="22.5">
      <c r="A77" s="406"/>
      <c r="B77" s="844"/>
      <c r="C77" s="407"/>
      <c r="D77" s="846"/>
      <c r="E77" s="378" t="s">
        <v>1793</v>
      </c>
      <c r="F77" s="422" t="s">
        <v>1481</v>
      </c>
      <c r="G77" s="540"/>
      <c r="H77" s="569"/>
      <c r="I77" s="540"/>
      <c r="J77" s="569"/>
      <c r="K77" s="540"/>
      <c r="L77" s="569"/>
      <c r="M77" s="540"/>
      <c r="N77" s="569"/>
      <c r="O77" s="454">
        <f t="shared" si="55"/>
        <v>398.8</v>
      </c>
      <c r="P77" s="381">
        <v>250.8</v>
      </c>
      <c r="Q77" s="380">
        <v>148</v>
      </c>
      <c r="R77" s="656">
        <v>0.217</v>
      </c>
      <c r="S77" s="381">
        <v>0.217</v>
      </c>
      <c r="T77" s="380">
        <v>0.217</v>
      </c>
      <c r="U77" s="457">
        <f t="shared" si="56"/>
        <v>398.8</v>
      </c>
      <c r="V77" s="626">
        <f t="shared" ref="V77:Z79" si="77">P77</f>
        <v>250.8</v>
      </c>
      <c r="W77" s="634">
        <f t="shared" si="77"/>
        <v>148</v>
      </c>
      <c r="X77" s="626">
        <f t="shared" si="77"/>
        <v>0.217</v>
      </c>
      <c r="Y77" s="381">
        <f t="shared" si="77"/>
        <v>0.217</v>
      </c>
      <c r="Z77" s="380">
        <f t="shared" si="77"/>
        <v>0.217</v>
      </c>
      <c r="AA77" s="457">
        <f t="shared" si="57"/>
        <v>398.8</v>
      </c>
      <c r="AB77" s="626">
        <f t="shared" ref="AB77:AF79" si="78">P77</f>
        <v>250.8</v>
      </c>
      <c r="AC77" s="634">
        <f t="shared" si="78"/>
        <v>148</v>
      </c>
      <c r="AD77" s="626">
        <f t="shared" si="78"/>
        <v>0.217</v>
      </c>
      <c r="AE77" s="381">
        <f t="shared" si="78"/>
        <v>0.217</v>
      </c>
      <c r="AF77" s="380">
        <f t="shared" si="78"/>
        <v>0.217</v>
      </c>
      <c r="AG77" s="457">
        <f t="shared" si="58"/>
        <v>398.8</v>
      </c>
      <c r="AH77" s="626">
        <f t="shared" ref="AH77:AL79" si="79">P77</f>
        <v>250.8</v>
      </c>
      <c r="AI77" s="634">
        <f t="shared" si="79"/>
        <v>148</v>
      </c>
      <c r="AJ77" s="626">
        <f t="shared" si="79"/>
        <v>0.217</v>
      </c>
      <c r="AK77" s="381">
        <f t="shared" si="79"/>
        <v>0.217</v>
      </c>
      <c r="AL77" s="380">
        <f t="shared" si="79"/>
        <v>0.217</v>
      </c>
      <c r="AM77" s="457">
        <f t="shared" si="59"/>
        <v>398.8</v>
      </c>
      <c r="AN77" s="626">
        <f t="shared" ref="AN77:AR79" si="80">P77</f>
        <v>250.8</v>
      </c>
      <c r="AO77" s="634">
        <f t="shared" si="80"/>
        <v>148</v>
      </c>
      <c r="AP77" s="626">
        <f t="shared" si="80"/>
        <v>0.217</v>
      </c>
      <c r="AQ77" s="381">
        <f t="shared" si="80"/>
        <v>0.217</v>
      </c>
      <c r="AR77" s="380">
        <f t="shared" si="80"/>
        <v>0.217</v>
      </c>
      <c r="AS77" s="496"/>
      <c r="AT77" s="496"/>
      <c r="AU77" s="496"/>
      <c r="AV77" s="496"/>
      <c r="AW77" s="496"/>
      <c r="AX77" s="496"/>
      <c r="AY77" s="496"/>
      <c r="AZ77" s="496"/>
      <c r="BA77" s="496"/>
      <c r="BB77" s="496"/>
      <c r="BC77" s="496"/>
    </row>
    <row r="78" spans="1:55" ht="14.25">
      <c r="A78" s="406"/>
      <c r="B78" s="844"/>
      <c r="C78" s="407"/>
      <c r="D78" s="846"/>
      <c r="E78" s="378" t="s">
        <v>1794</v>
      </c>
      <c r="F78" s="422" t="s">
        <v>1483</v>
      </c>
      <c r="G78" s="540"/>
      <c r="H78" s="569"/>
      <c r="I78" s="540"/>
      <c r="J78" s="569"/>
      <c r="K78" s="540"/>
      <c r="L78" s="569"/>
      <c r="M78" s="540"/>
      <c r="N78" s="569"/>
      <c r="O78" s="454">
        <f t="shared" si="55"/>
        <v>0</v>
      </c>
      <c r="P78" s="381"/>
      <c r="Q78" s="380"/>
      <c r="R78" s="656"/>
      <c r="S78" s="381"/>
      <c r="T78" s="380"/>
      <c r="U78" s="457">
        <f t="shared" si="56"/>
        <v>0</v>
      </c>
      <c r="V78" s="626">
        <f t="shared" si="77"/>
        <v>0</v>
      </c>
      <c r="W78" s="634">
        <f t="shared" si="77"/>
        <v>0</v>
      </c>
      <c r="X78" s="626">
        <f t="shared" si="77"/>
        <v>0</v>
      </c>
      <c r="Y78" s="381">
        <f t="shared" si="77"/>
        <v>0</v>
      </c>
      <c r="Z78" s="380">
        <f t="shared" si="77"/>
        <v>0</v>
      </c>
      <c r="AA78" s="457">
        <f t="shared" si="57"/>
        <v>0</v>
      </c>
      <c r="AB78" s="626">
        <f t="shared" si="78"/>
        <v>0</v>
      </c>
      <c r="AC78" s="634">
        <f t="shared" si="78"/>
        <v>0</v>
      </c>
      <c r="AD78" s="626">
        <f t="shared" si="78"/>
        <v>0</v>
      </c>
      <c r="AE78" s="381">
        <f t="shared" si="78"/>
        <v>0</v>
      </c>
      <c r="AF78" s="380">
        <f t="shared" si="78"/>
        <v>0</v>
      </c>
      <c r="AG78" s="457">
        <f t="shared" si="58"/>
        <v>0</v>
      </c>
      <c r="AH78" s="626">
        <f t="shared" si="79"/>
        <v>0</v>
      </c>
      <c r="AI78" s="634">
        <f t="shared" si="79"/>
        <v>0</v>
      </c>
      <c r="AJ78" s="626">
        <f t="shared" si="79"/>
        <v>0</v>
      </c>
      <c r="AK78" s="381">
        <f t="shared" si="79"/>
        <v>0</v>
      </c>
      <c r="AL78" s="380">
        <f t="shared" si="79"/>
        <v>0</v>
      </c>
      <c r="AM78" s="457">
        <f t="shared" si="59"/>
        <v>0</v>
      </c>
      <c r="AN78" s="626">
        <f t="shared" si="80"/>
        <v>0</v>
      </c>
      <c r="AO78" s="634">
        <f t="shared" si="80"/>
        <v>0</v>
      </c>
      <c r="AP78" s="626">
        <f t="shared" si="80"/>
        <v>0</v>
      </c>
      <c r="AQ78" s="381">
        <f t="shared" si="80"/>
        <v>0</v>
      </c>
      <c r="AR78" s="380">
        <f t="shared" si="80"/>
        <v>0</v>
      </c>
      <c r="AS78" s="496"/>
      <c r="AT78" s="496"/>
      <c r="AU78" s="496"/>
      <c r="AV78" s="496"/>
      <c r="AW78" s="496"/>
      <c r="AX78" s="496"/>
      <c r="AY78" s="496"/>
      <c r="AZ78" s="496"/>
      <c r="BA78" s="496"/>
      <c r="BB78" s="496"/>
      <c r="BC78" s="496"/>
    </row>
    <row r="79" spans="1:55" ht="14.25">
      <c r="A79" s="406"/>
      <c r="B79" s="844"/>
      <c r="C79" s="407"/>
      <c r="D79" s="846"/>
      <c r="E79" s="378" t="s">
        <v>1795</v>
      </c>
      <c r="F79" s="422" t="s">
        <v>1485</v>
      </c>
      <c r="G79" s="540"/>
      <c r="H79" s="569"/>
      <c r="I79" s="540"/>
      <c r="J79" s="569"/>
      <c r="K79" s="540"/>
      <c r="L79" s="569"/>
      <c r="M79" s="540"/>
      <c r="N79" s="569"/>
      <c r="O79" s="454">
        <f t="shared" si="55"/>
        <v>0</v>
      </c>
      <c r="P79" s="381"/>
      <c r="Q79" s="380"/>
      <c r="R79" s="656"/>
      <c r="S79" s="381"/>
      <c r="T79" s="380"/>
      <c r="U79" s="457">
        <f t="shared" si="56"/>
        <v>0</v>
      </c>
      <c r="V79" s="626">
        <f t="shared" si="77"/>
        <v>0</v>
      </c>
      <c r="W79" s="634">
        <f t="shared" si="77"/>
        <v>0</v>
      </c>
      <c r="X79" s="626">
        <f t="shared" si="77"/>
        <v>0</v>
      </c>
      <c r="Y79" s="381">
        <f t="shared" si="77"/>
        <v>0</v>
      </c>
      <c r="Z79" s="380">
        <f t="shared" si="77"/>
        <v>0</v>
      </c>
      <c r="AA79" s="457">
        <f t="shared" si="57"/>
        <v>0</v>
      </c>
      <c r="AB79" s="626">
        <f t="shared" si="78"/>
        <v>0</v>
      </c>
      <c r="AC79" s="634">
        <f t="shared" si="78"/>
        <v>0</v>
      </c>
      <c r="AD79" s="626">
        <f t="shared" si="78"/>
        <v>0</v>
      </c>
      <c r="AE79" s="381">
        <f t="shared" si="78"/>
        <v>0</v>
      </c>
      <c r="AF79" s="380">
        <f t="shared" si="78"/>
        <v>0</v>
      </c>
      <c r="AG79" s="457">
        <f t="shared" si="58"/>
        <v>0</v>
      </c>
      <c r="AH79" s="626">
        <f t="shared" si="79"/>
        <v>0</v>
      </c>
      <c r="AI79" s="634">
        <f t="shared" si="79"/>
        <v>0</v>
      </c>
      <c r="AJ79" s="626">
        <f t="shared" si="79"/>
        <v>0</v>
      </c>
      <c r="AK79" s="381">
        <f t="shared" si="79"/>
        <v>0</v>
      </c>
      <c r="AL79" s="380">
        <f t="shared" si="79"/>
        <v>0</v>
      </c>
      <c r="AM79" s="457">
        <f t="shared" si="59"/>
        <v>0</v>
      </c>
      <c r="AN79" s="626">
        <f t="shared" si="80"/>
        <v>0</v>
      </c>
      <c r="AO79" s="634">
        <f t="shared" si="80"/>
        <v>0</v>
      </c>
      <c r="AP79" s="626">
        <f t="shared" si="80"/>
        <v>0</v>
      </c>
      <c r="AQ79" s="381">
        <f t="shared" si="80"/>
        <v>0</v>
      </c>
      <c r="AR79" s="380">
        <f t="shared" si="80"/>
        <v>0</v>
      </c>
      <c r="AS79" s="496"/>
      <c r="AT79" s="496"/>
      <c r="AU79" s="496"/>
      <c r="AV79" s="496"/>
      <c r="AW79" s="496"/>
      <c r="AX79" s="496"/>
      <c r="AY79" s="496"/>
      <c r="AZ79" s="496"/>
      <c r="BA79" s="496"/>
      <c r="BB79" s="496"/>
      <c r="BC79" s="496"/>
    </row>
    <row r="80" spans="1:55" ht="14.25">
      <c r="A80" s="406"/>
      <c r="B80" s="844"/>
      <c r="C80" s="407"/>
      <c r="D80" s="846"/>
      <c r="E80" s="378" t="s">
        <v>1796</v>
      </c>
      <c r="F80" s="423" t="s">
        <v>1797</v>
      </c>
      <c r="G80" s="540"/>
      <c r="H80" s="569"/>
      <c r="I80" s="540"/>
      <c r="J80" s="569"/>
      <c r="K80" s="540"/>
      <c r="L80" s="569"/>
      <c r="M80" s="540"/>
      <c r="N80" s="569"/>
      <c r="O80" s="454">
        <f t="shared" si="55"/>
        <v>22.3</v>
      </c>
      <c r="P80" s="455">
        <f>P81+P82+P83</f>
        <v>13.9</v>
      </c>
      <c r="Q80" s="456">
        <f>Q81+Q82+Q83</f>
        <v>8.4</v>
      </c>
      <c r="R80" s="457">
        <f>R81+R82+R83</f>
        <v>1.0999999999999999E-2</v>
      </c>
      <c r="S80" s="455">
        <f>S81+S82+S83</f>
        <v>1.0999999999999999E-2</v>
      </c>
      <c r="T80" s="456">
        <f>T81+T82+T83</f>
        <v>1.0999999999999999E-2</v>
      </c>
      <c r="U80" s="457">
        <f t="shared" si="56"/>
        <v>22.3</v>
      </c>
      <c r="V80" s="455">
        <f>V81+V82+V83</f>
        <v>13.9</v>
      </c>
      <c r="W80" s="456">
        <f>W81+W82+W83</f>
        <v>8.4</v>
      </c>
      <c r="X80" s="457">
        <f>X81+X82+X83</f>
        <v>1.0999999999999999E-2</v>
      </c>
      <c r="Y80" s="455">
        <f>Y81+Y82+Y83</f>
        <v>1.0999999999999999E-2</v>
      </c>
      <c r="Z80" s="456">
        <f>Z81+Z82+Z83</f>
        <v>1.0999999999999999E-2</v>
      </c>
      <c r="AA80" s="457">
        <f t="shared" si="57"/>
        <v>22.3</v>
      </c>
      <c r="AB80" s="455">
        <f>AB81+AB82+AB83</f>
        <v>13.9</v>
      </c>
      <c r="AC80" s="456">
        <f>AC81+AC82+AC83</f>
        <v>8.4</v>
      </c>
      <c r="AD80" s="457">
        <f>AD81+AD82+AD83</f>
        <v>1.0999999999999999E-2</v>
      </c>
      <c r="AE80" s="455">
        <f>AE81+AE82+AE83</f>
        <v>1.0999999999999999E-2</v>
      </c>
      <c r="AF80" s="456">
        <f>AF81+AF82+AF83</f>
        <v>1.0999999999999999E-2</v>
      </c>
      <c r="AG80" s="457">
        <f t="shared" si="58"/>
        <v>22.3</v>
      </c>
      <c r="AH80" s="455">
        <f>AH81+AH82+AH83</f>
        <v>13.9</v>
      </c>
      <c r="AI80" s="456">
        <f>AI81+AI82+AI83</f>
        <v>8.4</v>
      </c>
      <c r="AJ80" s="457">
        <f>AJ81+AJ82+AJ83</f>
        <v>1.0999999999999999E-2</v>
      </c>
      <c r="AK80" s="455">
        <f>AK81+AK82+AK83</f>
        <v>1.0999999999999999E-2</v>
      </c>
      <c r="AL80" s="456">
        <f>AL81+AL82+AL83</f>
        <v>1.0999999999999999E-2</v>
      </c>
      <c r="AM80" s="457">
        <f t="shared" si="59"/>
        <v>22.3</v>
      </c>
      <c r="AN80" s="455">
        <f>AN81+AN82+AN83</f>
        <v>13.9</v>
      </c>
      <c r="AO80" s="456">
        <f>AO81+AO82+AO83</f>
        <v>8.4</v>
      </c>
      <c r="AP80" s="457">
        <f>AP81+AP82+AP83</f>
        <v>1.0999999999999999E-2</v>
      </c>
      <c r="AQ80" s="455">
        <f>AQ81+AQ82+AQ83</f>
        <v>1.0999999999999999E-2</v>
      </c>
      <c r="AR80" s="456">
        <f>AR81+AR82+AR83</f>
        <v>1.0999999999999999E-2</v>
      </c>
      <c r="AS80" s="496"/>
      <c r="AT80" s="496"/>
      <c r="AU80" s="496"/>
      <c r="AV80" s="496"/>
      <c r="AW80" s="496"/>
      <c r="AX80" s="496"/>
      <c r="AY80" s="496"/>
      <c r="AZ80" s="496"/>
      <c r="BA80" s="496"/>
      <c r="BB80" s="496"/>
      <c r="BC80" s="496"/>
    </row>
    <row r="81" spans="1:55" ht="22.5">
      <c r="A81" s="406"/>
      <c r="B81" s="844"/>
      <c r="C81" s="407"/>
      <c r="D81" s="846"/>
      <c r="E81" s="378" t="s">
        <v>1798</v>
      </c>
      <c r="F81" s="422" t="s">
        <v>1481</v>
      </c>
      <c r="G81" s="540"/>
      <c r="H81" s="569"/>
      <c r="I81" s="540"/>
      <c r="J81" s="569"/>
      <c r="K81" s="540"/>
      <c r="L81" s="569"/>
      <c r="M81" s="540"/>
      <c r="N81" s="569"/>
      <c r="O81" s="454">
        <f t="shared" si="55"/>
        <v>22.3</v>
      </c>
      <c r="P81" s="381">
        <v>13.9</v>
      </c>
      <c r="Q81" s="380">
        <v>8.4</v>
      </c>
      <c r="R81" s="656">
        <v>1.0999999999999999E-2</v>
      </c>
      <c r="S81" s="381">
        <v>1.0999999999999999E-2</v>
      </c>
      <c r="T81" s="380">
        <v>1.0999999999999999E-2</v>
      </c>
      <c r="U81" s="457">
        <f t="shared" si="56"/>
        <v>22.3</v>
      </c>
      <c r="V81" s="626">
        <f t="shared" ref="V81:Z83" si="81">P81</f>
        <v>13.9</v>
      </c>
      <c r="W81" s="634">
        <f t="shared" si="81"/>
        <v>8.4</v>
      </c>
      <c r="X81" s="626">
        <f t="shared" si="81"/>
        <v>1.0999999999999999E-2</v>
      </c>
      <c r="Y81" s="381">
        <f t="shared" si="81"/>
        <v>1.0999999999999999E-2</v>
      </c>
      <c r="Z81" s="380">
        <f t="shared" si="81"/>
        <v>1.0999999999999999E-2</v>
      </c>
      <c r="AA81" s="457">
        <f t="shared" si="57"/>
        <v>22.3</v>
      </c>
      <c r="AB81" s="626">
        <f t="shared" ref="AB81:AF83" si="82">P81</f>
        <v>13.9</v>
      </c>
      <c r="AC81" s="634">
        <f t="shared" si="82"/>
        <v>8.4</v>
      </c>
      <c r="AD81" s="626">
        <f t="shared" si="82"/>
        <v>1.0999999999999999E-2</v>
      </c>
      <c r="AE81" s="381">
        <f t="shared" si="82"/>
        <v>1.0999999999999999E-2</v>
      </c>
      <c r="AF81" s="380">
        <f t="shared" si="82"/>
        <v>1.0999999999999999E-2</v>
      </c>
      <c r="AG81" s="457">
        <f t="shared" si="58"/>
        <v>22.3</v>
      </c>
      <c r="AH81" s="626">
        <f t="shared" ref="AH81:AL83" si="83">P81</f>
        <v>13.9</v>
      </c>
      <c r="AI81" s="634">
        <f t="shared" si="83"/>
        <v>8.4</v>
      </c>
      <c r="AJ81" s="626">
        <f t="shared" si="83"/>
        <v>1.0999999999999999E-2</v>
      </c>
      <c r="AK81" s="381">
        <f t="shared" si="83"/>
        <v>1.0999999999999999E-2</v>
      </c>
      <c r="AL81" s="380">
        <f t="shared" si="83"/>
        <v>1.0999999999999999E-2</v>
      </c>
      <c r="AM81" s="457">
        <f t="shared" si="59"/>
        <v>22.3</v>
      </c>
      <c r="AN81" s="626">
        <f t="shared" ref="AN81:AR83" si="84">P81</f>
        <v>13.9</v>
      </c>
      <c r="AO81" s="634">
        <f t="shared" si="84"/>
        <v>8.4</v>
      </c>
      <c r="AP81" s="626">
        <f t="shared" si="84"/>
        <v>1.0999999999999999E-2</v>
      </c>
      <c r="AQ81" s="381">
        <f t="shared" si="84"/>
        <v>1.0999999999999999E-2</v>
      </c>
      <c r="AR81" s="380">
        <f t="shared" si="84"/>
        <v>1.0999999999999999E-2</v>
      </c>
      <c r="AS81" s="496"/>
      <c r="AT81" s="496"/>
      <c r="AU81" s="496"/>
      <c r="AV81" s="496"/>
      <c r="AW81" s="496"/>
      <c r="AX81" s="496"/>
      <c r="AY81" s="496"/>
      <c r="AZ81" s="496"/>
      <c r="BA81" s="496"/>
      <c r="BB81" s="496"/>
      <c r="BC81" s="496"/>
    </row>
    <row r="82" spans="1:55" ht="14.25">
      <c r="A82" s="406"/>
      <c r="B82" s="844"/>
      <c r="C82" s="407"/>
      <c r="D82" s="846"/>
      <c r="E82" s="378" t="s">
        <v>1799</v>
      </c>
      <c r="F82" s="422" t="s">
        <v>1483</v>
      </c>
      <c r="G82" s="540"/>
      <c r="H82" s="569"/>
      <c r="I82" s="540"/>
      <c r="J82" s="569"/>
      <c r="K82" s="540"/>
      <c r="L82" s="569"/>
      <c r="M82" s="540"/>
      <c r="N82" s="569"/>
      <c r="O82" s="454">
        <f t="shared" si="55"/>
        <v>0</v>
      </c>
      <c r="P82" s="381"/>
      <c r="Q82" s="380"/>
      <c r="R82" s="656"/>
      <c r="S82" s="381"/>
      <c r="T82" s="380"/>
      <c r="U82" s="457">
        <f t="shared" si="56"/>
        <v>0</v>
      </c>
      <c r="V82" s="626">
        <f t="shared" si="81"/>
        <v>0</v>
      </c>
      <c r="W82" s="634">
        <f t="shared" si="81"/>
        <v>0</v>
      </c>
      <c r="X82" s="626">
        <f t="shared" si="81"/>
        <v>0</v>
      </c>
      <c r="Y82" s="381">
        <f t="shared" si="81"/>
        <v>0</v>
      </c>
      <c r="Z82" s="380">
        <f t="shared" si="81"/>
        <v>0</v>
      </c>
      <c r="AA82" s="457">
        <f t="shared" si="57"/>
        <v>0</v>
      </c>
      <c r="AB82" s="626">
        <f t="shared" si="82"/>
        <v>0</v>
      </c>
      <c r="AC82" s="634">
        <f t="shared" si="82"/>
        <v>0</v>
      </c>
      <c r="AD82" s="626">
        <f t="shared" si="82"/>
        <v>0</v>
      </c>
      <c r="AE82" s="381">
        <f t="shared" si="82"/>
        <v>0</v>
      </c>
      <c r="AF82" s="380">
        <f t="shared" si="82"/>
        <v>0</v>
      </c>
      <c r="AG82" s="457">
        <f t="shared" si="58"/>
        <v>0</v>
      </c>
      <c r="AH82" s="626">
        <f t="shared" si="83"/>
        <v>0</v>
      </c>
      <c r="AI82" s="634">
        <f t="shared" si="83"/>
        <v>0</v>
      </c>
      <c r="AJ82" s="626">
        <f t="shared" si="83"/>
        <v>0</v>
      </c>
      <c r="AK82" s="381">
        <f t="shared" si="83"/>
        <v>0</v>
      </c>
      <c r="AL82" s="380">
        <f t="shared" si="83"/>
        <v>0</v>
      </c>
      <c r="AM82" s="457">
        <f t="shared" si="59"/>
        <v>0</v>
      </c>
      <c r="AN82" s="626">
        <f t="shared" si="84"/>
        <v>0</v>
      </c>
      <c r="AO82" s="634">
        <f t="shared" si="84"/>
        <v>0</v>
      </c>
      <c r="AP82" s="626">
        <f t="shared" si="84"/>
        <v>0</v>
      </c>
      <c r="AQ82" s="381">
        <f t="shared" si="84"/>
        <v>0</v>
      </c>
      <c r="AR82" s="380">
        <f t="shared" si="84"/>
        <v>0</v>
      </c>
      <c r="AS82" s="496"/>
      <c r="AT82" s="496"/>
      <c r="AU82" s="496"/>
      <c r="AV82" s="496"/>
      <c r="AW82" s="496"/>
      <c r="AX82" s="496"/>
      <c r="AY82" s="496"/>
      <c r="AZ82" s="496"/>
      <c r="BA82" s="496"/>
      <c r="BB82" s="496"/>
      <c r="BC82" s="496"/>
    </row>
    <row r="83" spans="1:55" ht="14.25">
      <c r="A83" s="406"/>
      <c r="B83" s="844"/>
      <c r="C83" s="407"/>
      <c r="D83" s="846"/>
      <c r="E83" s="378" t="s">
        <v>1800</v>
      </c>
      <c r="F83" s="422" t="s">
        <v>1485</v>
      </c>
      <c r="G83" s="540"/>
      <c r="H83" s="569"/>
      <c r="I83" s="540"/>
      <c r="J83" s="569"/>
      <c r="K83" s="540"/>
      <c r="L83" s="569"/>
      <c r="M83" s="540"/>
      <c r="N83" s="569"/>
      <c r="O83" s="454">
        <f t="shared" si="55"/>
        <v>0</v>
      </c>
      <c r="P83" s="381"/>
      <c r="Q83" s="380"/>
      <c r="R83" s="656"/>
      <c r="S83" s="381"/>
      <c r="T83" s="380"/>
      <c r="U83" s="457">
        <f t="shared" si="56"/>
        <v>0</v>
      </c>
      <c r="V83" s="626">
        <f t="shared" si="81"/>
        <v>0</v>
      </c>
      <c r="W83" s="634">
        <f t="shared" si="81"/>
        <v>0</v>
      </c>
      <c r="X83" s="626">
        <f t="shared" si="81"/>
        <v>0</v>
      </c>
      <c r="Y83" s="381">
        <f t="shared" si="81"/>
        <v>0</v>
      </c>
      <c r="Z83" s="380">
        <f t="shared" si="81"/>
        <v>0</v>
      </c>
      <c r="AA83" s="457">
        <f t="shared" si="57"/>
        <v>0</v>
      </c>
      <c r="AB83" s="626">
        <f t="shared" si="82"/>
        <v>0</v>
      </c>
      <c r="AC83" s="634">
        <f t="shared" si="82"/>
        <v>0</v>
      </c>
      <c r="AD83" s="626">
        <f t="shared" si="82"/>
        <v>0</v>
      </c>
      <c r="AE83" s="381">
        <f t="shared" si="82"/>
        <v>0</v>
      </c>
      <c r="AF83" s="380">
        <f t="shared" si="82"/>
        <v>0</v>
      </c>
      <c r="AG83" s="457">
        <f t="shared" si="58"/>
        <v>0</v>
      </c>
      <c r="AH83" s="626">
        <f t="shared" si="83"/>
        <v>0</v>
      </c>
      <c r="AI83" s="634">
        <f t="shared" si="83"/>
        <v>0</v>
      </c>
      <c r="AJ83" s="626">
        <f t="shared" si="83"/>
        <v>0</v>
      </c>
      <c r="AK83" s="381">
        <f t="shared" si="83"/>
        <v>0</v>
      </c>
      <c r="AL83" s="380">
        <f t="shared" si="83"/>
        <v>0</v>
      </c>
      <c r="AM83" s="457">
        <f t="shared" si="59"/>
        <v>0</v>
      </c>
      <c r="AN83" s="626">
        <f t="shared" si="84"/>
        <v>0</v>
      </c>
      <c r="AO83" s="634">
        <f t="shared" si="84"/>
        <v>0</v>
      </c>
      <c r="AP83" s="626">
        <f t="shared" si="84"/>
        <v>0</v>
      </c>
      <c r="AQ83" s="381">
        <f t="shared" si="84"/>
        <v>0</v>
      </c>
      <c r="AR83" s="380">
        <f t="shared" si="84"/>
        <v>0</v>
      </c>
      <c r="AS83" s="496"/>
      <c r="AT83" s="496"/>
      <c r="AU83" s="496"/>
      <c r="AV83" s="496"/>
      <c r="AW83" s="496"/>
      <c r="AX83" s="496"/>
      <c r="AY83" s="496"/>
      <c r="AZ83" s="496"/>
      <c r="BA83" s="496"/>
      <c r="BB83" s="496"/>
      <c r="BC83" s="496"/>
    </row>
    <row r="84" spans="1:55" ht="14.25">
      <c r="A84" s="406"/>
      <c r="B84" s="844"/>
      <c r="C84" s="407"/>
      <c r="D84" s="846"/>
      <c r="E84" s="378" t="s">
        <v>1802</v>
      </c>
      <c r="F84" s="421" t="s">
        <v>1803</v>
      </c>
      <c r="G84" s="540"/>
      <c r="H84" s="569"/>
      <c r="I84" s="540"/>
      <c r="J84" s="569"/>
      <c r="K84" s="540"/>
      <c r="L84" s="569"/>
      <c r="M84" s="540"/>
      <c r="N84" s="569"/>
      <c r="O84" s="454">
        <f t="shared" si="55"/>
        <v>0</v>
      </c>
      <c r="P84" s="455">
        <f>SUM(P85:P86)</f>
        <v>0</v>
      </c>
      <c r="Q84" s="456">
        <f>SUM(Q85:Q86)</f>
        <v>0</v>
      </c>
      <c r="R84" s="457">
        <f>SUM(R85:R86)</f>
        <v>0</v>
      </c>
      <c r="S84" s="455">
        <f>SUM(S85:S86)</f>
        <v>0</v>
      </c>
      <c r="T84" s="456">
        <f>SUM(T85:T86)</f>
        <v>0</v>
      </c>
      <c r="U84" s="457">
        <f t="shared" si="56"/>
        <v>0</v>
      </c>
      <c r="V84" s="455">
        <f>SUM(V85:V86)</f>
        <v>0</v>
      </c>
      <c r="W84" s="456">
        <f>SUM(W85:W86)</f>
        <v>0</v>
      </c>
      <c r="X84" s="457">
        <f>SUM(X85:X86)</f>
        <v>0</v>
      </c>
      <c r="Y84" s="455">
        <f>SUM(Y85:Y86)</f>
        <v>0</v>
      </c>
      <c r="Z84" s="456">
        <f>SUM(Z85:Z86)</f>
        <v>0</v>
      </c>
      <c r="AA84" s="457">
        <f t="shared" si="57"/>
        <v>0</v>
      </c>
      <c r="AB84" s="455">
        <f>SUM(AB85:AB86)</f>
        <v>0</v>
      </c>
      <c r="AC84" s="456">
        <f>SUM(AC85:AC86)</f>
        <v>0</v>
      </c>
      <c r="AD84" s="457">
        <f>SUM(AD85:AD86)</f>
        <v>0</v>
      </c>
      <c r="AE84" s="455">
        <f>SUM(AE85:AE86)</f>
        <v>0</v>
      </c>
      <c r="AF84" s="456">
        <f>SUM(AF85:AF86)</f>
        <v>0</v>
      </c>
      <c r="AG84" s="457">
        <f t="shared" si="58"/>
        <v>0</v>
      </c>
      <c r="AH84" s="455">
        <f>SUM(AH85:AH86)</f>
        <v>0</v>
      </c>
      <c r="AI84" s="456">
        <f>SUM(AI85:AI86)</f>
        <v>0</v>
      </c>
      <c r="AJ84" s="457">
        <f>SUM(AJ85:AJ86)</f>
        <v>0</v>
      </c>
      <c r="AK84" s="455">
        <f>SUM(AK85:AK86)</f>
        <v>0</v>
      </c>
      <c r="AL84" s="456">
        <f>SUM(AL85:AL86)</f>
        <v>0</v>
      </c>
      <c r="AM84" s="457">
        <f t="shared" si="59"/>
        <v>0</v>
      </c>
      <c r="AN84" s="455">
        <f>SUM(AN85:AN86)</f>
        <v>0</v>
      </c>
      <c r="AO84" s="456">
        <f>SUM(AO85:AO86)</f>
        <v>0</v>
      </c>
      <c r="AP84" s="457">
        <f>SUM(AP85:AP86)</f>
        <v>0</v>
      </c>
      <c r="AQ84" s="455">
        <f>SUM(AQ85:AQ86)</f>
        <v>0</v>
      </c>
      <c r="AR84" s="456">
        <f>SUM(AR85:AR86)</f>
        <v>0</v>
      </c>
      <c r="AS84" s="496"/>
      <c r="AT84" s="496"/>
      <c r="AU84" s="496"/>
      <c r="AV84" s="496"/>
      <c r="AW84" s="496"/>
      <c r="AX84" s="496"/>
      <c r="AY84" s="496"/>
      <c r="AZ84" s="496"/>
      <c r="BA84" s="496"/>
      <c r="BB84" s="496"/>
      <c r="BC84" s="496"/>
    </row>
    <row r="85" spans="1:55" ht="0.2" customHeight="1">
      <c r="A85" s="406" t="s">
        <v>1801</v>
      </c>
      <c r="B85" s="844"/>
      <c r="C85" s="407"/>
      <c r="D85" s="846"/>
      <c r="E85" s="424"/>
      <c r="F85" s="425"/>
      <c r="G85" s="556"/>
      <c r="H85" s="555"/>
      <c r="I85" s="556"/>
      <c r="J85" s="555"/>
      <c r="K85" s="556"/>
      <c r="L85" s="555"/>
      <c r="M85" s="556"/>
      <c r="N85" s="555"/>
      <c r="O85" s="534"/>
      <c r="P85" s="535"/>
      <c r="Q85" s="536"/>
      <c r="R85" s="535"/>
      <c r="S85" s="535"/>
      <c r="T85" s="536"/>
      <c r="U85" s="535"/>
      <c r="V85" s="535"/>
      <c r="W85" s="536"/>
      <c r="X85" s="535"/>
      <c r="Y85" s="535"/>
      <c r="Z85" s="536"/>
      <c r="AA85" s="535"/>
      <c r="AB85" s="535"/>
      <c r="AC85" s="536"/>
      <c r="AD85" s="535"/>
      <c r="AE85" s="535"/>
      <c r="AF85" s="536"/>
      <c r="AG85" s="535"/>
      <c r="AH85" s="535"/>
      <c r="AI85" s="536"/>
      <c r="AJ85" s="535"/>
      <c r="AK85" s="535"/>
      <c r="AL85" s="536"/>
      <c r="AM85" s="535"/>
      <c r="AN85" s="535"/>
      <c r="AO85" s="536"/>
      <c r="AP85" s="535"/>
      <c r="AQ85" s="535"/>
      <c r="AR85" s="536"/>
      <c r="AS85" s="496"/>
      <c r="AT85" s="496"/>
      <c r="AU85" s="496"/>
      <c r="AV85" s="496"/>
      <c r="AW85" s="496"/>
      <c r="AX85" s="496"/>
      <c r="AY85" s="496"/>
      <c r="AZ85" s="496"/>
      <c r="BA85" s="496"/>
      <c r="BB85" s="496"/>
      <c r="BC85" s="496"/>
    </row>
    <row r="86" spans="1:55" ht="0.2" customHeight="1">
      <c r="A86" s="406"/>
      <c r="B86" s="844"/>
      <c r="C86" s="407"/>
      <c r="D86" s="846"/>
      <c r="E86" s="426"/>
      <c r="F86" s="425"/>
      <c r="G86" s="556"/>
      <c r="H86" s="555"/>
      <c r="I86" s="556"/>
      <c r="J86" s="555"/>
      <c r="K86" s="556"/>
      <c r="L86" s="555"/>
      <c r="M86" s="556"/>
      <c r="N86" s="555"/>
      <c r="O86" s="534"/>
      <c r="P86" s="535"/>
      <c r="Q86" s="536"/>
      <c r="R86" s="535"/>
      <c r="S86" s="535"/>
      <c r="T86" s="536"/>
      <c r="U86" s="535"/>
      <c r="V86" s="535"/>
      <c r="W86" s="536"/>
      <c r="X86" s="535"/>
      <c r="Y86" s="535"/>
      <c r="Z86" s="536"/>
      <c r="AA86" s="535"/>
      <c r="AB86" s="535"/>
      <c r="AC86" s="536"/>
      <c r="AD86" s="535"/>
      <c r="AE86" s="535"/>
      <c r="AF86" s="536"/>
      <c r="AG86" s="535"/>
      <c r="AH86" s="535"/>
      <c r="AI86" s="536"/>
      <c r="AJ86" s="535"/>
      <c r="AK86" s="535"/>
      <c r="AL86" s="536"/>
      <c r="AM86" s="535"/>
      <c r="AN86" s="535"/>
      <c r="AO86" s="536"/>
      <c r="AP86" s="535"/>
      <c r="AQ86" s="535"/>
      <c r="AR86" s="536"/>
      <c r="AS86" s="496"/>
      <c r="AT86" s="496"/>
      <c r="AU86" s="496"/>
      <c r="AV86" s="496"/>
      <c r="AW86" s="496"/>
      <c r="AX86" s="496"/>
      <c r="AY86" s="496"/>
      <c r="AZ86" s="496"/>
      <c r="BA86" s="496"/>
      <c r="BB86" s="496"/>
      <c r="BC86" s="496"/>
    </row>
    <row r="87" spans="1:55" ht="22.5">
      <c r="A87" s="406"/>
      <c r="B87" s="844"/>
      <c r="C87" s="407"/>
      <c r="D87" s="846"/>
      <c r="E87" s="378" t="s">
        <v>1804</v>
      </c>
      <c r="F87" s="421" t="s">
        <v>921</v>
      </c>
      <c r="G87" s="540"/>
      <c r="H87" s="569"/>
      <c r="I87" s="540"/>
      <c r="J87" s="569"/>
      <c r="K87" s="540"/>
      <c r="L87" s="569"/>
      <c r="M87" s="540"/>
      <c r="N87" s="569"/>
      <c r="O87" s="454">
        <f>P87+Q87</f>
        <v>0</v>
      </c>
      <c r="P87" s="455">
        <f>P88+P89</f>
        <v>0</v>
      </c>
      <c r="Q87" s="456">
        <f>Q88+Q89</f>
        <v>0</v>
      </c>
      <c r="R87" s="457">
        <f>R88+R89</f>
        <v>0</v>
      </c>
      <c r="S87" s="455">
        <f>S88+S89</f>
        <v>0</v>
      </c>
      <c r="T87" s="456">
        <f>T88+T89</f>
        <v>0</v>
      </c>
      <c r="U87" s="457">
        <f>V87+W87</f>
        <v>0</v>
      </c>
      <c r="V87" s="455">
        <f>V88+V89</f>
        <v>0</v>
      </c>
      <c r="W87" s="456">
        <f>W88+W89</f>
        <v>0</v>
      </c>
      <c r="X87" s="457">
        <f>X88+X89</f>
        <v>0</v>
      </c>
      <c r="Y87" s="455">
        <f>Y88+Y89</f>
        <v>0</v>
      </c>
      <c r="Z87" s="456">
        <f>Z88+Z89</f>
        <v>0</v>
      </c>
      <c r="AA87" s="457">
        <f>AB87+AC87</f>
        <v>0</v>
      </c>
      <c r="AB87" s="455">
        <f>AB88+AB89</f>
        <v>0</v>
      </c>
      <c r="AC87" s="456">
        <f>AC88+AC89</f>
        <v>0</v>
      </c>
      <c r="AD87" s="457">
        <f>AD88+AD89</f>
        <v>0</v>
      </c>
      <c r="AE87" s="455">
        <f>AE88+AE89</f>
        <v>0</v>
      </c>
      <c r="AF87" s="456">
        <f>AF88+AF89</f>
        <v>0</v>
      </c>
      <c r="AG87" s="457">
        <f>AH87+AI87</f>
        <v>0</v>
      </c>
      <c r="AH87" s="455">
        <f>AH88+AH89</f>
        <v>0</v>
      </c>
      <c r="AI87" s="456">
        <f>AI88+AI89</f>
        <v>0</v>
      </c>
      <c r="AJ87" s="457">
        <f>AJ88+AJ89</f>
        <v>0</v>
      </c>
      <c r="AK87" s="455">
        <f>AK88+AK89</f>
        <v>0</v>
      </c>
      <c r="AL87" s="456">
        <f>AL88+AL89</f>
        <v>0</v>
      </c>
      <c r="AM87" s="457">
        <f>AN87+AO87</f>
        <v>0</v>
      </c>
      <c r="AN87" s="455">
        <f>AN88+AN89</f>
        <v>0</v>
      </c>
      <c r="AO87" s="456">
        <f>AO88+AO89</f>
        <v>0</v>
      </c>
      <c r="AP87" s="457">
        <f>AP88+AP89</f>
        <v>0</v>
      </c>
      <c r="AQ87" s="455">
        <f>AQ88+AQ89</f>
        <v>0</v>
      </c>
      <c r="AR87" s="456">
        <f>AR88+AR89</f>
        <v>0</v>
      </c>
      <c r="AS87" s="496"/>
      <c r="AT87" s="496"/>
      <c r="AU87" s="496"/>
      <c r="AV87" s="496"/>
      <c r="AW87" s="496"/>
      <c r="AX87" s="496"/>
      <c r="AY87" s="496"/>
      <c r="AZ87" s="496"/>
      <c r="BA87" s="496"/>
      <c r="BB87" s="496"/>
      <c r="BC87" s="496"/>
    </row>
    <row r="88" spans="1:55" ht="14.25">
      <c r="A88" s="406"/>
      <c r="B88" s="844"/>
      <c r="C88" s="407"/>
      <c r="D88" s="846"/>
      <c r="E88" s="378" t="s">
        <v>922</v>
      </c>
      <c r="F88" s="422" t="s">
        <v>923</v>
      </c>
      <c r="G88" s="540"/>
      <c r="H88" s="569"/>
      <c r="I88" s="540"/>
      <c r="J88" s="569"/>
      <c r="K88" s="540"/>
      <c r="L88" s="569"/>
      <c r="M88" s="540"/>
      <c r="N88" s="569"/>
      <c r="O88" s="454">
        <f>P88+Q88</f>
        <v>0</v>
      </c>
      <c r="P88" s="455">
        <f>SUMIF($F90:$F91,$F88,P90:P91)</f>
        <v>0</v>
      </c>
      <c r="Q88" s="456">
        <f>SUMIF($F90:$F91,$F88,Q90:Q91)</f>
        <v>0</v>
      </c>
      <c r="R88" s="457">
        <f>SUMIF($F90:$F91,$F88,R90:R91)</f>
        <v>0</v>
      </c>
      <c r="S88" s="455">
        <f>SUMIF($F90:$F91,$F88,S90:S91)</f>
        <v>0</v>
      </c>
      <c r="T88" s="456">
        <f>SUMIF($F90:$F91,$F88,T90:T91)</f>
        <v>0</v>
      </c>
      <c r="U88" s="457">
        <f>V88+W88</f>
        <v>0</v>
      </c>
      <c r="V88" s="455">
        <f>SUMIF($F90:$F91,$F88,V90:V91)</f>
        <v>0</v>
      </c>
      <c r="W88" s="456">
        <f>SUMIF($F90:$F91,$F88,W90:W91)</f>
        <v>0</v>
      </c>
      <c r="X88" s="457">
        <f>SUMIF($F90:$F91,$F88,X90:X91)</f>
        <v>0</v>
      </c>
      <c r="Y88" s="455">
        <f>SUMIF($F90:$F91,$F88,Y90:Y91)</f>
        <v>0</v>
      </c>
      <c r="Z88" s="456">
        <f>SUMIF($F90:$F91,$F88,Z90:Z91)</f>
        <v>0</v>
      </c>
      <c r="AA88" s="457">
        <f>AB88+AC88</f>
        <v>0</v>
      </c>
      <c r="AB88" s="455">
        <f>SUMIF($F90:$F91,$F88,AB90:AB91)</f>
        <v>0</v>
      </c>
      <c r="AC88" s="456">
        <f>SUMIF($F90:$F91,$F88,AC90:AC91)</f>
        <v>0</v>
      </c>
      <c r="AD88" s="457">
        <f>SUMIF($F90:$F91,$F88,AD90:AD91)</f>
        <v>0</v>
      </c>
      <c r="AE88" s="455">
        <f>SUMIF($F90:$F91,$F88,AE90:AE91)</f>
        <v>0</v>
      </c>
      <c r="AF88" s="456">
        <f>SUMIF($F90:$F91,$F88,AF90:AF91)</f>
        <v>0</v>
      </c>
      <c r="AG88" s="457">
        <f>AH88+AI88</f>
        <v>0</v>
      </c>
      <c r="AH88" s="455">
        <f>SUMIF($F90:$F91,$F88,AH90:AH91)</f>
        <v>0</v>
      </c>
      <c r="AI88" s="456">
        <f>SUMIF($F90:$F91,$F88,AI90:AI91)</f>
        <v>0</v>
      </c>
      <c r="AJ88" s="457">
        <f>SUMIF($F90:$F91,$F88,AJ90:AJ91)</f>
        <v>0</v>
      </c>
      <c r="AK88" s="455">
        <f>SUMIF($F90:$F91,$F88,AK90:AK91)</f>
        <v>0</v>
      </c>
      <c r="AL88" s="456">
        <f>SUMIF($F90:$F91,$F88,AL90:AL91)</f>
        <v>0</v>
      </c>
      <c r="AM88" s="457">
        <f>AN88+AO88</f>
        <v>0</v>
      </c>
      <c r="AN88" s="455">
        <f>SUMIF($F90:$F91,$F88,AN90:AN91)</f>
        <v>0</v>
      </c>
      <c r="AO88" s="456">
        <f>SUMIF($F90:$F91,$F88,AO90:AO91)</f>
        <v>0</v>
      </c>
      <c r="AP88" s="457">
        <f>SUMIF($F90:$F91,$F88,AP90:AP91)</f>
        <v>0</v>
      </c>
      <c r="AQ88" s="455">
        <f>SUMIF($F90:$F91,$F88,AQ90:AQ91)</f>
        <v>0</v>
      </c>
      <c r="AR88" s="456">
        <f>SUMIF($F90:$F91,$F88,AR90:AR91)</f>
        <v>0</v>
      </c>
      <c r="AS88" s="496"/>
      <c r="AT88" s="496"/>
      <c r="AU88" s="496"/>
      <c r="AV88" s="496"/>
      <c r="AW88" s="496"/>
      <c r="AX88" s="496"/>
      <c r="AY88" s="496"/>
      <c r="AZ88" s="496"/>
      <c r="BA88" s="496"/>
      <c r="BB88" s="496"/>
      <c r="BC88" s="496"/>
    </row>
    <row r="89" spans="1:55" ht="14.25">
      <c r="A89" s="406"/>
      <c r="B89" s="844"/>
      <c r="C89" s="407"/>
      <c r="D89" s="846"/>
      <c r="E89" s="378" t="s">
        <v>925</v>
      </c>
      <c r="F89" s="422" t="s">
        <v>926</v>
      </c>
      <c r="G89" s="540"/>
      <c r="H89" s="569"/>
      <c r="I89" s="540"/>
      <c r="J89" s="569"/>
      <c r="K89" s="540"/>
      <c r="L89" s="569"/>
      <c r="M89" s="540"/>
      <c r="N89" s="569"/>
      <c r="O89" s="454">
        <f>P89+Q89</f>
        <v>0</v>
      </c>
      <c r="P89" s="455">
        <f>SUMIF($F90:$F91,$F89,P90:P91)</f>
        <v>0</v>
      </c>
      <c r="Q89" s="456">
        <f>SUMIF($F90:$F91,$F89,Q90:Q91)</f>
        <v>0</v>
      </c>
      <c r="R89" s="457">
        <f>SUMIF($F90:$F91,$F89,R90:R91)</f>
        <v>0</v>
      </c>
      <c r="S89" s="455">
        <f>SUMIF($F90:$F91,$F89,S90:S91)</f>
        <v>0</v>
      </c>
      <c r="T89" s="456">
        <f>SUMIF($F90:$F91,$F89,T90:T91)</f>
        <v>0</v>
      </c>
      <c r="U89" s="457">
        <f>V89+W89</f>
        <v>0</v>
      </c>
      <c r="V89" s="455">
        <f>SUMIF($F90:$F91,$F89,V90:V91)</f>
        <v>0</v>
      </c>
      <c r="W89" s="456">
        <f>SUMIF($F90:$F91,$F89,W90:W91)</f>
        <v>0</v>
      </c>
      <c r="X89" s="457">
        <f>SUMIF($F90:$F91,$F89,X90:X91)</f>
        <v>0</v>
      </c>
      <c r="Y89" s="455">
        <f>SUMIF($F90:$F91,$F89,Y90:Y91)</f>
        <v>0</v>
      </c>
      <c r="Z89" s="456">
        <f>SUMIF($F90:$F91,$F89,Z90:Z91)</f>
        <v>0</v>
      </c>
      <c r="AA89" s="457">
        <f>AB89+AC89</f>
        <v>0</v>
      </c>
      <c r="AB89" s="455">
        <f>SUMIF($F90:$F91,$F89,AB90:AB91)</f>
        <v>0</v>
      </c>
      <c r="AC89" s="456">
        <f>SUMIF($F90:$F91,$F89,AC90:AC91)</f>
        <v>0</v>
      </c>
      <c r="AD89" s="457">
        <f>SUMIF($F90:$F91,$F89,AD90:AD91)</f>
        <v>0</v>
      </c>
      <c r="AE89" s="455">
        <f>SUMIF($F90:$F91,$F89,AE90:AE91)</f>
        <v>0</v>
      </c>
      <c r="AF89" s="456">
        <f>SUMIF($F90:$F91,$F89,AF90:AF91)</f>
        <v>0</v>
      </c>
      <c r="AG89" s="457">
        <f>AH89+AI89</f>
        <v>0</v>
      </c>
      <c r="AH89" s="455">
        <f>SUMIF($F90:$F91,$F89,AH90:AH91)</f>
        <v>0</v>
      </c>
      <c r="AI89" s="456">
        <f>SUMIF($F90:$F91,$F89,AI90:AI91)</f>
        <v>0</v>
      </c>
      <c r="AJ89" s="457">
        <f>SUMIF($F90:$F91,$F89,AJ90:AJ91)</f>
        <v>0</v>
      </c>
      <c r="AK89" s="455">
        <f>SUMIF($F90:$F91,$F89,AK90:AK91)</f>
        <v>0</v>
      </c>
      <c r="AL89" s="456">
        <f>SUMIF($F90:$F91,$F89,AL90:AL91)</f>
        <v>0</v>
      </c>
      <c r="AM89" s="457">
        <f>AN89+AO89</f>
        <v>0</v>
      </c>
      <c r="AN89" s="455">
        <f>SUMIF($F90:$F91,$F89,AN90:AN91)</f>
        <v>0</v>
      </c>
      <c r="AO89" s="456">
        <f>SUMIF($F90:$F91,$F89,AO90:AO91)</f>
        <v>0</v>
      </c>
      <c r="AP89" s="457">
        <f>SUMIF($F90:$F91,$F89,AP90:AP91)</f>
        <v>0</v>
      </c>
      <c r="AQ89" s="455">
        <f>SUMIF($F90:$F91,$F89,AQ90:AQ91)</f>
        <v>0</v>
      </c>
      <c r="AR89" s="456">
        <f>SUMIF($F90:$F91,$F89,AR90:AR91)</f>
        <v>0</v>
      </c>
      <c r="AS89" s="496"/>
      <c r="AT89" s="496"/>
      <c r="AU89" s="496"/>
      <c r="AV89" s="496"/>
      <c r="AW89" s="496"/>
      <c r="AX89" s="496"/>
      <c r="AY89" s="496"/>
      <c r="AZ89" s="496"/>
      <c r="BA89" s="496"/>
      <c r="BB89" s="496"/>
      <c r="BC89" s="496"/>
    </row>
    <row r="90" spans="1:55" ht="0.2" customHeight="1">
      <c r="A90" s="406" t="s">
        <v>924</v>
      </c>
      <c r="B90" s="844"/>
      <c r="C90" s="407"/>
      <c r="D90" s="846"/>
      <c r="E90" s="367"/>
      <c r="F90" s="425"/>
      <c r="G90" s="556"/>
      <c r="H90" s="555"/>
      <c r="I90" s="556"/>
      <c r="J90" s="555"/>
      <c r="K90" s="556"/>
      <c r="L90" s="555"/>
      <c r="M90" s="556"/>
      <c r="N90" s="555"/>
      <c r="O90" s="534"/>
      <c r="P90" s="535"/>
      <c r="Q90" s="536"/>
      <c r="R90" s="535"/>
      <c r="S90" s="535"/>
      <c r="T90" s="536"/>
      <c r="U90" s="535"/>
      <c r="V90" s="535"/>
      <c r="W90" s="536"/>
      <c r="X90" s="535"/>
      <c r="Y90" s="535"/>
      <c r="Z90" s="536"/>
      <c r="AA90" s="535"/>
      <c r="AB90" s="535"/>
      <c r="AC90" s="536"/>
      <c r="AD90" s="535"/>
      <c r="AE90" s="535"/>
      <c r="AF90" s="536"/>
      <c r="AG90" s="535"/>
      <c r="AH90" s="535"/>
      <c r="AI90" s="536"/>
      <c r="AJ90" s="535"/>
      <c r="AK90" s="535"/>
      <c r="AL90" s="536"/>
      <c r="AM90" s="535"/>
      <c r="AN90" s="535"/>
      <c r="AO90" s="536"/>
      <c r="AP90" s="535"/>
      <c r="AQ90" s="535"/>
      <c r="AR90" s="536"/>
      <c r="AS90" s="496"/>
      <c r="AT90" s="496"/>
      <c r="AU90" s="496"/>
      <c r="AV90" s="496"/>
      <c r="AW90" s="496"/>
      <c r="AX90" s="496"/>
      <c r="AY90" s="496"/>
      <c r="AZ90" s="496"/>
      <c r="BA90" s="496"/>
      <c r="BB90" s="496"/>
      <c r="BC90" s="496"/>
    </row>
    <row r="91" spans="1:55" ht="0.2" customHeight="1">
      <c r="A91" s="406"/>
      <c r="B91" s="844"/>
      <c r="C91" s="407"/>
      <c r="D91" s="846"/>
      <c r="E91" s="426"/>
      <c r="F91" s="425"/>
      <c r="G91" s="556"/>
      <c r="H91" s="555"/>
      <c r="I91" s="556"/>
      <c r="J91" s="555"/>
      <c r="K91" s="556"/>
      <c r="L91" s="555"/>
      <c r="M91" s="556"/>
      <c r="N91" s="555"/>
      <c r="O91" s="534"/>
      <c r="P91" s="535"/>
      <c r="Q91" s="536"/>
      <c r="R91" s="535"/>
      <c r="S91" s="535"/>
      <c r="T91" s="536"/>
      <c r="U91" s="535"/>
      <c r="V91" s="535"/>
      <c r="W91" s="536"/>
      <c r="X91" s="535"/>
      <c r="Y91" s="535"/>
      <c r="Z91" s="536"/>
      <c r="AA91" s="535"/>
      <c r="AB91" s="535"/>
      <c r="AC91" s="536"/>
      <c r="AD91" s="535"/>
      <c r="AE91" s="535"/>
      <c r="AF91" s="536"/>
      <c r="AG91" s="535"/>
      <c r="AH91" s="535"/>
      <c r="AI91" s="536"/>
      <c r="AJ91" s="535"/>
      <c r="AK91" s="535"/>
      <c r="AL91" s="536"/>
      <c r="AM91" s="535"/>
      <c r="AN91" s="535"/>
      <c r="AO91" s="536"/>
      <c r="AP91" s="535"/>
      <c r="AQ91" s="535"/>
      <c r="AR91" s="536"/>
      <c r="AS91" s="496"/>
      <c r="AT91" s="496"/>
      <c r="AU91" s="496"/>
      <c r="AV91" s="496"/>
      <c r="AW91" s="496"/>
      <c r="AX91" s="496"/>
      <c r="AY91" s="496"/>
      <c r="AZ91" s="496"/>
      <c r="BA91" s="496"/>
      <c r="BB91" s="496"/>
      <c r="BC91" s="496"/>
    </row>
    <row r="92" spans="1:55" ht="14.25">
      <c r="A92" s="406"/>
      <c r="B92" s="844"/>
      <c r="C92" s="407"/>
      <c r="D92" s="846"/>
      <c r="E92" s="378" t="s">
        <v>928</v>
      </c>
      <c r="F92" s="388" t="s">
        <v>929</v>
      </c>
      <c r="G92" s="540"/>
      <c r="H92" s="569"/>
      <c r="I92" s="540"/>
      <c r="J92" s="569"/>
      <c r="K92" s="540"/>
      <c r="L92" s="569"/>
      <c r="M92" s="540"/>
      <c r="N92" s="569"/>
      <c r="O92" s="454">
        <f>P92+Q92</f>
        <v>0</v>
      </c>
      <c r="P92" s="455">
        <f>SUM(P93:P94)</f>
        <v>0</v>
      </c>
      <c r="Q92" s="456">
        <f>SUM(Q93:Q94)</f>
        <v>0</v>
      </c>
      <c r="R92" s="457">
        <f>SUM(R93:R94)</f>
        <v>0</v>
      </c>
      <c r="S92" s="455">
        <f>SUM(S93:S94)</f>
        <v>0</v>
      </c>
      <c r="T92" s="456">
        <f>SUM(T93:T94)</f>
        <v>0</v>
      </c>
      <c r="U92" s="457">
        <f>V92+W92</f>
        <v>0</v>
      </c>
      <c r="V92" s="455">
        <f>SUM(V93:V94)</f>
        <v>0</v>
      </c>
      <c r="W92" s="456">
        <f>SUM(W93:W94)</f>
        <v>0</v>
      </c>
      <c r="X92" s="457">
        <f>SUM(X93:X94)</f>
        <v>0</v>
      </c>
      <c r="Y92" s="455">
        <f>SUM(Y93:Y94)</f>
        <v>0</v>
      </c>
      <c r="Z92" s="456">
        <f>SUM(Z93:Z94)</f>
        <v>0</v>
      </c>
      <c r="AA92" s="457">
        <f>AB92+AC92</f>
        <v>0</v>
      </c>
      <c r="AB92" s="455">
        <f>SUM(AB93:AB94)</f>
        <v>0</v>
      </c>
      <c r="AC92" s="456">
        <f>SUM(AC93:AC94)</f>
        <v>0</v>
      </c>
      <c r="AD92" s="457">
        <f>SUM(AD93:AD94)</f>
        <v>0</v>
      </c>
      <c r="AE92" s="455">
        <f>SUM(AE93:AE94)</f>
        <v>0</v>
      </c>
      <c r="AF92" s="456">
        <f>SUM(AF93:AF94)</f>
        <v>0</v>
      </c>
      <c r="AG92" s="457">
        <f>AH92+AI92</f>
        <v>0</v>
      </c>
      <c r="AH92" s="455">
        <f>SUM(AH93:AH94)</f>
        <v>0</v>
      </c>
      <c r="AI92" s="456">
        <f>SUM(AI93:AI94)</f>
        <v>0</v>
      </c>
      <c r="AJ92" s="457">
        <f>SUM(AJ93:AJ94)</f>
        <v>0</v>
      </c>
      <c r="AK92" s="455">
        <f>SUM(AK93:AK94)</f>
        <v>0</v>
      </c>
      <c r="AL92" s="456">
        <f>SUM(AL93:AL94)</f>
        <v>0</v>
      </c>
      <c r="AM92" s="457">
        <f>AN92+AO92</f>
        <v>0</v>
      </c>
      <c r="AN92" s="455">
        <f>SUM(AN93:AN94)</f>
        <v>0</v>
      </c>
      <c r="AO92" s="456">
        <f>SUM(AO93:AO94)</f>
        <v>0</v>
      </c>
      <c r="AP92" s="457">
        <f>SUM(AP93:AP94)</f>
        <v>0</v>
      </c>
      <c r="AQ92" s="455">
        <f>SUM(AQ93:AQ94)</f>
        <v>0</v>
      </c>
      <c r="AR92" s="456">
        <f>SUM(AR93:AR94)</f>
        <v>0</v>
      </c>
      <c r="AS92" s="496"/>
      <c r="AT92" s="496"/>
      <c r="AU92" s="496"/>
      <c r="AV92" s="496"/>
      <c r="AW92" s="496"/>
      <c r="AX92" s="496"/>
      <c r="AY92" s="496"/>
      <c r="AZ92" s="496"/>
      <c r="BA92" s="496"/>
      <c r="BB92" s="496"/>
      <c r="BC92" s="496"/>
    </row>
    <row r="93" spans="1:55" ht="0.2" customHeight="1">
      <c r="A93" s="406" t="s">
        <v>927</v>
      </c>
      <c r="B93" s="844"/>
      <c r="C93" s="407"/>
      <c r="D93" s="846"/>
      <c r="E93" s="367"/>
      <c r="F93" s="425"/>
      <c r="G93" s="556"/>
      <c r="H93" s="555"/>
      <c r="I93" s="556"/>
      <c r="J93" s="555"/>
      <c r="K93" s="556"/>
      <c r="L93" s="555"/>
      <c r="M93" s="556"/>
      <c r="N93" s="555"/>
      <c r="O93" s="534"/>
      <c r="P93" s="535"/>
      <c r="Q93" s="536"/>
      <c r="R93" s="535"/>
      <c r="S93" s="535"/>
      <c r="T93" s="536"/>
      <c r="U93" s="535"/>
      <c r="V93" s="535"/>
      <c r="W93" s="536"/>
      <c r="X93" s="535"/>
      <c r="Y93" s="535"/>
      <c r="Z93" s="536"/>
      <c r="AA93" s="535"/>
      <c r="AB93" s="535"/>
      <c r="AC93" s="536"/>
      <c r="AD93" s="535"/>
      <c r="AE93" s="535"/>
      <c r="AF93" s="536"/>
      <c r="AG93" s="535"/>
      <c r="AH93" s="535"/>
      <c r="AI93" s="536"/>
      <c r="AJ93" s="535"/>
      <c r="AK93" s="535"/>
      <c r="AL93" s="536"/>
      <c r="AM93" s="535"/>
      <c r="AN93" s="535"/>
      <c r="AO93" s="536"/>
      <c r="AP93" s="535"/>
      <c r="AQ93" s="535"/>
      <c r="AR93" s="536"/>
      <c r="AS93" s="496"/>
      <c r="AT93" s="496"/>
      <c r="AU93" s="496"/>
      <c r="AV93" s="496"/>
      <c r="AW93" s="496"/>
      <c r="AX93" s="496"/>
      <c r="AY93" s="496"/>
      <c r="AZ93" s="496"/>
      <c r="BA93" s="496"/>
      <c r="BB93" s="496"/>
      <c r="BC93" s="496"/>
    </row>
    <row r="94" spans="1:55" ht="0.2" customHeight="1" thickBot="1">
      <c r="A94" s="406"/>
      <c r="B94" s="844"/>
      <c r="C94" s="407"/>
      <c r="D94" s="847"/>
      <c r="E94" s="427"/>
      <c r="F94" s="428"/>
      <c r="G94" s="563"/>
      <c r="H94" s="564"/>
      <c r="I94" s="563"/>
      <c r="J94" s="564"/>
      <c r="K94" s="563"/>
      <c r="L94" s="564"/>
      <c r="M94" s="563"/>
      <c r="N94" s="564"/>
      <c r="O94" s="546"/>
      <c r="P94" s="547"/>
      <c r="Q94" s="548"/>
      <c r="R94" s="547"/>
      <c r="S94" s="547"/>
      <c r="T94" s="548"/>
      <c r="U94" s="547"/>
      <c r="V94" s="547"/>
      <c r="W94" s="548"/>
      <c r="X94" s="547"/>
      <c r="Y94" s="547"/>
      <c r="Z94" s="548"/>
      <c r="AA94" s="547"/>
      <c r="AB94" s="547"/>
      <c r="AC94" s="548"/>
      <c r="AD94" s="547"/>
      <c r="AE94" s="547"/>
      <c r="AF94" s="548"/>
      <c r="AG94" s="547"/>
      <c r="AH94" s="547"/>
      <c r="AI94" s="548"/>
      <c r="AJ94" s="547"/>
      <c r="AK94" s="547"/>
      <c r="AL94" s="548"/>
      <c r="AM94" s="547"/>
      <c r="AN94" s="547"/>
      <c r="AO94" s="548"/>
      <c r="AP94" s="547"/>
      <c r="AQ94" s="547"/>
      <c r="AR94" s="548"/>
      <c r="AS94" s="496"/>
      <c r="AT94" s="496"/>
      <c r="AU94" s="496"/>
      <c r="AV94" s="496"/>
      <c r="AW94" s="496"/>
      <c r="AX94" s="496"/>
      <c r="AY94" s="496"/>
      <c r="AZ94" s="496"/>
      <c r="BA94" s="496"/>
      <c r="BB94" s="496"/>
      <c r="BC94" s="496"/>
    </row>
    <row r="95" spans="1:55" hidden="1">
      <c r="D95" s="367"/>
      <c r="E95" s="383"/>
      <c r="F95" s="384"/>
      <c r="G95" s="556"/>
      <c r="H95" s="555"/>
      <c r="I95" s="556"/>
      <c r="J95" s="555"/>
      <c r="K95" s="556"/>
      <c r="L95" s="555"/>
      <c r="M95" s="556"/>
      <c r="N95" s="555"/>
      <c r="O95" s="534"/>
      <c r="P95" s="535"/>
      <c r="Q95" s="536"/>
      <c r="R95" s="535"/>
      <c r="S95" s="535"/>
      <c r="T95" s="536"/>
      <c r="U95" s="535"/>
      <c r="V95" s="535"/>
      <c r="W95" s="536"/>
      <c r="X95" s="535"/>
      <c r="Y95" s="535"/>
      <c r="Z95" s="536"/>
      <c r="AA95" s="535"/>
      <c r="AB95" s="535"/>
      <c r="AC95" s="536"/>
      <c r="AD95" s="535"/>
      <c r="AE95" s="535"/>
      <c r="AF95" s="536"/>
      <c r="AG95" s="535"/>
      <c r="AH95" s="535"/>
      <c r="AI95" s="536"/>
      <c r="AJ95" s="535"/>
      <c r="AK95" s="535"/>
      <c r="AL95" s="536"/>
      <c r="AM95" s="535"/>
      <c r="AN95" s="535"/>
      <c r="AO95" s="536"/>
      <c r="AP95" s="535"/>
      <c r="AQ95" s="535"/>
      <c r="AR95" s="536"/>
      <c r="AS95" s="496"/>
      <c r="AT95" s="496"/>
      <c r="AU95" s="496"/>
      <c r="AV95" s="496"/>
      <c r="AW95" s="496"/>
      <c r="AX95" s="496"/>
      <c r="AY95" s="496"/>
      <c r="AZ95" s="496"/>
      <c r="BA95" s="496"/>
      <c r="BB95" s="496"/>
      <c r="BC95" s="496"/>
    </row>
    <row r="96" spans="1:55">
      <c r="C96" s="341" t="s">
        <v>2304</v>
      </c>
      <c r="D96" s="363" t="s">
        <v>931</v>
      </c>
      <c r="E96" s="830" t="s">
        <v>932</v>
      </c>
      <c r="F96" s="831"/>
      <c r="G96" s="454">
        <f t="shared" ref="G96:N96" si="85">G97+G99+G101</f>
        <v>0</v>
      </c>
      <c r="H96" s="456">
        <f t="shared" si="85"/>
        <v>0</v>
      </c>
      <c r="I96" s="454">
        <f t="shared" si="85"/>
        <v>0</v>
      </c>
      <c r="J96" s="456">
        <f t="shared" si="85"/>
        <v>0</v>
      </c>
      <c r="K96" s="454">
        <f t="shared" si="85"/>
        <v>0</v>
      </c>
      <c r="L96" s="456">
        <f t="shared" si="85"/>
        <v>0</v>
      </c>
      <c r="M96" s="454">
        <f t="shared" si="85"/>
        <v>0</v>
      </c>
      <c r="N96" s="456">
        <f t="shared" si="85"/>
        <v>0</v>
      </c>
      <c r="O96" s="454">
        <f>P96+Q96</f>
        <v>0</v>
      </c>
      <c r="P96" s="455">
        <f>P97+P99+P101</f>
        <v>0</v>
      </c>
      <c r="Q96" s="456">
        <f>Q97+Q99+Q101</f>
        <v>0</v>
      </c>
      <c r="R96" s="457">
        <f>R97+R99</f>
        <v>0</v>
      </c>
      <c r="S96" s="455">
        <f>S97+S99</f>
        <v>0</v>
      </c>
      <c r="T96" s="456">
        <f>T97+T99</f>
        <v>0</v>
      </c>
      <c r="U96" s="457">
        <f>V96+W96</f>
        <v>0</v>
      </c>
      <c r="V96" s="455">
        <f>V97+V99+V101</f>
        <v>0</v>
      </c>
      <c r="W96" s="456">
        <f>W97+W99+W101</f>
        <v>0</v>
      </c>
      <c r="X96" s="457">
        <f>X97+X99</f>
        <v>0</v>
      </c>
      <c r="Y96" s="455">
        <f>Y97+Y99</f>
        <v>0</v>
      </c>
      <c r="Z96" s="456">
        <f>Z97+Z99</f>
        <v>0</v>
      </c>
      <c r="AA96" s="457">
        <f>AB96+AC96</f>
        <v>0</v>
      </c>
      <c r="AB96" s="455">
        <f>AB97+AB99+AB101</f>
        <v>0</v>
      </c>
      <c r="AC96" s="456">
        <f>AC97+AC99+AC101</f>
        <v>0</v>
      </c>
      <c r="AD96" s="457">
        <f>AD97+AD99</f>
        <v>0</v>
      </c>
      <c r="AE96" s="455">
        <f>AE97+AE99</f>
        <v>0</v>
      </c>
      <c r="AF96" s="456">
        <f>AF97+AF99</f>
        <v>0</v>
      </c>
      <c r="AG96" s="457">
        <f>AH96+AI96</f>
        <v>0</v>
      </c>
      <c r="AH96" s="455">
        <f>AH97+AH99+AH101</f>
        <v>0</v>
      </c>
      <c r="AI96" s="456">
        <f>AI97+AI99+AI101</f>
        <v>0</v>
      </c>
      <c r="AJ96" s="457">
        <f>AJ97+AJ99</f>
        <v>0</v>
      </c>
      <c r="AK96" s="455">
        <f>AK97+AK99</f>
        <v>0</v>
      </c>
      <c r="AL96" s="456">
        <f>AL97+AL99</f>
        <v>0</v>
      </c>
      <c r="AM96" s="457">
        <f>AN96+AO96</f>
        <v>0</v>
      </c>
      <c r="AN96" s="455">
        <f>AN97+AN99+AN101</f>
        <v>0</v>
      </c>
      <c r="AO96" s="456">
        <f>AO97+AO99+AO101</f>
        <v>0</v>
      </c>
      <c r="AP96" s="457">
        <f>AP97+AP99</f>
        <v>0</v>
      </c>
      <c r="AQ96" s="455">
        <f>AQ97+AQ99</f>
        <v>0</v>
      </c>
      <c r="AR96" s="456">
        <f>AR97+AR99</f>
        <v>0</v>
      </c>
      <c r="AS96" s="496"/>
      <c r="AT96" s="496"/>
      <c r="AU96" s="496"/>
      <c r="AV96" s="496"/>
      <c r="AW96" s="496"/>
      <c r="AX96" s="496"/>
      <c r="AY96" s="496"/>
      <c r="AZ96" s="496"/>
      <c r="BA96" s="496"/>
      <c r="BB96" s="496"/>
      <c r="BC96" s="496"/>
    </row>
    <row r="97" spans="2:55">
      <c r="B97" s="340" t="s">
        <v>933</v>
      </c>
      <c r="C97" s="341" t="s">
        <v>2304</v>
      </c>
      <c r="D97" s="378" t="s">
        <v>1818</v>
      </c>
      <c r="E97" s="813" t="s">
        <v>934</v>
      </c>
      <c r="F97" s="814"/>
      <c r="G97" s="373"/>
      <c r="H97" s="374"/>
      <c r="I97" s="373"/>
      <c r="J97" s="374"/>
      <c r="K97" s="373"/>
      <c r="L97" s="374"/>
      <c r="M97" s="373"/>
      <c r="N97" s="374"/>
      <c r="O97" s="454">
        <f>P97+Q97</f>
        <v>0</v>
      </c>
      <c r="P97" s="537">
        <f>SUMIF($E$102:$E$103,$D97,P$102:P$103)</f>
        <v>0</v>
      </c>
      <c r="Q97" s="538">
        <f>SUMIF($E$102:$E$103,$D97,Q$102:Q$103)</f>
        <v>0</v>
      </c>
      <c r="R97" s="637">
        <f>SUMIF($E$102:$E$103,$D97,R$102:R$103)</f>
        <v>0</v>
      </c>
      <c r="S97" s="537">
        <f>SUMIF($E$102:$E$103,$D97,S$102:S$103)</f>
        <v>0</v>
      </c>
      <c r="T97" s="538">
        <f>SUMIF($E$102:$E$103,$D97,T$102:T$103)</f>
        <v>0</v>
      </c>
      <c r="U97" s="457">
        <f>V97+W97</f>
        <v>0</v>
      </c>
      <c r="V97" s="537">
        <f>SUMIF($E$102:$E$103,$D97,V$102:V$103)</f>
        <v>0</v>
      </c>
      <c r="W97" s="538">
        <f>SUMIF($E$102:$E$103,$D97,W$102:W$103)</f>
        <v>0</v>
      </c>
      <c r="X97" s="637">
        <f>SUMIF($E$102:$E$103,$D97,X$102:X$103)</f>
        <v>0</v>
      </c>
      <c r="Y97" s="537">
        <f>SUMIF($E$102:$E$103,$D97,Y$102:Y$103)</f>
        <v>0</v>
      </c>
      <c r="Z97" s="538">
        <f>SUMIF($E$102:$E$103,$D97,Z$102:Z$103)</f>
        <v>0</v>
      </c>
      <c r="AA97" s="457">
        <f>AB97+AC97</f>
        <v>0</v>
      </c>
      <c r="AB97" s="537">
        <f>SUMIF($E$102:$E$103,$D97,AB$102:AB$103)</f>
        <v>0</v>
      </c>
      <c r="AC97" s="538">
        <f>SUMIF($E$102:$E$103,$D97,AC$102:AC$103)</f>
        <v>0</v>
      </c>
      <c r="AD97" s="637">
        <f>SUMIF($E$102:$E$103,$D97,AD$102:AD$103)</f>
        <v>0</v>
      </c>
      <c r="AE97" s="537">
        <f>SUMIF($E$102:$E$103,$D97,AE$102:AE$103)</f>
        <v>0</v>
      </c>
      <c r="AF97" s="538">
        <f>SUMIF($E$102:$E$103,$D97,AF$102:AF$103)</f>
        <v>0</v>
      </c>
      <c r="AG97" s="457">
        <f>AH97+AI97</f>
        <v>0</v>
      </c>
      <c r="AH97" s="537">
        <f>SUMIF($E$102:$E$103,$D97,AH$102:AH$103)</f>
        <v>0</v>
      </c>
      <c r="AI97" s="538">
        <f>SUMIF($E$102:$E$103,$D97,AI$102:AI$103)</f>
        <v>0</v>
      </c>
      <c r="AJ97" s="637">
        <f>SUMIF($E$102:$E$103,$D97,AJ$102:AJ$103)</f>
        <v>0</v>
      </c>
      <c r="AK97" s="537">
        <f>SUMIF($E$102:$E$103,$D97,AK$102:AK$103)</f>
        <v>0</v>
      </c>
      <c r="AL97" s="538">
        <f>SUMIF($E$102:$E$103,$D97,AL$102:AL$103)</f>
        <v>0</v>
      </c>
      <c r="AM97" s="457">
        <f>AN97+AO97</f>
        <v>0</v>
      </c>
      <c r="AN97" s="537">
        <f>SUMIF($E$102:$E$103,$D97,AN$102:AN$103)</f>
        <v>0</v>
      </c>
      <c r="AO97" s="538">
        <f>SUMIF($E$102:$E$103,$D97,AO$102:AO$103)</f>
        <v>0</v>
      </c>
      <c r="AP97" s="637">
        <f>SUMIF($E$102:$E$103,$D97,AP$102:AP$103)</f>
        <v>0</v>
      </c>
      <c r="AQ97" s="537">
        <f>SUMIF($E$102:$E$103,$D97,AQ$102:AQ$103)</f>
        <v>0</v>
      </c>
      <c r="AR97" s="538">
        <f>SUMIF($E$102:$E$103,$D97,AR$102:AR$103)</f>
        <v>0</v>
      </c>
      <c r="AS97" s="496"/>
      <c r="AT97" s="496"/>
      <c r="AU97" s="496"/>
      <c r="AV97" s="496"/>
      <c r="AW97" s="496"/>
      <c r="AX97" s="496"/>
      <c r="AY97" s="496"/>
      <c r="AZ97" s="496"/>
      <c r="BA97" s="496"/>
      <c r="BB97" s="496"/>
      <c r="BC97" s="496"/>
    </row>
    <row r="98" spans="2:55">
      <c r="D98" s="367"/>
      <c r="E98" s="834" t="s">
        <v>1990</v>
      </c>
      <c r="F98" s="834"/>
      <c r="G98" s="556"/>
      <c r="H98" s="555"/>
      <c r="I98" s="556"/>
      <c r="J98" s="555"/>
      <c r="K98" s="556"/>
      <c r="L98" s="555"/>
      <c r="M98" s="556"/>
      <c r="N98" s="555"/>
      <c r="O98" s="534"/>
      <c r="P98" s="535"/>
      <c r="Q98" s="536"/>
      <c r="R98" s="535"/>
      <c r="S98" s="535"/>
      <c r="T98" s="536"/>
      <c r="U98" s="535"/>
      <c r="V98" s="535"/>
      <c r="W98" s="536"/>
      <c r="X98" s="535"/>
      <c r="Y98" s="535"/>
      <c r="Z98" s="536"/>
      <c r="AA98" s="535"/>
      <c r="AB98" s="535"/>
      <c r="AC98" s="536"/>
      <c r="AD98" s="535"/>
      <c r="AE98" s="535"/>
      <c r="AF98" s="536"/>
      <c r="AG98" s="535"/>
      <c r="AH98" s="535"/>
      <c r="AI98" s="536"/>
      <c r="AJ98" s="535"/>
      <c r="AK98" s="535"/>
      <c r="AL98" s="536"/>
      <c r="AM98" s="535"/>
      <c r="AN98" s="535"/>
      <c r="AO98" s="536"/>
      <c r="AP98" s="535"/>
      <c r="AQ98" s="535"/>
      <c r="AR98" s="536"/>
      <c r="AS98" s="496"/>
      <c r="AT98" s="496"/>
      <c r="AU98" s="496"/>
      <c r="AV98" s="496"/>
      <c r="AW98" s="496"/>
      <c r="AX98" s="496"/>
      <c r="AY98" s="496"/>
      <c r="AZ98" s="496"/>
      <c r="BA98" s="496"/>
      <c r="BB98" s="496"/>
      <c r="BC98" s="496"/>
    </row>
    <row r="99" spans="2:55" ht="15" customHeight="1">
      <c r="B99" s="340" t="s">
        <v>935</v>
      </c>
      <c r="C99" s="341" t="s">
        <v>2304</v>
      </c>
      <c r="D99" s="378" t="s">
        <v>1820</v>
      </c>
      <c r="E99" s="813" t="s">
        <v>936</v>
      </c>
      <c r="F99" s="814"/>
      <c r="G99" s="373"/>
      <c r="H99" s="374"/>
      <c r="I99" s="373"/>
      <c r="J99" s="374"/>
      <c r="K99" s="373"/>
      <c r="L99" s="374"/>
      <c r="M99" s="373"/>
      <c r="N99" s="374"/>
      <c r="O99" s="454">
        <f>P99+Q99</f>
        <v>0</v>
      </c>
      <c r="P99" s="537">
        <f>SUMIF($E$102:$E$103,$D99,P$102:P$103)</f>
        <v>0</v>
      </c>
      <c r="Q99" s="538">
        <f>SUMIF($E$102:$E$103,$D99,Q$102:Q$103)</f>
        <v>0</v>
      </c>
      <c r="R99" s="637">
        <f>SUMIF($E$102:$E$103,$D99,R$102:R$103)</f>
        <v>0</v>
      </c>
      <c r="S99" s="537">
        <f>SUMIF($E$102:$E$103,$D99,S$102:S$103)</f>
        <v>0</v>
      </c>
      <c r="T99" s="538">
        <f>SUMIF($E$102:$E$103,$D99,T$102:T$103)</f>
        <v>0</v>
      </c>
      <c r="U99" s="457">
        <f>V99+W99</f>
        <v>0</v>
      </c>
      <c r="V99" s="537">
        <f>SUMIF($E$102:$E$103,$D99,V$102:V$103)</f>
        <v>0</v>
      </c>
      <c r="W99" s="538">
        <f>SUMIF($E$102:$E$103,$D99,W$102:W$103)</f>
        <v>0</v>
      </c>
      <c r="X99" s="637">
        <f>SUMIF($E$102:$E$103,$D99,X$102:X$103)</f>
        <v>0</v>
      </c>
      <c r="Y99" s="537">
        <f>SUMIF($E$102:$E$103,$D99,Y$102:Y$103)</f>
        <v>0</v>
      </c>
      <c r="Z99" s="538">
        <f>SUMIF($E$102:$E$103,$D99,Z$102:Z$103)</f>
        <v>0</v>
      </c>
      <c r="AA99" s="457">
        <f>AB99+AC99</f>
        <v>0</v>
      </c>
      <c r="AB99" s="537">
        <f>SUMIF($E$102:$E$103,$D99,AB$102:AB$103)</f>
        <v>0</v>
      </c>
      <c r="AC99" s="538">
        <f>SUMIF($E$102:$E$103,$D99,AC$102:AC$103)</f>
        <v>0</v>
      </c>
      <c r="AD99" s="637">
        <f>SUMIF($E$102:$E$103,$D99,AD$102:AD$103)</f>
        <v>0</v>
      </c>
      <c r="AE99" s="537">
        <f>SUMIF($E$102:$E$103,$D99,AE$102:AE$103)</f>
        <v>0</v>
      </c>
      <c r="AF99" s="538">
        <f>SUMIF($E$102:$E$103,$D99,AF$102:AF$103)</f>
        <v>0</v>
      </c>
      <c r="AG99" s="457">
        <f>AH99+AI99</f>
        <v>0</v>
      </c>
      <c r="AH99" s="537">
        <f>SUMIF($E$102:$E$103,$D99,AH$102:AH$103)</f>
        <v>0</v>
      </c>
      <c r="AI99" s="538">
        <f>SUMIF($E$102:$E$103,$D99,AI$102:AI$103)</f>
        <v>0</v>
      </c>
      <c r="AJ99" s="637">
        <f>SUMIF($E$102:$E$103,$D99,AJ$102:AJ$103)</f>
        <v>0</v>
      </c>
      <c r="AK99" s="537">
        <f>SUMIF($E$102:$E$103,$D99,AK$102:AK$103)</f>
        <v>0</v>
      </c>
      <c r="AL99" s="538">
        <f>SUMIF($E$102:$E$103,$D99,AL$102:AL$103)</f>
        <v>0</v>
      </c>
      <c r="AM99" s="457">
        <f>AN99+AO99</f>
        <v>0</v>
      </c>
      <c r="AN99" s="537">
        <f>SUMIF($E$102:$E$103,$D99,AN$102:AN$103)</f>
        <v>0</v>
      </c>
      <c r="AO99" s="538">
        <f>SUMIF($E$102:$E$103,$D99,AO$102:AO$103)</f>
        <v>0</v>
      </c>
      <c r="AP99" s="637">
        <f>SUMIF($E$102:$E$103,$D99,AP$102:AP$103)</f>
        <v>0</v>
      </c>
      <c r="AQ99" s="537">
        <f>SUMIF($E$102:$E$103,$D99,AQ$102:AQ$103)</f>
        <v>0</v>
      </c>
      <c r="AR99" s="538">
        <f>SUMIF($E$102:$E$103,$D99,AR$102:AR$103)</f>
        <v>0</v>
      </c>
      <c r="AS99" s="496"/>
      <c r="AT99" s="496"/>
      <c r="AU99" s="496"/>
      <c r="AV99" s="496"/>
      <c r="AW99" s="496"/>
      <c r="AX99" s="496"/>
      <c r="AY99" s="496"/>
      <c r="AZ99" s="496"/>
      <c r="BA99" s="496"/>
      <c r="BB99" s="496"/>
      <c r="BC99" s="496"/>
    </row>
    <row r="100" spans="2:55">
      <c r="D100" s="367"/>
      <c r="E100" s="834" t="s">
        <v>1714</v>
      </c>
      <c r="F100" s="834"/>
      <c r="G100" s="556"/>
      <c r="H100" s="555"/>
      <c r="I100" s="556"/>
      <c r="J100" s="555"/>
      <c r="K100" s="556"/>
      <c r="L100" s="555"/>
      <c r="M100" s="556"/>
      <c r="N100" s="555"/>
      <c r="O100" s="534"/>
      <c r="P100" s="535"/>
      <c r="Q100" s="536"/>
      <c r="R100" s="535"/>
      <c r="S100" s="535"/>
      <c r="T100" s="536"/>
      <c r="U100" s="535"/>
      <c r="V100" s="535"/>
      <c r="W100" s="536"/>
      <c r="X100" s="535"/>
      <c r="Y100" s="535"/>
      <c r="Z100" s="536"/>
      <c r="AA100" s="535"/>
      <c r="AB100" s="535"/>
      <c r="AC100" s="536"/>
      <c r="AD100" s="535"/>
      <c r="AE100" s="535"/>
      <c r="AF100" s="536"/>
      <c r="AG100" s="535"/>
      <c r="AH100" s="535"/>
      <c r="AI100" s="536"/>
      <c r="AJ100" s="535"/>
      <c r="AK100" s="535"/>
      <c r="AL100" s="536"/>
      <c r="AM100" s="535"/>
      <c r="AN100" s="535"/>
      <c r="AO100" s="536"/>
      <c r="AP100" s="535"/>
      <c r="AQ100" s="535"/>
      <c r="AR100" s="536"/>
      <c r="AS100" s="496"/>
      <c r="AT100" s="496"/>
      <c r="AU100" s="496"/>
      <c r="AV100" s="496"/>
      <c r="AW100" s="496"/>
      <c r="AX100" s="496"/>
      <c r="AY100" s="496"/>
      <c r="AZ100" s="496"/>
      <c r="BA100" s="496"/>
      <c r="BB100" s="496"/>
      <c r="BC100" s="496"/>
    </row>
    <row r="101" spans="2:55" ht="15" customHeight="1">
      <c r="B101" s="340" t="s">
        <v>1790</v>
      </c>
      <c r="C101" s="341" t="s">
        <v>2304</v>
      </c>
      <c r="D101" s="378" t="s">
        <v>1909</v>
      </c>
      <c r="E101" s="813" t="s">
        <v>937</v>
      </c>
      <c r="F101" s="814"/>
      <c r="G101" s="373"/>
      <c r="H101" s="374"/>
      <c r="I101" s="373"/>
      <c r="J101" s="374"/>
      <c r="K101" s="373"/>
      <c r="L101" s="374"/>
      <c r="M101" s="373"/>
      <c r="N101" s="374"/>
      <c r="O101" s="454">
        <f>P101+Q101</f>
        <v>0</v>
      </c>
      <c r="P101" s="537">
        <f>SUMIF($E$102:$E$103,$D101,P$102:P$103)</f>
        <v>0</v>
      </c>
      <c r="Q101" s="538">
        <f>SUMIF($E$102:$E$103,$D101,Q$102:Q$103)</f>
        <v>0</v>
      </c>
      <c r="R101" s="637">
        <f>SUMIF($E$102:$E$103,$D101,R$102:R$103)</f>
        <v>0</v>
      </c>
      <c r="S101" s="537">
        <f>SUMIF($E$102:$E$103,$D101,S$102:S$103)</f>
        <v>0</v>
      </c>
      <c r="T101" s="538">
        <f>SUMIF($E$102:$E$103,$D101,T$102:T$103)</f>
        <v>0</v>
      </c>
      <c r="U101" s="457">
        <f>V101+W101</f>
        <v>0</v>
      </c>
      <c r="V101" s="537">
        <f>SUMIF($E$102:$E$103,$D101,V$102:V$103)</f>
        <v>0</v>
      </c>
      <c r="W101" s="538">
        <f>SUMIF($E$102:$E$103,$D101,W$102:W$103)</f>
        <v>0</v>
      </c>
      <c r="X101" s="637">
        <f>SUMIF($E$102:$E$103,$D101,X$102:X$103)</f>
        <v>0</v>
      </c>
      <c r="Y101" s="537">
        <f>SUMIF($E$102:$E$103,$D101,Y$102:Y$103)</f>
        <v>0</v>
      </c>
      <c r="Z101" s="538">
        <f>SUMIF($E$102:$E$103,$D101,Z$102:Z$103)</f>
        <v>0</v>
      </c>
      <c r="AA101" s="457">
        <f>AB101+AC101</f>
        <v>0</v>
      </c>
      <c r="AB101" s="537">
        <f>SUMIF($E$102:$E$103,$D101,AB$102:AB$103)</f>
        <v>0</v>
      </c>
      <c r="AC101" s="538">
        <f>SUMIF($E$102:$E$103,$D101,AC$102:AC$103)</f>
        <v>0</v>
      </c>
      <c r="AD101" s="637">
        <f>SUMIF($E$102:$E$103,$D101,AD$102:AD$103)</f>
        <v>0</v>
      </c>
      <c r="AE101" s="537">
        <f>SUMIF($E$102:$E$103,$D101,AE$102:AE$103)</f>
        <v>0</v>
      </c>
      <c r="AF101" s="538">
        <f>SUMIF($E$102:$E$103,$D101,AF$102:AF$103)</f>
        <v>0</v>
      </c>
      <c r="AG101" s="457">
        <f>AH101+AI101</f>
        <v>0</v>
      </c>
      <c r="AH101" s="537">
        <f>SUMIF($E$102:$E$103,$D101,AH$102:AH$103)</f>
        <v>0</v>
      </c>
      <c r="AI101" s="538">
        <f>SUMIF($E$102:$E$103,$D101,AI$102:AI$103)</f>
        <v>0</v>
      </c>
      <c r="AJ101" s="637">
        <f>SUMIF($E$102:$E$103,$D101,AJ$102:AJ$103)</f>
        <v>0</v>
      </c>
      <c r="AK101" s="537">
        <f>SUMIF($E$102:$E$103,$D101,AK$102:AK$103)</f>
        <v>0</v>
      </c>
      <c r="AL101" s="538">
        <f>SUMIF($E$102:$E$103,$D101,AL$102:AL$103)</f>
        <v>0</v>
      </c>
      <c r="AM101" s="457">
        <f>AN101+AO101</f>
        <v>0</v>
      </c>
      <c r="AN101" s="537">
        <f>SUMIF($E$102:$E$103,$D101,AN$102:AN$103)</f>
        <v>0</v>
      </c>
      <c r="AO101" s="538">
        <f>SUMIF($E$102:$E$103,$D101,AO$102:AO$103)</f>
        <v>0</v>
      </c>
      <c r="AP101" s="637">
        <f>SUMIF($E$102:$E$103,$D101,AP$102:AP$103)</f>
        <v>0</v>
      </c>
      <c r="AQ101" s="537">
        <f>SUMIF($E$102:$E$103,$D101,AQ$102:AQ$103)</f>
        <v>0</v>
      </c>
      <c r="AR101" s="538">
        <f>SUMIF($E$102:$E$103,$D101,AR$102:AR$103)</f>
        <v>0</v>
      </c>
      <c r="AS101" s="496"/>
      <c r="AT101" s="496"/>
      <c r="AU101" s="496"/>
      <c r="AV101" s="496"/>
      <c r="AW101" s="496"/>
      <c r="AX101" s="496"/>
      <c r="AY101" s="496"/>
      <c r="AZ101" s="496"/>
      <c r="BA101" s="496"/>
      <c r="BB101" s="496"/>
      <c r="BC101" s="496"/>
    </row>
    <row r="102" spans="2:55" ht="15" customHeight="1">
      <c r="B102" s="340" t="s">
        <v>2257</v>
      </c>
      <c r="D102" s="367"/>
      <c r="E102" s="834" t="s">
        <v>1715</v>
      </c>
      <c r="F102" s="834"/>
      <c r="G102" s="556"/>
      <c r="H102" s="555"/>
      <c r="I102" s="556"/>
      <c r="J102" s="555"/>
      <c r="K102" s="556"/>
      <c r="L102" s="555"/>
      <c r="M102" s="556"/>
      <c r="N102" s="555"/>
      <c r="O102" s="534"/>
      <c r="P102" s="535"/>
      <c r="Q102" s="536"/>
      <c r="R102" s="535"/>
      <c r="S102" s="535"/>
      <c r="T102" s="536"/>
      <c r="U102" s="535"/>
      <c r="V102" s="535"/>
      <c r="W102" s="536"/>
      <c r="X102" s="535"/>
      <c r="Y102" s="535"/>
      <c r="Z102" s="536"/>
      <c r="AA102" s="535"/>
      <c r="AB102" s="535"/>
      <c r="AC102" s="536"/>
      <c r="AD102" s="535"/>
      <c r="AE102" s="535"/>
      <c r="AF102" s="536"/>
      <c r="AG102" s="535"/>
      <c r="AH102" s="535"/>
      <c r="AI102" s="536"/>
      <c r="AJ102" s="535"/>
      <c r="AK102" s="535"/>
      <c r="AL102" s="536"/>
      <c r="AM102" s="535"/>
      <c r="AN102" s="535"/>
      <c r="AO102" s="536"/>
      <c r="AP102" s="535"/>
      <c r="AQ102" s="535"/>
      <c r="AR102" s="536"/>
      <c r="AS102" s="496"/>
      <c r="AT102" s="496"/>
      <c r="AU102" s="496"/>
      <c r="AV102" s="496"/>
      <c r="AW102" s="496"/>
      <c r="AX102" s="496"/>
      <c r="AY102" s="496"/>
      <c r="AZ102" s="496"/>
      <c r="BA102" s="496"/>
      <c r="BB102" s="496"/>
      <c r="BC102" s="496"/>
    </row>
    <row r="103" spans="2:55" hidden="1">
      <c r="D103" s="367"/>
      <c r="E103" s="368"/>
      <c r="F103" s="386"/>
      <c r="G103" s="556"/>
      <c r="H103" s="555"/>
      <c r="I103" s="556"/>
      <c r="J103" s="555"/>
      <c r="K103" s="556"/>
      <c r="L103" s="555"/>
      <c r="M103" s="556"/>
      <c r="N103" s="555"/>
      <c r="O103" s="534"/>
      <c r="P103" s="535"/>
      <c r="Q103" s="536"/>
      <c r="R103" s="535"/>
      <c r="S103" s="535"/>
      <c r="T103" s="536"/>
      <c r="U103" s="535"/>
      <c r="V103" s="535"/>
      <c r="W103" s="536"/>
      <c r="X103" s="535"/>
      <c r="Y103" s="535"/>
      <c r="Z103" s="536"/>
      <c r="AA103" s="535"/>
      <c r="AB103" s="535"/>
      <c r="AC103" s="536"/>
      <c r="AD103" s="535"/>
      <c r="AE103" s="535"/>
      <c r="AF103" s="536"/>
      <c r="AG103" s="535"/>
      <c r="AH103" s="535"/>
      <c r="AI103" s="536"/>
      <c r="AJ103" s="535"/>
      <c r="AK103" s="535"/>
      <c r="AL103" s="536"/>
      <c r="AM103" s="535"/>
      <c r="AN103" s="535"/>
      <c r="AO103" s="536"/>
      <c r="AP103" s="535"/>
      <c r="AQ103" s="535"/>
      <c r="AR103" s="536"/>
      <c r="AS103" s="496"/>
      <c r="AT103" s="496"/>
      <c r="AU103" s="496"/>
      <c r="AV103" s="496"/>
      <c r="AW103" s="496"/>
      <c r="AX103" s="496"/>
      <c r="AY103" s="496"/>
      <c r="AZ103" s="496"/>
      <c r="BA103" s="496"/>
      <c r="BB103" s="496"/>
      <c r="BC103" s="496"/>
    </row>
    <row r="104" spans="2:55">
      <c r="B104" s="340" t="s">
        <v>2303</v>
      </c>
      <c r="C104" s="341" t="s">
        <v>2304</v>
      </c>
      <c r="D104" s="363" t="s">
        <v>938</v>
      </c>
      <c r="E104" s="830" t="s">
        <v>939</v>
      </c>
      <c r="F104" s="831"/>
      <c r="G104" s="454">
        <f t="shared" ref="G104:N104" si="86">G106+G121</f>
        <v>0</v>
      </c>
      <c r="H104" s="456">
        <f t="shared" si="86"/>
        <v>0</v>
      </c>
      <c r="I104" s="454">
        <f t="shared" si="86"/>
        <v>0</v>
      </c>
      <c r="J104" s="456">
        <f t="shared" si="86"/>
        <v>0</v>
      </c>
      <c r="K104" s="454">
        <f t="shared" si="86"/>
        <v>0</v>
      </c>
      <c r="L104" s="456">
        <f t="shared" si="86"/>
        <v>0</v>
      </c>
      <c r="M104" s="454">
        <f t="shared" si="86"/>
        <v>0</v>
      </c>
      <c r="N104" s="456">
        <f t="shared" si="86"/>
        <v>0</v>
      </c>
      <c r="O104" s="454">
        <f>P104+Q104</f>
        <v>0</v>
      </c>
      <c r="P104" s="455">
        <f>P106+P121</f>
        <v>0</v>
      </c>
      <c r="Q104" s="456">
        <f>Q106+Q121</f>
        <v>0</v>
      </c>
      <c r="R104" s="457">
        <f>R106+R121</f>
        <v>0</v>
      </c>
      <c r="S104" s="455">
        <f>S106+S121</f>
        <v>0</v>
      </c>
      <c r="T104" s="456">
        <f>T106+T121</f>
        <v>0</v>
      </c>
      <c r="U104" s="457">
        <f>V104+W104</f>
        <v>0</v>
      </c>
      <c r="V104" s="455">
        <f>V106+V121</f>
        <v>0</v>
      </c>
      <c r="W104" s="456">
        <f>W106+W121</f>
        <v>0</v>
      </c>
      <c r="X104" s="457">
        <f>X106+X121</f>
        <v>0</v>
      </c>
      <c r="Y104" s="455">
        <f>Y106+Y121</f>
        <v>0</v>
      </c>
      <c r="Z104" s="456">
        <f>Z106+Z121</f>
        <v>0</v>
      </c>
      <c r="AA104" s="457">
        <f>AB104+AC104</f>
        <v>0</v>
      </c>
      <c r="AB104" s="455">
        <f>AB106+AB121</f>
        <v>0</v>
      </c>
      <c r="AC104" s="456">
        <f>AC106+AC121</f>
        <v>0</v>
      </c>
      <c r="AD104" s="457">
        <f>AD106+AD121</f>
        <v>0</v>
      </c>
      <c r="AE104" s="455">
        <f>AE106+AE121</f>
        <v>0</v>
      </c>
      <c r="AF104" s="456">
        <f>AF106+AF121</f>
        <v>0</v>
      </c>
      <c r="AG104" s="457">
        <f>AH104+AI104</f>
        <v>0</v>
      </c>
      <c r="AH104" s="455">
        <f>AH106+AH121</f>
        <v>0</v>
      </c>
      <c r="AI104" s="456">
        <f>AI106+AI121</f>
        <v>0</v>
      </c>
      <c r="AJ104" s="457">
        <f>AJ106+AJ121</f>
        <v>0</v>
      </c>
      <c r="AK104" s="455">
        <f>AK106+AK121</f>
        <v>0</v>
      </c>
      <c r="AL104" s="456">
        <f>AL106+AL121</f>
        <v>0</v>
      </c>
      <c r="AM104" s="457">
        <f>AN104+AO104</f>
        <v>0</v>
      </c>
      <c r="AN104" s="455">
        <f>AN106+AN121</f>
        <v>0</v>
      </c>
      <c r="AO104" s="456">
        <f>AO106+AO121</f>
        <v>0</v>
      </c>
      <c r="AP104" s="457">
        <f>AP106+AP121</f>
        <v>0</v>
      </c>
      <c r="AQ104" s="455">
        <f>AQ106+AQ121</f>
        <v>0</v>
      </c>
      <c r="AR104" s="456">
        <f>AR106+AR121</f>
        <v>0</v>
      </c>
      <c r="AS104" s="496"/>
      <c r="AT104" s="496"/>
      <c r="AU104" s="496"/>
      <c r="AV104" s="496"/>
      <c r="AW104" s="496"/>
      <c r="AX104" s="496"/>
      <c r="AY104" s="496"/>
      <c r="AZ104" s="496"/>
      <c r="BA104" s="496"/>
      <c r="BB104" s="496"/>
      <c r="BC104" s="496"/>
    </row>
    <row r="105" spans="2:55" hidden="1">
      <c r="D105" s="387"/>
      <c r="E105" s="368"/>
      <c r="F105" s="369"/>
      <c r="G105" s="556"/>
      <c r="H105" s="555"/>
      <c r="I105" s="556"/>
      <c r="J105" s="555"/>
      <c r="K105" s="556"/>
      <c r="L105" s="555"/>
      <c r="M105" s="556"/>
      <c r="N105" s="555"/>
      <c r="O105" s="534"/>
      <c r="P105" s="535"/>
      <c r="Q105" s="536"/>
      <c r="R105" s="535"/>
      <c r="S105" s="535"/>
      <c r="T105" s="536"/>
      <c r="U105" s="535"/>
      <c r="V105" s="535"/>
      <c r="W105" s="536"/>
      <c r="X105" s="535"/>
      <c r="Y105" s="535"/>
      <c r="Z105" s="536"/>
      <c r="AA105" s="535"/>
      <c r="AB105" s="535"/>
      <c r="AC105" s="536"/>
      <c r="AD105" s="535"/>
      <c r="AE105" s="535"/>
      <c r="AF105" s="536"/>
      <c r="AG105" s="535"/>
      <c r="AH105" s="535"/>
      <c r="AI105" s="536"/>
      <c r="AJ105" s="535"/>
      <c r="AK105" s="535"/>
      <c r="AL105" s="536"/>
      <c r="AM105" s="535"/>
      <c r="AN105" s="535"/>
      <c r="AO105" s="536"/>
      <c r="AP105" s="535"/>
      <c r="AQ105" s="535"/>
      <c r="AR105" s="536"/>
      <c r="AS105" s="496"/>
      <c r="AT105" s="496"/>
      <c r="AU105" s="496"/>
      <c r="AV105" s="496"/>
      <c r="AW105" s="496"/>
      <c r="AX105" s="496"/>
      <c r="AY105" s="496"/>
      <c r="AZ105" s="496"/>
      <c r="BA105" s="496"/>
      <c r="BB105" s="496"/>
      <c r="BC105" s="496"/>
    </row>
    <row r="106" spans="2:55">
      <c r="C106" s="341" t="s">
        <v>2304</v>
      </c>
      <c r="D106" s="363" t="s">
        <v>940</v>
      </c>
      <c r="E106" s="830" t="s">
        <v>941</v>
      </c>
      <c r="F106" s="831"/>
      <c r="G106" s="454">
        <f t="shared" ref="G106:N106" si="87">G108</f>
        <v>0</v>
      </c>
      <c r="H106" s="456">
        <f t="shared" si="87"/>
        <v>0</v>
      </c>
      <c r="I106" s="454">
        <f t="shared" si="87"/>
        <v>0</v>
      </c>
      <c r="J106" s="456">
        <f t="shared" si="87"/>
        <v>0</v>
      </c>
      <c r="K106" s="454">
        <f t="shared" si="87"/>
        <v>0</v>
      </c>
      <c r="L106" s="456">
        <f t="shared" si="87"/>
        <v>0</v>
      </c>
      <c r="M106" s="454">
        <f t="shared" si="87"/>
        <v>0</v>
      </c>
      <c r="N106" s="456">
        <f t="shared" si="87"/>
        <v>0</v>
      </c>
      <c r="O106" s="454">
        <f>P106+Q106</f>
        <v>0</v>
      </c>
      <c r="P106" s="455">
        <f>P108</f>
        <v>0</v>
      </c>
      <c r="Q106" s="456">
        <f>Q108</f>
        <v>0</v>
      </c>
      <c r="R106" s="457">
        <f>R108</f>
        <v>0</v>
      </c>
      <c r="S106" s="455">
        <f>S108</f>
        <v>0</v>
      </c>
      <c r="T106" s="456">
        <f>T108</f>
        <v>0</v>
      </c>
      <c r="U106" s="457">
        <f>V106+W106</f>
        <v>0</v>
      </c>
      <c r="V106" s="455">
        <f>V108</f>
        <v>0</v>
      </c>
      <c r="W106" s="456">
        <f>W108</f>
        <v>0</v>
      </c>
      <c r="X106" s="457">
        <f>X108</f>
        <v>0</v>
      </c>
      <c r="Y106" s="455">
        <f>Y108</f>
        <v>0</v>
      </c>
      <c r="Z106" s="456">
        <f>Z108</f>
        <v>0</v>
      </c>
      <c r="AA106" s="457">
        <f>AB106+AC106</f>
        <v>0</v>
      </c>
      <c r="AB106" s="455">
        <f>AB108</f>
        <v>0</v>
      </c>
      <c r="AC106" s="456">
        <f>AC108</f>
        <v>0</v>
      </c>
      <c r="AD106" s="457">
        <f>AD108</f>
        <v>0</v>
      </c>
      <c r="AE106" s="455">
        <f>AE108</f>
        <v>0</v>
      </c>
      <c r="AF106" s="456">
        <f>AF108</f>
        <v>0</v>
      </c>
      <c r="AG106" s="457">
        <f>AH106+AI106</f>
        <v>0</v>
      </c>
      <c r="AH106" s="455">
        <f>AH108</f>
        <v>0</v>
      </c>
      <c r="AI106" s="456">
        <f>AI108</f>
        <v>0</v>
      </c>
      <c r="AJ106" s="457">
        <f>AJ108</f>
        <v>0</v>
      </c>
      <c r="AK106" s="455">
        <f>AK108</f>
        <v>0</v>
      </c>
      <c r="AL106" s="456">
        <f>AL108</f>
        <v>0</v>
      </c>
      <c r="AM106" s="457">
        <f>AN106+AO106</f>
        <v>0</v>
      </c>
      <c r="AN106" s="455">
        <f>AN108</f>
        <v>0</v>
      </c>
      <c r="AO106" s="456">
        <f>AO108</f>
        <v>0</v>
      </c>
      <c r="AP106" s="457">
        <f>AP108</f>
        <v>0</v>
      </c>
      <c r="AQ106" s="455">
        <f>AQ108</f>
        <v>0</v>
      </c>
      <c r="AR106" s="456">
        <f>AR108</f>
        <v>0</v>
      </c>
      <c r="AS106" s="496"/>
      <c r="AT106" s="496"/>
      <c r="AU106" s="496"/>
      <c r="AV106" s="496"/>
      <c r="AW106" s="496"/>
      <c r="AX106" s="496"/>
      <c r="AY106" s="496"/>
      <c r="AZ106" s="496"/>
      <c r="BA106" s="496"/>
      <c r="BB106" s="496"/>
      <c r="BC106" s="496"/>
    </row>
    <row r="107" spans="2:55">
      <c r="D107" s="378" t="s">
        <v>942</v>
      </c>
      <c r="E107" s="813" t="s">
        <v>1473</v>
      </c>
      <c r="F107" s="820"/>
      <c r="G107" s="454">
        <f t="shared" ref="G107:AR107" si="88">IF(G104=0,0,G106/G104*100)</f>
        <v>0</v>
      </c>
      <c r="H107" s="456">
        <f t="shared" si="88"/>
        <v>0</v>
      </c>
      <c r="I107" s="454">
        <f t="shared" si="88"/>
        <v>0</v>
      </c>
      <c r="J107" s="456">
        <f t="shared" si="88"/>
        <v>0</v>
      </c>
      <c r="K107" s="454">
        <f t="shared" si="88"/>
        <v>0</v>
      </c>
      <c r="L107" s="456">
        <f t="shared" si="88"/>
        <v>0</v>
      </c>
      <c r="M107" s="454">
        <f t="shared" si="88"/>
        <v>0</v>
      </c>
      <c r="N107" s="456">
        <f t="shared" si="88"/>
        <v>0</v>
      </c>
      <c r="O107" s="454">
        <f t="shared" si="88"/>
        <v>0</v>
      </c>
      <c r="P107" s="455">
        <f t="shared" si="88"/>
        <v>0</v>
      </c>
      <c r="Q107" s="456">
        <f t="shared" si="88"/>
        <v>0</v>
      </c>
      <c r="R107" s="457">
        <f t="shared" si="88"/>
        <v>0</v>
      </c>
      <c r="S107" s="455">
        <f t="shared" si="88"/>
        <v>0</v>
      </c>
      <c r="T107" s="456">
        <f t="shared" si="88"/>
        <v>0</v>
      </c>
      <c r="U107" s="457">
        <f t="shared" si="88"/>
        <v>0</v>
      </c>
      <c r="V107" s="455">
        <f t="shared" si="88"/>
        <v>0</v>
      </c>
      <c r="W107" s="456">
        <f t="shared" si="88"/>
        <v>0</v>
      </c>
      <c r="X107" s="457">
        <f t="shared" si="88"/>
        <v>0</v>
      </c>
      <c r="Y107" s="455">
        <f t="shared" si="88"/>
        <v>0</v>
      </c>
      <c r="Z107" s="456">
        <f t="shared" si="88"/>
        <v>0</v>
      </c>
      <c r="AA107" s="457">
        <f t="shared" si="88"/>
        <v>0</v>
      </c>
      <c r="AB107" s="455">
        <f t="shared" si="88"/>
        <v>0</v>
      </c>
      <c r="AC107" s="456">
        <f t="shared" si="88"/>
        <v>0</v>
      </c>
      <c r="AD107" s="457">
        <f t="shared" si="88"/>
        <v>0</v>
      </c>
      <c r="AE107" s="455">
        <f t="shared" si="88"/>
        <v>0</v>
      </c>
      <c r="AF107" s="456">
        <f t="shared" si="88"/>
        <v>0</v>
      </c>
      <c r="AG107" s="457">
        <f t="shared" si="88"/>
        <v>0</v>
      </c>
      <c r="AH107" s="455">
        <f t="shared" si="88"/>
        <v>0</v>
      </c>
      <c r="AI107" s="456">
        <f t="shared" si="88"/>
        <v>0</v>
      </c>
      <c r="AJ107" s="457">
        <f t="shared" si="88"/>
        <v>0</v>
      </c>
      <c r="AK107" s="455">
        <f t="shared" si="88"/>
        <v>0</v>
      </c>
      <c r="AL107" s="456">
        <f t="shared" si="88"/>
        <v>0</v>
      </c>
      <c r="AM107" s="457">
        <f t="shared" si="88"/>
        <v>0</v>
      </c>
      <c r="AN107" s="455">
        <f t="shared" si="88"/>
        <v>0</v>
      </c>
      <c r="AO107" s="456">
        <f t="shared" si="88"/>
        <v>0</v>
      </c>
      <c r="AP107" s="457">
        <f t="shared" si="88"/>
        <v>0</v>
      </c>
      <c r="AQ107" s="455">
        <f t="shared" si="88"/>
        <v>0</v>
      </c>
      <c r="AR107" s="456">
        <f t="shared" si="88"/>
        <v>0</v>
      </c>
      <c r="AS107" s="496"/>
      <c r="AT107" s="496"/>
      <c r="AU107" s="496"/>
      <c r="AV107" s="496"/>
      <c r="AW107" s="496"/>
      <c r="AX107" s="496"/>
      <c r="AY107" s="496"/>
      <c r="AZ107" s="496"/>
      <c r="BA107" s="496"/>
      <c r="BB107" s="496"/>
      <c r="BC107" s="496"/>
    </row>
    <row r="108" spans="2:55">
      <c r="D108" s="378" t="s">
        <v>943</v>
      </c>
      <c r="E108" s="813" t="s">
        <v>2351</v>
      </c>
      <c r="F108" s="820"/>
      <c r="G108" s="373">
        <v>0</v>
      </c>
      <c r="H108" s="374">
        <v>0</v>
      </c>
      <c r="I108" s="373">
        <f>G108</f>
        <v>0</v>
      </c>
      <c r="J108" s="374">
        <f>H108</f>
        <v>0</v>
      </c>
      <c r="K108" s="373">
        <f>G108</f>
        <v>0</v>
      </c>
      <c r="L108" s="374">
        <f>H108</f>
        <v>0</v>
      </c>
      <c r="M108" s="373">
        <f>G108</f>
        <v>0</v>
      </c>
      <c r="N108" s="374">
        <f>H108</f>
        <v>0</v>
      </c>
      <c r="O108" s="454">
        <f t="shared" ref="O108:O115" si="89">P108+Q108</f>
        <v>0</v>
      </c>
      <c r="P108" s="537">
        <f>SUMIF($E$119:$E$120,$D108,P$119:P$120)</f>
        <v>0</v>
      </c>
      <c r="Q108" s="538">
        <f>SUMIF($E$119:$E$120,$D108,Q$119:Q$120)</f>
        <v>0</v>
      </c>
      <c r="R108" s="637">
        <f>SUMIF($E$119:$E$120,$D108,R$119:R$120)</f>
        <v>0</v>
      </c>
      <c r="S108" s="537">
        <f>SUMIF($E$119:$E$120,$D108,S$119:S$120)</f>
        <v>0</v>
      </c>
      <c r="T108" s="538">
        <f>SUMIF($E$119:$E$120,$D108,T$119:T$120)</f>
        <v>0</v>
      </c>
      <c r="U108" s="457">
        <f t="shared" ref="U108:U115" si="90">V108+W108</f>
        <v>0</v>
      </c>
      <c r="V108" s="537">
        <f>SUMIF($E$119:$E$120,$D108,V$119:V$120)</f>
        <v>0</v>
      </c>
      <c r="W108" s="538">
        <f>SUMIF($E$119:$E$120,$D108,W$119:W$120)</f>
        <v>0</v>
      </c>
      <c r="X108" s="637">
        <f>SUMIF($E$119:$E$120,$D108,X$119:X$120)</f>
        <v>0</v>
      </c>
      <c r="Y108" s="537">
        <f>SUMIF($E$119:$E$120,$D108,Y$119:Y$120)</f>
        <v>0</v>
      </c>
      <c r="Z108" s="538">
        <f>SUMIF($E$119:$E$120,$D108,Z$119:Z$120)</f>
        <v>0</v>
      </c>
      <c r="AA108" s="457">
        <f t="shared" ref="AA108:AA115" si="91">AB108+AC108</f>
        <v>0</v>
      </c>
      <c r="AB108" s="537">
        <f>SUMIF($E$119:$E$120,$D108,AB$119:AB$120)</f>
        <v>0</v>
      </c>
      <c r="AC108" s="538">
        <f>SUMIF($E$119:$E$120,$D108,AC$119:AC$120)</f>
        <v>0</v>
      </c>
      <c r="AD108" s="637">
        <f>SUMIF($E$119:$E$120,$D108,AD$119:AD$120)</f>
        <v>0</v>
      </c>
      <c r="AE108" s="537">
        <f>SUMIF($E$119:$E$120,$D108,AE$119:AE$120)</f>
        <v>0</v>
      </c>
      <c r="AF108" s="538">
        <f>SUMIF($E$119:$E$120,$D108,AF$119:AF$120)</f>
        <v>0</v>
      </c>
      <c r="AG108" s="457">
        <f t="shared" ref="AG108:AG115" si="92">AH108+AI108</f>
        <v>0</v>
      </c>
      <c r="AH108" s="537">
        <f>SUMIF($E$119:$E$120,$D108,AH$119:AH$120)</f>
        <v>0</v>
      </c>
      <c r="AI108" s="538">
        <f>SUMIF($E$119:$E$120,$D108,AI$119:AI$120)</f>
        <v>0</v>
      </c>
      <c r="AJ108" s="637">
        <f>SUMIF($E$119:$E$120,$D108,AJ$119:AJ$120)</f>
        <v>0</v>
      </c>
      <c r="AK108" s="537">
        <f>SUMIF($E$119:$E$120,$D108,AK$119:AK$120)</f>
        <v>0</v>
      </c>
      <c r="AL108" s="538">
        <f>SUMIF($E$119:$E$120,$D108,AL$119:AL$120)</f>
        <v>0</v>
      </c>
      <c r="AM108" s="457">
        <f t="shared" ref="AM108:AM115" si="93">AN108+AO108</f>
        <v>0</v>
      </c>
      <c r="AN108" s="537">
        <f>SUMIF($E$119:$E$120,$D108,AN$119:AN$120)</f>
        <v>0</v>
      </c>
      <c r="AO108" s="538">
        <f>SUMIF($E$119:$E$120,$D108,AO$119:AO$120)</f>
        <v>0</v>
      </c>
      <c r="AP108" s="637">
        <f>SUMIF($E$119:$E$120,$D108,AP$119:AP$120)</f>
        <v>0</v>
      </c>
      <c r="AQ108" s="537">
        <f>SUMIF($E$119:$E$120,$D108,AQ$119:AQ$120)</f>
        <v>0</v>
      </c>
      <c r="AR108" s="538">
        <f>SUMIF($E$119:$E$120,$D108,AR$119:AR$120)</f>
        <v>0</v>
      </c>
      <c r="AS108" s="496"/>
      <c r="AT108" s="496"/>
      <c r="AU108" s="496"/>
      <c r="AV108" s="496"/>
      <c r="AW108" s="496"/>
      <c r="AX108" s="496"/>
      <c r="AY108" s="496"/>
      <c r="AZ108" s="496"/>
      <c r="BA108" s="496"/>
      <c r="BB108" s="496"/>
      <c r="BC108" s="496"/>
    </row>
    <row r="109" spans="2:55">
      <c r="D109" s="378" t="s">
        <v>947</v>
      </c>
      <c r="E109" s="813" t="s">
        <v>2352</v>
      </c>
      <c r="F109" s="820"/>
      <c r="G109" s="454">
        <f t="shared" ref="G109:N109" si="94">G110+G113</f>
        <v>0</v>
      </c>
      <c r="H109" s="456">
        <f t="shared" si="94"/>
        <v>0</v>
      </c>
      <c r="I109" s="454">
        <f t="shared" si="94"/>
        <v>0</v>
      </c>
      <c r="J109" s="456">
        <f t="shared" si="94"/>
        <v>0</v>
      </c>
      <c r="K109" s="454">
        <f t="shared" si="94"/>
        <v>0</v>
      </c>
      <c r="L109" s="456">
        <f t="shared" si="94"/>
        <v>0</v>
      </c>
      <c r="M109" s="454">
        <f t="shared" si="94"/>
        <v>0</v>
      </c>
      <c r="N109" s="456">
        <f t="shared" si="94"/>
        <v>0</v>
      </c>
      <c r="O109" s="454">
        <f t="shared" si="89"/>
        <v>0</v>
      </c>
      <c r="P109" s="455">
        <f>P110+P113</f>
        <v>0</v>
      </c>
      <c r="Q109" s="456">
        <f>Q110+Q113</f>
        <v>0</v>
      </c>
      <c r="R109" s="457">
        <f>R110+R113</f>
        <v>0</v>
      </c>
      <c r="S109" s="455">
        <f>S110+S113</f>
        <v>0</v>
      </c>
      <c r="T109" s="456">
        <f>T110+T113</f>
        <v>0</v>
      </c>
      <c r="U109" s="457">
        <f t="shared" si="90"/>
        <v>0</v>
      </c>
      <c r="V109" s="455">
        <f>V110+V113</f>
        <v>0</v>
      </c>
      <c r="W109" s="456">
        <f>W110+W113</f>
        <v>0</v>
      </c>
      <c r="X109" s="457">
        <f>X110+X113</f>
        <v>0</v>
      </c>
      <c r="Y109" s="455">
        <f>Y110+Y113</f>
        <v>0</v>
      </c>
      <c r="Z109" s="456">
        <f>Z110+Z113</f>
        <v>0</v>
      </c>
      <c r="AA109" s="457">
        <f t="shared" si="91"/>
        <v>0</v>
      </c>
      <c r="AB109" s="455">
        <f>AB110+AB113</f>
        <v>0</v>
      </c>
      <c r="AC109" s="456">
        <f>AC110+AC113</f>
        <v>0</v>
      </c>
      <c r="AD109" s="457">
        <f>AD110+AD113</f>
        <v>0</v>
      </c>
      <c r="AE109" s="455">
        <f>AE110+AE113</f>
        <v>0</v>
      </c>
      <c r="AF109" s="456">
        <f>AF110+AF113</f>
        <v>0</v>
      </c>
      <c r="AG109" s="457">
        <f t="shared" si="92"/>
        <v>0</v>
      </c>
      <c r="AH109" s="455">
        <f>AH110+AH113</f>
        <v>0</v>
      </c>
      <c r="AI109" s="456">
        <f>AI110+AI113</f>
        <v>0</v>
      </c>
      <c r="AJ109" s="457">
        <f>AJ110+AJ113</f>
        <v>0</v>
      </c>
      <c r="AK109" s="455">
        <f>AK110+AK113</f>
        <v>0</v>
      </c>
      <c r="AL109" s="456">
        <f>AL110+AL113</f>
        <v>0</v>
      </c>
      <c r="AM109" s="457">
        <f t="shared" si="93"/>
        <v>0</v>
      </c>
      <c r="AN109" s="455">
        <f>AN110+AN113</f>
        <v>0</v>
      </c>
      <c r="AO109" s="456">
        <f>AO110+AO113</f>
        <v>0</v>
      </c>
      <c r="AP109" s="457">
        <f>AP110+AP113</f>
        <v>0</v>
      </c>
      <c r="AQ109" s="455">
        <f>AQ110+AQ113</f>
        <v>0</v>
      </c>
      <c r="AR109" s="456">
        <f>AR110+AR113</f>
        <v>0</v>
      </c>
      <c r="AS109" s="496"/>
      <c r="AT109" s="496"/>
      <c r="AU109" s="496"/>
      <c r="AV109" s="496"/>
      <c r="AW109" s="496"/>
      <c r="AX109" s="496"/>
      <c r="AY109" s="496"/>
      <c r="AZ109" s="496"/>
      <c r="BA109" s="496"/>
      <c r="BB109" s="496"/>
      <c r="BC109" s="496"/>
    </row>
    <row r="110" spans="2:55">
      <c r="C110" s="341" t="s">
        <v>2304</v>
      </c>
      <c r="D110" s="378" t="s">
        <v>949</v>
      </c>
      <c r="E110" s="828" t="s">
        <v>944</v>
      </c>
      <c r="F110" s="829"/>
      <c r="G110" s="454">
        <f t="shared" ref="G110:N110" si="95">G111+G112</f>
        <v>0</v>
      </c>
      <c r="H110" s="456">
        <f t="shared" si="95"/>
        <v>0</v>
      </c>
      <c r="I110" s="454">
        <f t="shared" si="95"/>
        <v>0</v>
      </c>
      <c r="J110" s="456">
        <f t="shared" si="95"/>
        <v>0</v>
      </c>
      <c r="K110" s="454">
        <f t="shared" si="95"/>
        <v>0</v>
      </c>
      <c r="L110" s="456">
        <f t="shared" si="95"/>
        <v>0</v>
      </c>
      <c r="M110" s="454">
        <f t="shared" si="95"/>
        <v>0</v>
      </c>
      <c r="N110" s="456">
        <f t="shared" si="95"/>
        <v>0</v>
      </c>
      <c r="O110" s="454">
        <f t="shared" si="89"/>
        <v>0</v>
      </c>
      <c r="P110" s="455">
        <f>P111+P112</f>
        <v>0</v>
      </c>
      <c r="Q110" s="456">
        <f>Q111+Q112</f>
        <v>0</v>
      </c>
      <c r="R110" s="457">
        <f>R111+R112</f>
        <v>0</v>
      </c>
      <c r="S110" s="455">
        <f>S111+S112</f>
        <v>0</v>
      </c>
      <c r="T110" s="456">
        <f>T111+T112</f>
        <v>0</v>
      </c>
      <c r="U110" s="457">
        <f t="shared" si="90"/>
        <v>0</v>
      </c>
      <c r="V110" s="455">
        <f>V111+V112</f>
        <v>0</v>
      </c>
      <c r="W110" s="456">
        <f>W111+W112</f>
        <v>0</v>
      </c>
      <c r="X110" s="457">
        <f>X111+X112</f>
        <v>0</v>
      </c>
      <c r="Y110" s="455">
        <f>Y111+Y112</f>
        <v>0</v>
      </c>
      <c r="Z110" s="456">
        <f>Z111+Z112</f>
        <v>0</v>
      </c>
      <c r="AA110" s="457">
        <f t="shared" si="91"/>
        <v>0</v>
      </c>
      <c r="AB110" s="455">
        <f>AB111+AB112</f>
        <v>0</v>
      </c>
      <c r="AC110" s="456">
        <f>AC111+AC112</f>
        <v>0</v>
      </c>
      <c r="AD110" s="457">
        <f>AD111+AD112</f>
        <v>0</v>
      </c>
      <c r="AE110" s="455">
        <f>AE111+AE112</f>
        <v>0</v>
      </c>
      <c r="AF110" s="456">
        <f>AF111+AF112</f>
        <v>0</v>
      </c>
      <c r="AG110" s="457">
        <f t="shared" si="92"/>
        <v>0</v>
      </c>
      <c r="AH110" s="455">
        <f>AH111+AH112</f>
        <v>0</v>
      </c>
      <c r="AI110" s="456">
        <f>AI111+AI112</f>
        <v>0</v>
      </c>
      <c r="AJ110" s="457">
        <f>AJ111+AJ112</f>
        <v>0</v>
      </c>
      <c r="AK110" s="455">
        <f>AK111+AK112</f>
        <v>0</v>
      </c>
      <c r="AL110" s="456">
        <f>AL111+AL112</f>
        <v>0</v>
      </c>
      <c r="AM110" s="457">
        <f t="shared" si="93"/>
        <v>0</v>
      </c>
      <c r="AN110" s="455">
        <f>AN111+AN112</f>
        <v>0</v>
      </c>
      <c r="AO110" s="456">
        <f>AO111+AO112</f>
        <v>0</v>
      </c>
      <c r="AP110" s="457">
        <f>AP111+AP112</f>
        <v>0</v>
      </c>
      <c r="AQ110" s="455">
        <f>AQ111+AQ112</f>
        <v>0</v>
      </c>
      <c r="AR110" s="456">
        <f>AR111+AR112</f>
        <v>0</v>
      </c>
      <c r="AS110" s="496"/>
      <c r="AT110" s="496"/>
      <c r="AU110" s="496"/>
      <c r="AV110" s="496"/>
      <c r="AW110" s="496"/>
      <c r="AX110" s="496"/>
      <c r="AY110" s="496"/>
      <c r="AZ110" s="496"/>
      <c r="BA110" s="496"/>
      <c r="BB110" s="496"/>
      <c r="BC110" s="496"/>
    </row>
    <row r="111" spans="2:55">
      <c r="D111" s="378" t="s">
        <v>2339</v>
      </c>
      <c r="E111" s="807" t="s">
        <v>945</v>
      </c>
      <c r="F111" s="835"/>
      <c r="G111" s="373">
        <v>0</v>
      </c>
      <c r="H111" s="374">
        <v>0</v>
      </c>
      <c r="I111" s="373">
        <v>0</v>
      </c>
      <c r="J111" s="374">
        <v>0</v>
      </c>
      <c r="K111" s="373">
        <v>0</v>
      </c>
      <c r="L111" s="374">
        <v>0</v>
      </c>
      <c r="M111" s="373">
        <v>0</v>
      </c>
      <c r="N111" s="374">
        <v>0</v>
      </c>
      <c r="O111" s="454">
        <f t="shared" si="89"/>
        <v>0</v>
      </c>
      <c r="P111" s="537">
        <f t="shared" ref="P111:T112" si="96">SUMIF($E$119:$E$120,$D111,P$119:P$120)</f>
        <v>0</v>
      </c>
      <c r="Q111" s="538">
        <f t="shared" si="96"/>
        <v>0</v>
      </c>
      <c r="R111" s="637">
        <f t="shared" si="96"/>
        <v>0</v>
      </c>
      <c r="S111" s="537">
        <f t="shared" si="96"/>
        <v>0</v>
      </c>
      <c r="T111" s="538">
        <f t="shared" si="96"/>
        <v>0</v>
      </c>
      <c r="U111" s="457">
        <f t="shared" si="90"/>
        <v>0</v>
      </c>
      <c r="V111" s="537">
        <f t="shared" ref="V111:Z112" si="97">SUMIF($E$119:$E$120,$D111,V$119:V$120)</f>
        <v>0</v>
      </c>
      <c r="W111" s="538">
        <f t="shared" si="97"/>
        <v>0</v>
      </c>
      <c r="X111" s="637">
        <f t="shared" si="97"/>
        <v>0</v>
      </c>
      <c r="Y111" s="537">
        <f t="shared" si="97"/>
        <v>0</v>
      </c>
      <c r="Z111" s="538">
        <f t="shared" si="97"/>
        <v>0</v>
      </c>
      <c r="AA111" s="457">
        <f t="shared" si="91"/>
        <v>0</v>
      </c>
      <c r="AB111" s="537">
        <f t="shared" ref="AB111:AF112" si="98">SUMIF($E$119:$E$120,$D111,AB$119:AB$120)</f>
        <v>0</v>
      </c>
      <c r="AC111" s="538">
        <f t="shared" si="98"/>
        <v>0</v>
      </c>
      <c r="AD111" s="637">
        <f t="shared" si="98"/>
        <v>0</v>
      </c>
      <c r="AE111" s="537">
        <f t="shared" si="98"/>
        <v>0</v>
      </c>
      <c r="AF111" s="538">
        <f t="shared" si="98"/>
        <v>0</v>
      </c>
      <c r="AG111" s="457">
        <f t="shared" si="92"/>
        <v>0</v>
      </c>
      <c r="AH111" s="537">
        <f t="shared" ref="AH111:AL112" si="99">SUMIF($E$119:$E$120,$D111,AH$119:AH$120)</f>
        <v>0</v>
      </c>
      <c r="AI111" s="538">
        <f t="shared" si="99"/>
        <v>0</v>
      </c>
      <c r="AJ111" s="637">
        <f t="shared" si="99"/>
        <v>0</v>
      </c>
      <c r="AK111" s="537">
        <f t="shared" si="99"/>
        <v>0</v>
      </c>
      <c r="AL111" s="538">
        <f t="shared" si="99"/>
        <v>0</v>
      </c>
      <c r="AM111" s="457">
        <f t="shared" si="93"/>
        <v>0</v>
      </c>
      <c r="AN111" s="537">
        <f t="shared" ref="AN111:AR112" si="100">SUMIF($E$119:$E$120,$D111,AN$119:AN$120)</f>
        <v>0</v>
      </c>
      <c r="AO111" s="538">
        <f t="shared" si="100"/>
        <v>0</v>
      </c>
      <c r="AP111" s="637">
        <f t="shared" si="100"/>
        <v>0</v>
      </c>
      <c r="AQ111" s="537">
        <f t="shared" si="100"/>
        <v>0</v>
      </c>
      <c r="AR111" s="538">
        <f t="shared" si="100"/>
        <v>0</v>
      </c>
      <c r="AS111" s="496"/>
      <c r="AT111" s="496"/>
      <c r="AU111" s="496"/>
      <c r="AV111" s="496"/>
      <c r="AW111" s="496"/>
      <c r="AX111" s="496"/>
      <c r="AY111" s="496"/>
      <c r="AZ111" s="496"/>
      <c r="BA111" s="496"/>
      <c r="BB111" s="496"/>
      <c r="BC111" s="496"/>
    </row>
    <row r="112" spans="2:55">
      <c r="D112" s="378" t="s">
        <v>2340</v>
      </c>
      <c r="E112" s="807" t="s">
        <v>946</v>
      </c>
      <c r="F112" s="835"/>
      <c r="G112" s="373">
        <v>0</v>
      </c>
      <c r="H112" s="374">
        <v>0</v>
      </c>
      <c r="I112" s="373">
        <v>0</v>
      </c>
      <c r="J112" s="374">
        <v>0</v>
      </c>
      <c r="K112" s="373">
        <v>0</v>
      </c>
      <c r="L112" s="374">
        <v>0</v>
      </c>
      <c r="M112" s="373">
        <v>0</v>
      </c>
      <c r="N112" s="374">
        <v>0</v>
      </c>
      <c r="O112" s="454">
        <f t="shared" si="89"/>
        <v>0</v>
      </c>
      <c r="P112" s="537">
        <f t="shared" si="96"/>
        <v>0</v>
      </c>
      <c r="Q112" s="538">
        <f t="shared" si="96"/>
        <v>0</v>
      </c>
      <c r="R112" s="637">
        <f t="shared" si="96"/>
        <v>0</v>
      </c>
      <c r="S112" s="537">
        <f t="shared" si="96"/>
        <v>0</v>
      </c>
      <c r="T112" s="538">
        <f t="shared" si="96"/>
        <v>0</v>
      </c>
      <c r="U112" s="457">
        <f t="shared" si="90"/>
        <v>0</v>
      </c>
      <c r="V112" s="537">
        <f t="shared" si="97"/>
        <v>0</v>
      </c>
      <c r="W112" s="538">
        <f t="shared" si="97"/>
        <v>0</v>
      </c>
      <c r="X112" s="637">
        <f t="shared" si="97"/>
        <v>0</v>
      </c>
      <c r="Y112" s="537">
        <f t="shared" si="97"/>
        <v>0</v>
      </c>
      <c r="Z112" s="538">
        <f t="shared" si="97"/>
        <v>0</v>
      </c>
      <c r="AA112" s="457">
        <f t="shared" si="91"/>
        <v>0</v>
      </c>
      <c r="AB112" s="537">
        <f t="shared" si="98"/>
        <v>0</v>
      </c>
      <c r="AC112" s="538">
        <f t="shared" si="98"/>
        <v>0</v>
      </c>
      <c r="AD112" s="637">
        <f t="shared" si="98"/>
        <v>0</v>
      </c>
      <c r="AE112" s="537">
        <f t="shared" si="98"/>
        <v>0</v>
      </c>
      <c r="AF112" s="538">
        <f t="shared" si="98"/>
        <v>0</v>
      </c>
      <c r="AG112" s="457">
        <f t="shared" si="92"/>
        <v>0</v>
      </c>
      <c r="AH112" s="537">
        <f t="shared" si="99"/>
        <v>0</v>
      </c>
      <c r="AI112" s="538">
        <f t="shared" si="99"/>
        <v>0</v>
      </c>
      <c r="AJ112" s="637">
        <f t="shared" si="99"/>
        <v>0</v>
      </c>
      <c r="AK112" s="537">
        <f t="shared" si="99"/>
        <v>0</v>
      </c>
      <c r="AL112" s="538">
        <f t="shared" si="99"/>
        <v>0</v>
      </c>
      <c r="AM112" s="457">
        <f t="shared" si="93"/>
        <v>0</v>
      </c>
      <c r="AN112" s="537">
        <f t="shared" si="100"/>
        <v>0</v>
      </c>
      <c r="AO112" s="538">
        <f t="shared" si="100"/>
        <v>0</v>
      </c>
      <c r="AP112" s="637">
        <f t="shared" si="100"/>
        <v>0</v>
      </c>
      <c r="AQ112" s="537">
        <f t="shared" si="100"/>
        <v>0</v>
      </c>
      <c r="AR112" s="538">
        <f t="shared" si="100"/>
        <v>0</v>
      </c>
      <c r="AS112" s="496"/>
      <c r="AT112" s="496"/>
      <c r="AU112" s="496"/>
      <c r="AV112" s="496"/>
      <c r="AW112" s="496"/>
      <c r="AX112" s="496"/>
      <c r="AY112" s="496"/>
      <c r="AZ112" s="496"/>
      <c r="BA112" s="496"/>
      <c r="BB112" s="496"/>
      <c r="BC112" s="496"/>
    </row>
    <row r="113" spans="2:55">
      <c r="C113" s="341" t="s">
        <v>2304</v>
      </c>
      <c r="D113" s="378" t="s">
        <v>950</v>
      </c>
      <c r="E113" s="828" t="s">
        <v>948</v>
      </c>
      <c r="F113" s="829"/>
      <c r="G113" s="454">
        <f t="shared" ref="G113:N113" si="101">G114+G115</f>
        <v>0</v>
      </c>
      <c r="H113" s="456">
        <f t="shared" si="101"/>
        <v>0</v>
      </c>
      <c r="I113" s="454">
        <f t="shared" si="101"/>
        <v>0</v>
      </c>
      <c r="J113" s="456">
        <f t="shared" si="101"/>
        <v>0</v>
      </c>
      <c r="K113" s="454">
        <f t="shared" si="101"/>
        <v>0</v>
      </c>
      <c r="L113" s="456">
        <f t="shared" si="101"/>
        <v>0</v>
      </c>
      <c r="M113" s="454">
        <f t="shared" si="101"/>
        <v>0</v>
      </c>
      <c r="N113" s="456">
        <f t="shared" si="101"/>
        <v>0</v>
      </c>
      <c r="O113" s="454">
        <f t="shared" si="89"/>
        <v>0</v>
      </c>
      <c r="P113" s="455">
        <f>P114+P115</f>
        <v>0</v>
      </c>
      <c r="Q113" s="456">
        <f>Q114+Q115</f>
        <v>0</v>
      </c>
      <c r="R113" s="457">
        <f>R114+R115</f>
        <v>0</v>
      </c>
      <c r="S113" s="455">
        <f>S114+S115</f>
        <v>0</v>
      </c>
      <c r="T113" s="456">
        <f>T114+T115</f>
        <v>0</v>
      </c>
      <c r="U113" s="457">
        <f t="shared" si="90"/>
        <v>0</v>
      </c>
      <c r="V113" s="455">
        <f>V114+V115</f>
        <v>0</v>
      </c>
      <c r="W113" s="456">
        <f>W114+W115</f>
        <v>0</v>
      </c>
      <c r="X113" s="457">
        <f>X114+X115</f>
        <v>0</v>
      </c>
      <c r="Y113" s="455">
        <f>Y114+Y115</f>
        <v>0</v>
      </c>
      <c r="Z113" s="456">
        <f>Z114+Z115</f>
        <v>0</v>
      </c>
      <c r="AA113" s="457">
        <f t="shared" si="91"/>
        <v>0</v>
      </c>
      <c r="AB113" s="455">
        <f>AB114+AB115</f>
        <v>0</v>
      </c>
      <c r="AC113" s="456">
        <f>AC114+AC115</f>
        <v>0</v>
      </c>
      <c r="AD113" s="457">
        <f>AD114+AD115</f>
        <v>0</v>
      </c>
      <c r="AE113" s="455">
        <f>AE114+AE115</f>
        <v>0</v>
      </c>
      <c r="AF113" s="456">
        <f>AF114+AF115</f>
        <v>0</v>
      </c>
      <c r="AG113" s="457">
        <f t="shared" si="92"/>
        <v>0</v>
      </c>
      <c r="AH113" s="455">
        <f>AH114+AH115</f>
        <v>0</v>
      </c>
      <c r="AI113" s="456">
        <f>AI114+AI115</f>
        <v>0</v>
      </c>
      <c r="AJ113" s="457">
        <f>AJ114+AJ115</f>
        <v>0</v>
      </c>
      <c r="AK113" s="455">
        <f>AK114+AK115</f>
        <v>0</v>
      </c>
      <c r="AL113" s="456">
        <f>AL114+AL115</f>
        <v>0</v>
      </c>
      <c r="AM113" s="457">
        <f t="shared" si="93"/>
        <v>0</v>
      </c>
      <c r="AN113" s="455">
        <f>AN114+AN115</f>
        <v>0</v>
      </c>
      <c r="AO113" s="456">
        <f>AO114+AO115</f>
        <v>0</v>
      </c>
      <c r="AP113" s="457">
        <f>AP114+AP115</f>
        <v>0</v>
      </c>
      <c r="AQ113" s="455">
        <f>AQ114+AQ115</f>
        <v>0</v>
      </c>
      <c r="AR113" s="456">
        <f>AR114+AR115</f>
        <v>0</v>
      </c>
      <c r="AS113" s="496"/>
      <c r="AT113" s="496"/>
      <c r="AU113" s="496"/>
      <c r="AV113" s="496"/>
      <c r="AW113" s="496"/>
      <c r="AX113" s="496"/>
      <c r="AY113" s="496"/>
      <c r="AZ113" s="496"/>
      <c r="BA113" s="496"/>
      <c r="BB113" s="496"/>
      <c r="BC113" s="496"/>
    </row>
    <row r="114" spans="2:55">
      <c r="D114" s="378" t="s">
        <v>2341</v>
      </c>
      <c r="E114" s="807" t="s">
        <v>945</v>
      </c>
      <c r="F114" s="835"/>
      <c r="G114" s="373">
        <v>0</v>
      </c>
      <c r="H114" s="374">
        <v>0</v>
      </c>
      <c r="I114" s="373">
        <v>0</v>
      </c>
      <c r="J114" s="374">
        <v>0</v>
      </c>
      <c r="K114" s="373">
        <v>0</v>
      </c>
      <c r="L114" s="374">
        <v>0</v>
      </c>
      <c r="M114" s="373">
        <v>0</v>
      </c>
      <c r="N114" s="374">
        <v>0</v>
      </c>
      <c r="O114" s="454">
        <f t="shared" si="89"/>
        <v>0</v>
      </c>
      <c r="P114" s="537">
        <f t="shared" ref="P114:T115" si="102">SUMIF($E$119:$E$120,$D114,P$119:P$120)</f>
        <v>0</v>
      </c>
      <c r="Q114" s="538">
        <f t="shared" si="102"/>
        <v>0</v>
      </c>
      <c r="R114" s="637">
        <f t="shared" si="102"/>
        <v>0</v>
      </c>
      <c r="S114" s="537">
        <f t="shared" si="102"/>
        <v>0</v>
      </c>
      <c r="T114" s="538">
        <f t="shared" si="102"/>
        <v>0</v>
      </c>
      <c r="U114" s="457">
        <f t="shared" si="90"/>
        <v>0</v>
      </c>
      <c r="V114" s="537">
        <f t="shared" ref="V114:Z115" si="103">SUMIF($E$119:$E$120,$D114,V$119:V$120)</f>
        <v>0</v>
      </c>
      <c r="W114" s="538">
        <f t="shared" si="103"/>
        <v>0</v>
      </c>
      <c r="X114" s="637">
        <f t="shared" si="103"/>
        <v>0</v>
      </c>
      <c r="Y114" s="537">
        <f t="shared" si="103"/>
        <v>0</v>
      </c>
      <c r="Z114" s="538">
        <f t="shared" si="103"/>
        <v>0</v>
      </c>
      <c r="AA114" s="457">
        <f t="shared" si="91"/>
        <v>0</v>
      </c>
      <c r="AB114" s="537">
        <f t="shared" ref="AB114:AF115" si="104">SUMIF($E$119:$E$120,$D114,AB$119:AB$120)</f>
        <v>0</v>
      </c>
      <c r="AC114" s="538">
        <f t="shared" si="104"/>
        <v>0</v>
      </c>
      <c r="AD114" s="637">
        <f t="shared" si="104"/>
        <v>0</v>
      </c>
      <c r="AE114" s="537">
        <f t="shared" si="104"/>
        <v>0</v>
      </c>
      <c r="AF114" s="538">
        <f t="shared" si="104"/>
        <v>0</v>
      </c>
      <c r="AG114" s="457">
        <f t="shared" si="92"/>
        <v>0</v>
      </c>
      <c r="AH114" s="537">
        <f t="shared" ref="AH114:AL115" si="105">SUMIF($E$119:$E$120,$D114,AH$119:AH$120)</f>
        <v>0</v>
      </c>
      <c r="AI114" s="538">
        <f t="shared" si="105"/>
        <v>0</v>
      </c>
      <c r="AJ114" s="637">
        <f t="shared" si="105"/>
        <v>0</v>
      </c>
      <c r="AK114" s="537">
        <f t="shared" si="105"/>
        <v>0</v>
      </c>
      <c r="AL114" s="538">
        <f t="shared" si="105"/>
        <v>0</v>
      </c>
      <c r="AM114" s="457">
        <f t="shared" si="93"/>
        <v>0</v>
      </c>
      <c r="AN114" s="537">
        <f t="shared" ref="AN114:AR115" si="106">SUMIF($E$119:$E$120,$D114,AN$119:AN$120)</f>
        <v>0</v>
      </c>
      <c r="AO114" s="538">
        <f t="shared" si="106"/>
        <v>0</v>
      </c>
      <c r="AP114" s="637">
        <f t="shared" si="106"/>
        <v>0</v>
      </c>
      <c r="AQ114" s="537">
        <f t="shared" si="106"/>
        <v>0</v>
      </c>
      <c r="AR114" s="538">
        <f t="shared" si="106"/>
        <v>0</v>
      </c>
      <c r="AS114" s="496"/>
      <c r="AT114" s="496"/>
      <c r="AU114" s="496"/>
      <c r="AV114" s="496"/>
      <c r="AW114" s="496"/>
      <c r="AX114" s="496"/>
      <c r="AY114" s="496"/>
      <c r="AZ114" s="496"/>
      <c r="BA114" s="496"/>
      <c r="BB114" s="496"/>
      <c r="BC114" s="496"/>
    </row>
    <row r="115" spans="2:55">
      <c r="D115" s="378" t="s">
        <v>2342</v>
      </c>
      <c r="E115" s="807" t="s">
        <v>946</v>
      </c>
      <c r="F115" s="835"/>
      <c r="G115" s="373">
        <v>0</v>
      </c>
      <c r="H115" s="374">
        <v>0</v>
      </c>
      <c r="I115" s="373">
        <v>0</v>
      </c>
      <c r="J115" s="374">
        <v>0</v>
      </c>
      <c r="K115" s="373">
        <v>0</v>
      </c>
      <c r="L115" s="374">
        <v>0</v>
      </c>
      <c r="M115" s="373">
        <v>0</v>
      </c>
      <c r="N115" s="374">
        <v>0</v>
      </c>
      <c r="O115" s="454">
        <f t="shared" si="89"/>
        <v>0</v>
      </c>
      <c r="P115" s="537">
        <f t="shared" si="102"/>
        <v>0</v>
      </c>
      <c r="Q115" s="538">
        <f t="shared" si="102"/>
        <v>0</v>
      </c>
      <c r="R115" s="637">
        <f t="shared" si="102"/>
        <v>0</v>
      </c>
      <c r="S115" s="537">
        <f t="shared" si="102"/>
        <v>0</v>
      </c>
      <c r="T115" s="538">
        <f t="shared" si="102"/>
        <v>0</v>
      </c>
      <c r="U115" s="457">
        <f t="shared" si="90"/>
        <v>0</v>
      </c>
      <c r="V115" s="537">
        <f t="shared" si="103"/>
        <v>0</v>
      </c>
      <c r="W115" s="538">
        <f t="shared" si="103"/>
        <v>0</v>
      </c>
      <c r="X115" s="637">
        <f t="shared" si="103"/>
        <v>0</v>
      </c>
      <c r="Y115" s="537">
        <f t="shared" si="103"/>
        <v>0</v>
      </c>
      <c r="Z115" s="538">
        <f t="shared" si="103"/>
        <v>0</v>
      </c>
      <c r="AA115" s="457">
        <f t="shared" si="91"/>
        <v>0</v>
      </c>
      <c r="AB115" s="537">
        <f t="shared" si="104"/>
        <v>0</v>
      </c>
      <c r="AC115" s="538">
        <f t="shared" si="104"/>
        <v>0</v>
      </c>
      <c r="AD115" s="637">
        <f t="shared" si="104"/>
        <v>0</v>
      </c>
      <c r="AE115" s="537">
        <f t="shared" si="104"/>
        <v>0</v>
      </c>
      <c r="AF115" s="538">
        <f t="shared" si="104"/>
        <v>0</v>
      </c>
      <c r="AG115" s="457">
        <f t="shared" si="92"/>
        <v>0</v>
      </c>
      <c r="AH115" s="537">
        <f t="shared" si="105"/>
        <v>0</v>
      </c>
      <c r="AI115" s="538">
        <f t="shared" si="105"/>
        <v>0</v>
      </c>
      <c r="AJ115" s="637">
        <f t="shared" si="105"/>
        <v>0</v>
      </c>
      <c r="AK115" s="537">
        <f t="shared" si="105"/>
        <v>0</v>
      </c>
      <c r="AL115" s="538">
        <f t="shared" si="105"/>
        <v>0</v>
      </c>
      <c r="AM115" s="457">
        <f t="shared" si="93"/>
        <v>0</v>
      </c>
      <c r="AN115" s="537">
        <f t="shared" si="106"/>
        <v>0</v>
      </c>
      <c r="AO115" s="538">
        <f t="shared" si="106"/>
        <v>0</v>
      </c>
      <c r="AP115" s="637">
        <f t="shared" si="106"/>
        <v>0</v>
      </c>
      <c r="AQ115" s="537">
        <f t="shared" si="106"/>
        <v>0</v>
      </c>
      <c r="AR115" s="538">
        <f t="shared" si="106"/>
        <v>0</v>
      </c>
      <c r="AS115" s="496"/>
      <c r="AT115" s="496"/>
      <c r="AU115" s="496"/>
      <c r="AV115" s="496"/>
      <c r="AW115" s="496"/>
      <c r="AX115" s="496"/>
      <c r="AY115" s="496"/>
      <c r="AZ115" s="496"/>
      <c r="BA115" s="496"/>
      <c r="BB115" s="496"/>
      <c r="BC115" s="496"/>
    </row>
    <row r="116" spans="2:55">
      <c r="D116" s="378" t="s">
        <v>951</v>
      </c>
      <c r="E116" s="813" t="s">
        <v>2355</v>
      </c>
      <c r="F116" s="820"/>
      <c r="G116" s="454">
        <f t="shared" ref="G116:N116" si="107">G117+G118</f>
        <v>0</v>
      </c>
      <c r="H116" s="456">
        <f t="shared" si="107"/>
        <v>0</v>
      </c>
      <c r="I116" s="454">
        <f t="shared" si="107"/>
        <v>0</v>
      </c>
      <c r="J116" s="456">
        <f t="shared" si="107"/>
        <v>0</v>
      </c>
      <c r="K116" s="454">
        <f t="shared" si="107"/>
        <v>0</v>
      </c>
      <c r="L116" s="456">
        <f t="shared" si="107"/>
        <v>0</v>
      </c>
      <c r="M116" s="454">
        <f t="shared" si="107"/>
        <v>0</v>
      </c>
      <c r="N116" s="456">
        <f t="shared" si="107"/>
        <v>0</v>
      </c>
      <c r="O116" s="540"/>
      <c r="P116" s="402"/>
      <c r="Q116" s="403"/>
      <c r="R116" s="575"/>
      <c r="S116" s="402"/>
      <c r="T116" s="403"/>
      <c r="U116" s="572"/>
      <c r="V116" s="402"/>
      <c r="W116" s="403"/>
      <c r="X116" s="575"/>
      <c r="Y116" s="402"/>
      <c r="Z116" s="403"/>
      <c r="AA116" s="572"/>
      <c r="AB116" s="402"/>
      <c r="AC116" s="403"/>
      <c r="AD116" s="575"/>
      <c r="AE116" s="402"/>
      <c r="AF116" s="403"/>
      <c r="AG116" s="572"/>
      <c r="AH116" s="402"/>
      <c r="AI116" s="403"/>
      <c r="AJ116" s="575"/>
      <c r="AK116" s="402"/>
      <c r="AL116" s="403"/>
      <c r="AM116" s="572"/>
      <c r="AN116" s="402"/>
      <c r="AO116" s="403"/>
      <c r="AP116" s="575"/>
      <c r="AQ116" s="402"/>
      <c r="AR116" s="403"/>
      <c r="AS116" s="496"/>
      <c r="AT116" s="496"/>
      <c r="AU116" s="496"/>
      <c r="AV116" s="496"/>
      <c r="AW116" s="496"/>
      <c r="AX116" s="496"/>
      <c r="AY116" s="496"/>
      <c r="AZ116" s="496"/>
      <c r="BA116" s="496"/>
      <c r="BB116" s="496"/>
      <c r="BC116" s="496"/>
    </row>
    <row r="117" spans="2:55">
      <c r="D117" s="378" t="s">
        <v>2353</v>
      </c>
      <c r="E117" s="809" t="s">
        <v>945</v>
      </c>
      <c r="F117" s="833"/>
      <c r="G117" s="373">
        <v>0</v>
      </c>
      <c r="H117" s="374">
        <v>0</v>
      </c>
      <c r="I117" s="373">
        <v>0</v>
      </c>
      <c r="J117" s="374">
        <v>0</v>
      </c>
      <c r="K117" s="373">
        <v>0</v>
      </c>
      <c r="L117" s="374">
        <v>0</v>
      </c>
      <c r="M117" s="373">
        <v>0</v>
      </c>
      <c r="N117" s="374">
        <v>0</v>
      </c>
      <c r="O117" s="540"/>
      <c r="P117" s="402"/>
      <c r="Q117" s="403"/>
      <c r="R117" s="575"/>
      <c r="S117" s="402"/>
      <c r="T117" s="403"/>
      <c r="U117" s="572"/>
      <c r="V117" s="402"/>
      <c r="W117" s="403"/>
      <c r="X117" s="575"/>
      <c r="Y117" s="402"/>
      <c r="Z117" s="403"/>
      <c r="AA117" s="572"/>
      <c r="AB117" s="402"/>
      <c r="AC117" s="403"/>
      <c r="AD117" s="575"/>
      <c r="AE117" s="402"/>
      <c r="AF117" s="403"/>
      <c r="AG117" s="572"/>
      <c r="AH117" s="402"/>
      <c r="AI117" s="403"/>
      <c r="AJ117" s="575"/>
      <c r="AK117" s="402"/>
      <c r="AL117" s="403"/>
      <c r="AM117" s="572"/>
      <c r="AN117" s="402"/>
      <c r="AO117" s="403"/>
      <c r="AP117" s="575"/>
      <c r="AQ117" s="402"/>
      <c r="AR117" s="403"/>
      <c r="AS117" s="496"/>
      <c r="AT117" s="496"/>
      <c r="AU117" s="496"/>
      <c r="AV117" s="496"/>
      <c r="AW117" s="496"/>
      <c r="AX117" s="496"/>
      <c r="AY117" s="496"/>
      <c r="AZ117" s="496"/>
      <c r="BA117" s="496"/>
      <c r="BB117" s="496"/>
      <c r="BC117" s="496"/>
    </row>
    <row r="118" spans="2:55">
      <c r="D118" s="378" t="s">
        <v>2354</v>
      </c>
      <c r="E118" s="809" t="s">
        <v>946</v>
      </c>
      <c r="F118" s="833"/>
      <c r="G118" s="373">
        <v>0</v>
      </c>
      <c r="H118" s="374">
        <v>0</v>
      </c>
      <c r="I118" s="373">
        <v>0</v>
      </c>
      <c r="J118" s="374">
        <v>0</v>
      </c>
      <c r="K118" s="373">
        <v>0</v>
      </c>
      <c r="L118" s="374">
        <v>0</v>
      </c>
      <c r="M118" s="373">
        <v>0</v>
      </c>
      <c r="N118" s="374">
        <v>0</v>
      </c>
      <c r="O118" s="540"/>
      <c r="P118" s="402"/>
      <c r="Q118" s="403"/>
      <c r="R118" s="575"/>
      <c r="S118" s="402"/>
      <c r="T118" s="403"/>
      <c r="U118" s="572"/>
      <c r="V118" s="402"/>
      <c r="W118" s="403"/>
      <c r="X118" s="575"/>
      <c r="Y118" s="402"/>
      <c r="Z118" s="403"/>
      <c r="AA118" s="572"/>
      <c r="AB118" s="402"/>
      <c r="AC118" s="403"/>
      <c r="AD118" s="575"/>
      <c r="AE118" s="402"/>
      <c r="AF118" s="403"/>
      <c r="AG118" s="572"/>
      <c r="AH118" s="402"/>
      <c r="AI118" s="403"/>
      <c r="AJ118" s="575"/>
      <c r="AK118" s="402"/>
      <c r="AL118" s="403"/>
      <c r="AM118" s="572"/>
      <c r="AN118" s="402"/>
      <c r="AO118" s="403"/>
      <c r="AP118" s="575"/>
      <c r="AQ118" s="402"/>
      <c r="AR118" s="403"/>
      <c r="AS118" s="496"/>
      <c r="AT118" s="496"/>
      <c r="AU118" s="496"/>
      <c r="AV118" s="496"/>
      <c r="AW118" s="496"/>
      <c r="AX118" s="496"/>
      <c r="AY118" s="496"/>
      <c r="AZ118" s="496"/>
      <c r="BA118" s="496"/>
      <c r="BB118" s="496"/>
      <c r="BC118" s="496"/>
    </row>
    <row r="119" spans="2:55" hidden="1">
      <c r="B119" s="340" t="s">
        <v>2303</v>
      </c>
      <c r="D119" s="367"/>
      <c r="E119" s="392"/>
      <c r="F119" s="393"/>
      <c r="G119" s="557"/>
      <c r="H119" s="558"/>
      <c r="I119" s="557"/>
      <c r="J119" s="558"/>
      <c r="K119" s="557"/>
      <c r="L119" s="558"/>
      <c r="M119" s="557"/>
      <c r="N119" s="558"/>
      <c r="O119" s="534"/>
      <c r="P119" s="541"/>
      <c r="Q119" s="542"/>
      <c r="R119" s="541"/>
      <c r="S119" s="541"/>
      <c r="T119" s="542"/>
      <c r="U119" s="535"/>
      <c r="V119" s="541"/>
      <c r="W119" s="542"/>
      <c r="X119" s="541"/>
      <c r="Y119" s="541"/>
      <c r="Z119" s="542"/>
      <c r="AA119" s="535"/>
      <c r="AB119" s="541"/>
      <c r="AC119" s="542"/>
      <c r="AD119" s="541"/>
      <c r="AE119" s="541"/>
      <c r="AF119" s="542"/>
      <c r="AG119" s="535"/>
      <c r="AH119" s="541"/>
      <c r="AI119" s="542"/>
      <c r="AJ119" s="541"/>
      <c r="AK119" s="541"/>
      <c r="AL119" s="542"/>
      <c r="AM119" s="535"/>
      <c r="AN119" s="541"/>
      <c r="AO119" s="542"/>
      <c r="AP119" s="541"/>
      <c r="AQ119" s="541"/>
      <c r="AR119" s="542"/>
      <c r="AS119" s="496"/>
      <c r="AT119" s="496"/>
      <c r="AU119" s="496"/>
      <c r="AV119" s="496"/>
      <c r="AW119" s="496"/>
      <c r="AX119" s="496"/>
      <c r="AY119" s="496"/>
      <c r="AZ119" s="496"/>
      <c r="BA119" s="496"/>
      <c r="BB119" s="496"/>
      <c r="BC119" s="496"/>
    </row>
    <row r="120" spans="2:55" hidden="1">
      <c r="D120" s="367"/>
      <c r="E120" s="392"/>
      <c r="F120" s="396"/>
      <c r="G120" s="557"/>
      <c r="H120" s="558"/>
      <c r="I120" s="557"/>
      <c r="J120" s="558"/>
      <c r="K120" s="557"/>
      <c r="L120" s="558"/>
      <c r="M120" s="557"/>
      <c r="N120" s="558"/>
      <c r="O120" s="534"/>
      <c r="P120" s="541"/>
      <c r="Q120" s="542"/>
      <c r="R120" s="541"/>
      <c r="S120" s="541"/>
      <c r="T120" s="542"/>
      <c r="U120" s="535"/>
      <c r="V120" s="541"/>
      <c r="W120" s="542"/>
      <c r="X120" s="541"/>
      <c r="Y120" s="541"/>
      <c r="Z120" s="542"/>
      <c r="AA120" s="535"/>
      <c r="AB120" s="541"/>
      <c r="AC120" s="542"/>
      <c r="AD120" s="541"/>
      <c r="AE120" s="541"/>
      <c r="AF120" s="542"/>
      <c r="AG120" s="535"/>
      <c r="AH120" s="541"/>
      <c r="AI120" s="542"/>
      <c r="AJ120" s="541"/>
      <c r="AK120" s="541"/>
      <c r="AL120" s="542"/>
      <c r="AM120" s="535"/>
      <c r="AN120" s="541"/>
      <c r="AO120" s="542"/>
      <c r="AP120" s="541"/>
      <c r="AQ120" s="541"/>
      <c r="AR120" s="542"/>
      <c r="AS120" s="496"/>
      <c r="AT120" s="496"/>
      <c r="AU120" s="496"/>
      <c r="AV120" s="496"/>
      <c r="AW120" s="496"/>
      <c r="AX120" s="496"/>
      <c r="AY120" s="496"/>
      <c r="AZ120" s="496"/>
      <c r="BA120" s="496"/>
      <c r="BB120" s="496"/>
      <c r="BC120" s="496"/>
    </row>
    <row r="121" spans="2:55">
      <c r="C121" s="341" t="s">
        <v>2304</v>
      </c>
      <c r="D121" s="363" t="s">
        <v>953</v>
      </c>
      <c r="E121" s="830" t="s">
        <v>955</v>
      </c>
      <c r="F121" s="831"/>
      <c r="G121" s="454">
        <f t="shared" ref="G121:N121" si="108">G122+G133+G145</f>
        <v>0</v>
      </c>
      <c r="H121" s="456">
        <f t="shared" si="108"/>
        <v>0</v>
      </c>
      <c r="I121" s="454">
        <f t="shared" si="108"/>
        <v>0</v>
      </c>
      <c r="J121" s="456">
        <f t="shared" si="108"/>
        <v>0</v>
      </c>
      <c r="K121" s="454">
        <f t="shared" si="108"/>
        <v>0</v>
      </c>
      <c r="L121" s="456">
        <f t="shared" si="108"/>
        <v>0</v>
      </c>
      <c r="M121" s="454">
        <f t="shared" si="108"/>
        <v>0</v>
      </c>
      <c r="N121" s="456">
        <f t="shared" si="108"/>
        <v>0</v>
      </c>
      <c r="O121" s="454">
        <f t="shared" ref="O121:O145" si="109">P121+Q121</f>
        <v>0</v>
      </c>
      <c r="P121" s="455">
        <f>P122+P133+P145</f>
        <v>0</v>
      </c>
      <c r="Q121" s="456">
        <f>Q122+Q133+Q145</f>
        <v>0</v>
      </c>
      <c r="R121" s="457">
        <f>R122+R133+R145</f>
        <v>0</v>
      </c>
      <c r="S121" s="455">
        <f>S122+S133+S145</f>
        <v>0</v>
      </c>
      <c r="T121" s="456">
        <f>T122+T133+T145</f>
        <v>0</v>
      </c>
      <c r="U121" s="457">
        <f t="shared" ref="U121:U145" si="110">V121+W121</f>
        <v>0</v>
      </c>
      <c r="V121" s="455">
        <f>V122+V133+V145</f>
        <v>0</v>
      </c>
      <c r="W121" s="456">
        <f>W122+W133+W145</f>
        <v>0</v>
      </c>
      <c r="X121" s="457">
        <f>X122+X133+X145</f>
        <v>0</v>
      </c>
      <c r="Y121" s="455">
        <f>Y122+Y133+Y145</f>
        <v>0</v>
      </c>
      <c r="Z121" s="456">
        <f>Z122+Z133+Z145</f>
        <v>0</v>
      </c>
      <c r="AA121" s="457">
        <f t="shared" ref="AA121:AA145" si="111">AB121+AC121</f>
        <v>0</v>
      </c>
      <c r="AB121" s="455">
        <f>AB122+AB133+AB145</f>
        <v>0</v>
      </c>
      <c r="AC121" s="456">
        <f>AC122+AC133+AC145</f>
        <v>0</v>
      </c>
      <c r="AD121" s="457">
        <f>AD122+AD133+AD145</f>
        <v>0</v>
      </c>
      <c r="AE121" s="455">
        <f>AE122+AE133+AE145</f>
        <v>0</v>
      </c>
      <c r="AF121" s="456">
        <f>AF122+AF133+AF145</f>
        <v>0</v>
      </c>
      <c r="AG121" s="457">
        <f t="shared" ref="AG121:AG145" si="112">AH121+AI121</f>
        <v>0</v>
      </c>
      <c r="AH121" s="455">
        <f>AH122+AH133+AH145</f>
        <v>0</v>
      </c>
      <c r="AI121" s="456">
        <f>AI122+AI133+AI145</f>
        <v>0</v>
      </c>
      <c r="AJ121" s="457">
        <f>AJ122+AJ133+AJ145</f>
        <v>0</v>
      </c>
      <c r="AK121" s="455">
        <f>AK122+AK133+AK145</f>
        <v>0</v>
      </c>
      <c r="AL121" s="456">
        <f>AL122+AL133+AL145</f>
        <v>0</v>
      </c>
      <c r="AM121" s="457">
        <f t="shared" ref="AM121:AM145" si="113">AN121+AO121</f>
        <v>0</v>
      </c>
      <c r="AN121" s="455">
        <f>AN122+AN133+AN145</f>
        <v>0</v>
      </c>
      <c r="AO121" s="456">
        <f>AO122+AO133+AO145</f>
        <v>0</v>
      </c>
      <c r="AP121" s="457">
        <f>AP122+AP133+AP145</f>
        <v>0</v>
      </c>
      <c r="AQ121" s="455">
        <f>AQ122+AQ133+AQ145</f>
        <v>0</v>
      </c>
      <c r="AR121" s="456">
        <f>AR122+AR133+AR145</f>
        <v>0</v>
      </c>
      <c r="AS121" s="496"/>
      <c r="AT121" s="496"/>
      <c r="AU121" s="496"/>
      <c r="AV121" s="496"/>
      <c r="AW121" s="496"/>
      <c r="AX121" s="496"/>
      <c r="AY121" s="496"/>
      <c r="AZ121" s="496"/>
      <c r="BA121" s="496"/>
      <c r="BB121" s="496"/>
      <c r="BC121" s="496"/>
    </row>
    <row r="122" spans="2:55">
      <c r="C122" s="341" t="s">
        <v>2304</v>
      </c>
      <c r="D122" s="378" t="s">
        <v>956</v>
      </c>
      <c r="E122" s="813" t="s">
        <v>1479</v>
      </c>
      <c r="F122" s="814"/>
      <c r="G122" s="454">
        <f t="shared" ref="G122:N124" si="114">G126+G130</f>
        <v>0</v>
      </c>
      <c r="H122" s="456">
        <f t="shared" si="114"/>
        <v>0</v>
      </c>
      <c r="I122" s="454">
        <f t="shared" si="114"/>
        <v>0</v>
      </c>
      <c r="J122" s="456">
        <f t="shared" si="114"/>
        <v>0</v>
      </c>
      <c r="K122" s="454">
        <f t="shared" si="114"/>
        <v>0</v>
      </c>
      <c r="L122" s="456">
        <f t="shared" si="114"/>
        <v>0</v>
      </c>
      <c r="M122" s="454">
        <f t="shared" si="114"/>
        <v>0</v>
      </c>
      <c r="N122" s="456">
        <f t="shared" si="114"/>
        <v>0</v>
      </c>
      <c r="O122" s="454">
        <f t="shared" si="109"/>
        <v>0</v>
      </c>
      <c r="P122" s="455">
        <f t="shared" ref="P122:T124" si="115">P126+P130</f>
        <v>0</v>
      </c>
      <c r="Q122" s="456">
        <f t="shared" si="115"/>
        <v>0</v>
      </c>
      <c r="R122" s="457">
        <f t="shared" si="115"/>
        <v>0</v>
      </c>
      <c r="S122" s="455">
        <f t="shared" si="115"/>
        <v>0</v>
      </c>
      <c r="T122" s="456">
        <f t="shared" si="115"/>
        <v>0</v>
      </c>
      <c r="U122" s="457">
        <f t="shared" si="110"/>
        <v>0</v>
      </c>
      <c r="V122" s="455">
        <f t="shared" ref="V122:Z124" si="116">V126+V130</f>
        <v>0</v>
      </c>
      <c r="W122" s="456">
        <f t="shared" si="116"/>
        <v>0</v>
      </c>
      <c r="X122" s="457">
        <f t="shared" si="116"/>
        <v>0</v>
      </c>
      <c r="Y122" s="455">
        <f t="shared" si="116"/>
        <v>0</v>
      </c>
      <c r="Z122" s="456">
        <f t="shared" si="116"/>
        <v>0</v>
      </c>
      <c r="AA122" s="457">
        <f t="shared" si="111"/>
        <v>0</v>
      </c>
      <c r="AB122" s="455">
        <f t="shared" ref="AB122:AF124" si="117">AB126+AB130</f>
        <v>0</v>
      </c>
      <c r="AC122" s="456">
        <f t="shared" si="117"/>
        <v>0</v>
      </c>
      <c r="AD122" s="457">
        <f t="shared" si="117"/>
        <v>0</v>
      </c>
      <c r="AE122" s="455">
        <f t="shared" si="117"/>
        <v>0</v>
      </c>
      <c r="AF122" s="456">
        <f t="shared" si="117"/>
        <v>0</v>
      </c>
      <c r="AG122" s="457">
        <f t="shared" si="112"/>
        <v>0</v>
      </c>
      <c r="AH122" s="455">
        <f t="shared" ref="AH122:AL124" si="118">AH126+AH130</f>
        <v>0</v>
      </c>
      <c r="AI122" s="456">
        <f t="shared" si="118"/>
        <v>0</v>
      </c>
      <c r="AJ122" s="457">
        <f t="shared" si="118"/>
        <v>0</v>
      </c>
      <c r="AK122" s="455">
        <f t="shared" si="118"/>
        <v>0</v>
      </c>
      <c r="AL122" s="456">
        <f t="shared" si="118"/>
        <v>0</v>
      </c>
      <c r="AM122" s="457">
        <f t="shared" si="113"/>
        <v>0</v>
      </c>
      <c r="AN122" s="455">
        <f t="shared" ref="AN122:AR124" si="119">AN126+AN130</f>
        <v>0</v>
      </c>
      <c r="AO122" s="456">
        <f t="shared" si="119"/>
        <v>0</v>
      </c>
      <c r="AP122" s="457">
        <f t="shared" si="119"/>
        <v>0</v>
      </c>
      <c r="AQ122" s="455">
        <f t="shared" si="119"/>
        <v>0</v>
      </c>
      <c r="AR122" s="456">
        <f t="shared" si="119"/>
        <v>0</v>
      </c>
      <c r="AS122" s="496"/>
      <c r="AT122" s="496"/>
      <c r="AU122" s="496"/>
      <c r="AV122" s="496"/>
      <c r="AW122" s="496"/>
      <c r="AX122" s="496"/>
      <c r="AY122" s="496"/>
      <c r="AZ122" s="496"/>
      <c r="BA122" s="496"/>
      <c r="BB122" s="496"/>
      <c r="BC122" s="496"/>
    </row>
    <row r="123" spans="2:55">
      <c r="D123" s="378" t="s">
        <v>957</v>
      </c>
      <c r="E123" s="807" t="s">
        <v>1481</v>
      </c>
      <c r="F123" s="808"/>
      <c r="G123" s="454">
        <f t="shared" si="114"/>
        <v>0</v>
      </c>
      <c r="H123" s="456">
        <f t="shared" si="114"/>
        <v>0</v>
      </c>
      <c r="I123" s="454">
        <f t="shared" si="114"/>
        <v>0</v>
      </c>
      <c r="J123" s="456">
        <f t="shared" si="114"/>
        <v>0</v>
      </c>
      <c r="K123" s="454">
        <f t="shared" si="114"/>
        <v>0</v>
      </c>
      <c r="L123" s="456">
        <f t="shared" si="114"/>
        <v>0</v>
      </c>
      <c r="M123" s="454">
        <f t="shared" si="114"/>
        <v>0</v>
      </c>
      <c r="N123" s="456">
        <f t="shared" si="114"/>
        <v>0</v>
      </c>
      <c r="O123" s="454">
        <f t="shared" si="109"/>
        <v>0</v>
      </c>
      <c r="P123" s="455">
        <f t="shared" si="115"/>
        <v>0</v>
      </c>
      <c r="Q123" s="456">
        <f t="shared" si="115"/>
        <v>0</v>
      </c>
      <c r="R123" s="457">
        <f t="shared" si="115"/>
        <v>0</v>
      </c>
      <c r="S123" s="455">
        <f t="shared" si="115"/>
        <v>0</v>
      </c>
      <c r="T123" s="456">
        <f t="shared" si="115"/>
        <v>0</v>
      </c>
      <c r="U123" s="457">
        <f t="shared" si="110"/>
        <v>0</v>
      </c>
      <c r="V123" s="455">
        <f t="shared" si="116"/>
        <v>0</v>
      </c>
      <c r="W123" s="456">
        <f t="shared" si="116"/>
        <v>0</v>
      </c>
      <c r="X123" s="457">
        <f t="shared" si="116"/>
        <v>0</v>
      </c>
      <c r="Y123" s="455">
        <f t="shared" si="116"/>
        <v>0</v>
      </c>
      <c r="Z123" s="456">
        <f t="shared" si="116"/>
        <v>0</v>
      </c>
      <c r="AA123" s="457">
        <f t="shared" si="111"/>
        <v>0</v>
      </c>
      <c r="AB123" s="455">
        <f t="shared" si="117"/>
        <v>0</v>
      </c>
      <c r="AC123" s="456">
        <f t="shared" si="117"/>
        <v>0</v>
      </c>
      <c r="AD123" s="457">
        <f t="shared" si="117"/>
        <v>0</v>
      </c>
      <c r="AE123" s="455">
        <f t="shared" si="117"/>
        <v>0</v>
      </c>
      <c r="AF123" s="456">
        <f t="shared" si="117"/>
        <v>0</v>
      </c>
      <c r="AG123" s="457">
        <f t="shared" si="112"/>
        <v>0</v>
      </c>
      <c r="AH123" s="455">
        <f t="shared" si="118"/>
        <v>0</v>
      </c>
      <c r="AI123" s="456">
        <f t="shared" si="118"/>
        <v>0</v>
      </c>
      <c r="AJ123" s="457">
        <f t="shared" si="118"/>
        <v>0</v>
      </c>
      <c r="AK123" s="455">
        <f t="shared" si="118"/>
        <v>0</v>
      </c>
      <c r="AL123" s="456">
        <f t="shared" si="118"/>
        <v>0</v>
      </c>
      <c r="AM123" s="457">
        <f t="shared" si="113"/>
        <v>0</v>
      </c>
      <c r="AN123" s="455">
        <f t="shared" si="119"/>
        <v>0</v>
      </c>
      <c r="AO123" s="456">
        <f t="shared" si="119"/>
        <v>0</v>
      </c>
      <c r="AP123" s="457">
        <f t="shared" si="119"/>
        <v>0</v>
      </c>
      <c r="AQ123" s="455">
        <f t="shared" si="119"/>
        <v>0</v>
      </c>
      <c r="AR123" s="456">
        <f t="shared" si="119"/>
        <v>0</v>
      </c>
      <c r="AS123" s="496"/>
      <c r="AT123" s="496"/>
      <c r="AU123" s="496"/>
      <c r="AV123" s="496"/>
      <c r="AW123" s="496"/>
      <c r="AX123" s="496"/>
      <c r="AY123" s="496"/>
      <c r="AZ123" s="496"/>
      <c r="BA123" s="496"/>
      <c r="BB123" s="496"/>
      <c r="BC123" s="496"/>
    </row>
    <row r="124" spans="2:55">
      <c r="D124" s="378" t="s">
        <v>958</v>
      </c>
      <c r="E124" s="807" t="s">
        <v>1483</v>
      </c>
      <c r="F124" s="808"/>
      <c r="G124" s="454">
        <f t="shared" si="114"/>
        <v>0</v>
      </c>
      <c r="H124" s="456">
        <f t="shared" si="114"/>
        <v>0</v>
      </c>
      <c r="I124" s="454">
        <f t="shared" si="114"/>
        <v>0</v>
      </c>
      <c r="J124" s="456">
        <f t="shared" si="114"/>
        <v>0</v>
      </c>
      <c r="K124" s="454">
        <f t="shared" si="114"/>
        <v>0</v>
      </c>
      <c r="L124" s="456">
        <f t="shared" si="114"/>
        <v>0</v>
      </c>
      <c r="M124" s="454">
        <f t="shared" si="114"/>
        <v>0</v>
      </c>
      <c r="N124" s="456">
        <f t="shared" si="114"/>
        <v>0</v>
      </c>
      <c r="O124" s="454">
        <f t="shared" si="109"/>
        <v>0</v>
      </c>
      <c r="P124" s="455">
        <f t="shared" si="115"/>
        <v>0</v>
      </c>
      <c r="Q124" s="456">
        <f t="shared" si="115"/>
        <v>0</v>
      </c>
      <c r="R124" s="457">
        <f t="shared" si="115"/>
        <v>0</v>
      </c>
      <c r="S124" s="455">
        <f t="shared" si="115"/>
        <v>0</v>
      </c>
      <c r="T124" s="456">
        <f t="shared" si="115"/>
        <v>0</v>
      </c>
      <c r="U124" s="457">
        <f t="shared" si="110"/>
        <v>0</v>
      </c>
      <c r="V124" s="455">
        <f t="shared" si="116"/>
        <v>0</v>
      </c>
      <c r="W124" s="456">
        <f t="shared" si="116"/>
        <v>0</v>
      </c>
      <c r="X124" s="457">
        <f t="shared" si="116"/>
        <v>0</v>
      </c>
      <c r="Y124" s="455">
        <f t="shared" si="116"/>
        <v>0</v>
      </c>
      <c r="Z124" s="456">
        <f t="shared" si="116"/>
        <v>0</v>
      </c>
      <c r="AA124" s="457">
        <f t="shared" si="111"/>
        <v>0</v>
      </c>
      <c r="AB124" s="455">
        <f t="shared" si="117"/>
        <v>0</v>
      </c>
      <c r="AC124" s="456">
        <f t="shared" si="117"/>
        <v>0</v>
      </c>
      <c r="AD124" s="457">
        <f t="shared" si="117"/>
        <v>0</v>
      </c>
      <c r="AE124" s="455">
        <f t="shared" si="117"/>
        <v>0</v>
      </c>
      <c r="AF124" s="456">
        <f t="shared" si="117"/>
        <v>0</v>
      </c>
      <c r="AG124" s="457">
        <f t="shared" si="112"/>
        <v>0</v>
      </c>
      <c r="AH124" s="455">
        <f t="shared" si="118"/>
        <v>0</v>
      </c>
      <c r="AI124" s="456">
        <f t="shared" si="118"/>
        <v>0</v>
      </c>
      <c r="AJ124" s="457">
        <f t="shared" si="118"/>
        <v>0</v>
      </c>
      <c r="AK124" s="455">
        <f t="shared" si="118"/>
        <v>0</v>
      </c>
      <c r="AL124" s="456">
        <f t="shared" si="118"/>
        <v>0</v>
      </c>
      <c r="AM124" s="457">
        <f t="shared" si="113"/>
        <v>0</v>
      </c>
      <c r="AN124" s="455">
        <f t="shared" si="119"/>
        <v>0</v>
      </c>
      <c r="AO124" s="456">
        <f t="shared" si="119"/>
        <v>0</v>
      </c>
      <c r="AP124" s="457">
        <f t="shared" si="119"/>
        <v>0</v>
      </c>
      <c r="AQ124" s="455">
        <f t="shared" si="119"/>
        <v>0</v>
      </c>
      <c r="AR124" s="456">
        <f t="shared" si="119"/>
        <v>0</v>
      </c>
      <c r="AS124" s="496"/>
      <c r="AT124" s="496"/>
      <c r="AU124" s="496"/>
      <c r="AV124" s="496"/>
      <c r="AW124" s="496"/>
      <c r="AX124" s="496"/>
      <c r="AY124" s="496"/>
      <c r="AZ124" s="496"/>
      <c r="BA124" s="496"/>
      <c r="BB124" s="496"/>
      <c r="BC124" s="496"/>
    </row>
    <row r="125" spans="2:55">
      <c r="D125" s="378" t="s">
        <v>959</v>
      </c>
      <c r="E125" s="807" t="s">
        <v>1485</v>
      </c>
      <c r="F125" s="808"/>
      <c r="G125" s="454">
        <f t="shared" ref="G125:N125" si="120">G129</f>
        <v>0</v>
      </c>
      <c r="H125" s="456">
        <f t="shared" si="120"/>
        <v>0</v>
      </c>
      <c r="I125" s="454">
        <f t="shared" si="120"/>
        <v>0</v>
      </c>
      <c r="J125" s="456">
        <f t="shared" si="120"/>
        <v>0</v>
      </c>
      <c r="K125" s="454">
        <f t="shared" si="120"/>
        <v>0</v>
      </c>
      <c r="L125" s="456">
        <f t="shared" si="120"/>
        <v>0</v>
      </c>
      <c r="M125" s="454">
        <f t="shared" si="120"/>
        <v>0</v>
      </c>
      <c r="N125" s="456">
        <f t="shared" si="120"/>
        <v>0</v>
      </c>
      <c r="O125" s="454">
        <f t="shared" si="109"/>
        <v>0</v>
      </c>
      <c r="P125" s="455">
        <f>P129</f>
        <v>0</v>
      </c>
      <c r="Q125" s="456">
        <f>Q129</f>
        <v>0</v>
      </c>
      <c r="R125" s="457">
        <f>R129</f>
        <v>0</v>
      </c>
      <c r="S125" s="455">
        <f>S129</f>
        <v>0</v>
      </c>
      <c r="T125" s="456">
        <f>T129</f>
        <v>0</v>
      </c>
      <c r="U125" s="457">
        <f t="shared" si="110"/>
        <v>0</v>
      </c>
      <c r="V125" s="455">
        <f>V129</f>
        <v>0</v>
      </c>
      <c r="W125" s="456">
        <f>W129</f>
        <v>0</v>
      </c>
      <c r="X125" s="457">
        <f>X129</f>
        <v>0</v>
      </c>
      <c r="Y125" s="455">
        <f>Y129</f>
        <v>0</v>
      </c>
      <c r="Z125" s="456">
        <f>Z129</f>
        <v>0</v>
      </c>
      <c r="AA125" s="457">
        <f t="shared" si="111"/>
        <v>0</v>
      </c>
      <c r="AB125" s="455">
        <f>AB129</f>
        <v>0</v>
      </c>
      <c r="AC125" s="456">
        <f>AC129</f>
        <v>0</v>
      </c>
      <c r="AD125" s="457">
        <f>AD129</f>
        <v>0</v>
      </c>
      <c r="AE125" s="455">
        <f>AE129</f>
        <v>0</v>
      </c>
      <c r="AF125" s="456">
        <f>AF129</f>
        <v>0</v>
      </c>
      <c r="AG125" s="457">
        <f t="shared" si="112"/>
        <v>0</v>
      </c>
      <c r="AH125" s="455">
        <f>AH129</f>
        <v>0</v>
      </c>
      <c r="AI125" s="456">
        <f>AI129</f>
        <v>0</v>
      </c>
      <c r="AJ125" s="457">
        <f>AJ129</f>
        <v>0</v>
      </c>
      <c r="AK125" s="455">
        <f>AK129</f>
        <v>0</v>
      </c>
      <c r="AL125" s="456">
        <f>AL129</f>
        <v>0</v>
      </c>
      <c r="AM125" s="457">
        <f t="shared" si="113"/>
        <v>0</v>
      </c>
      <c r="AN125" s="455">
        <f>AN129</f>
        <v>0</v>
      </c>
      <c r="AO125" s="456">
        <f>AO129</f>
        <v>0</v>
      </c>
      <c r="AP125" s="457">
        <f>AP129</f>
        <v>0</v>
      </c>
      <c r="AQ125" s="455">
        <f>AQ129</f>
        <v>0</v>
      </c>
      <c r="AR125" s="456">
        <f>AR129</f>
        <v>0</v>
      </c>
      <c r="AS125" s="496"/>
      <c r="AT125" s="496"/>
      <c r="AU125" s="496"/>
      <c r="AV125" s="496"/>
      <c r="AW125" s="496"/>
      <c r="AX125" s="496"/>
      <c r="AY125" s="496"/>
      <c r="AZ125" s="496"/>
      <c r="BA125" s="496"/>
      <c r="BB125" s="496"/>
      <c r="BC125" s="496"/>
    </row>
    <row r="126" spans="2:55">
      <c r="C126" s="341" t="s">
        <v>2304</v>
      </c>
      <c r="D126" s="378" t="s">
        <v>1561</v>
      </c>
      <c r="E126" s="809" t="s">
        <v>1487</v>
      </c>
      <c r="F126" s="810"/>
      <c r="G126" s="454">
        <f t="shared" ref="G126:N126" si="121">G127+G128+G129</f>
        <v>0</v>
      </c>
      <c r="H126" s="456">
        <f t="shared" si="121"/>
        <v>0</v>
      </c>
      <c r="I126" s="454">
        <f t="shared" si="121"/>
        <v>0</v>
      </c>
      <c r="J126" s="456">
        <f t="shared" si="121"/>
        <v>0</v>
      </c>
      <c r="K126" s="454">
        <f t="shared" si="121"/>
        <v>0</v>
      </c>
      <c r="L126" s="456">
        <f t="shared" si="121"/>
        <v>0</v>
      </c>
      <c r="M126" s="454">
        <f t="shared" si="121"/>
        <v>0</v>
      </c>
      <c r="N126" s="456">
        <f t="shared" si="121"/>
        <v>0</v>
      </c>
      <c r="O126" s="454">
        <f t="shared" si="109"/>
        <v>0</v>
      </c>
      <c r="P126" s="455">
        <f>P127+P128+P129</f>
        <v>0</v>
      </c>
      <c r="Q126" s="456">
        <f>Q127+Q128+Q129</f>
        <v>0</v>
      </c>
      <c r="R126" s="457">
        <f>R127+R128+R129</f>
        <v>0</v>
      </c>
      <c r="S126" s="455">
        <f>S127+S128+S129</f>
        <v>0</v>
      </c>
      <c r="T126" s="456">
        <f>T127+T128+T129</f>
        <v>0</v>
      </c>
      <c r="U126" s="457">
        <f t="shared" si="110"/>
        <v>0</v>
      </c>
      <c r="V126" s="455">
        <f>V127+V128+V129</f>
        <v>0</v>
      </c>
      <c r="W126" s="456">
        <f>W127+W128+W129</f>
        <v>0</v>
      </c>
      <c r="X126" s="457">
        <f>X127+X128+X129</f>
        <v>0</v>
      </c>
      <c r="Y126" s="455">
        <f>Y127+Y128+Y129</f>
        <v>0</v>
      </c>
      <c r="Z126" s="456">
        <f>Z127+Z128+Z129</f>
        <v>0</v>
      </c>
      <c r="AA126" s="457">
        <f t="shared" si="111"/>
        <v>0</v>
      </c>
      <c r="AB126" s="455">
        <f>AB127+AB128+AB129</f>
        <v>0</v>
      </c>
      <c r="AC126" s="456">
        <f>AC127+AC128+AC129</f>
        <v>0</v>
      </c>
      <c r="AD126" s="457">
        <f>AD127+AD128+AD129</f>
        <v>0</v>
      </c>
      <c r="AE126" s="455">
        <f>AE127+AE128+AE129</f>
        <v>0</v>
      </c>
      <c r="AF126" s="456">
        <f>AF127+AF128+AF129</f>
        <v>0</v>
      </c>
      <c r="AG126" s="457">
        <f t="shared" si="112"/>
        <v>0</v>
      </c>
      <c r="AH126" s="455">
        <f>AH127+AH128+AH129</f>
        <v>0</v>
      </c>
      <c r="AI126" s="456">
        <f>AI127+AI128+AI129</f>
        <v>0</v>
      </c>
      <c r="AJ126" s="457">
        <f>AJ127+AJ128+AJ129</f>
        <v>0</v>
      </c>
      <c r="AK126" s="455">
        <f>AK127+AK128+AK129</f>
        <v>0</v>
      </c>
      <c r="AL126" s="456">
        <f>AL127+AL128+AL129</f>
        <v>0</v>
      </c>
      <c r="AM126" s="457">
        <f t="shared" si="113"/>
        <v>0</v>
      </c>
      <c r="AN126" s="455">
        <f>AN127+AN128+AN129</f>
        <v>0</v>
      </c>
      <c r="AO126" s="456">
        <f>AO127+AO128+AO129</f>
        <v>0</v>
      </c>
      <c r="AP126" s="457">
        <f>AP127+AP128+AP129</f>
        <v>0</v>
      </c>
      <c r="AQ126" s="455">
        <f>AQ127+AQ128+AQ129</f>
        <v>0</v>
      </c>
      <c r="AR126" s="456">
        <f>AR127+AR128+AR129</f>
        <v>0</v>
      </c>
      <c r="AS126" s="496"/>
      <c r="AT126" s="496"/>
      <c r="AU126" s="496"/>
      <c r="AV126" s="496"/>
      <c r="AW126" s="496"/>
      <c r="AX126" s="496"/>
      <c r="AY126" s="496"/>
      <c r="AZ126" s="496"/>
      <c r="BA126" s="496"/>
      <c r="BB126" s="496"/>
      <c r="BC126" s="496"/>
    </row>
    <row r="127" spans="2:55">
      <c r="D127" s="378" t="s">
        <v>1562</v>
      </c>
      <c r="E127" s="807" t="s">
        <v>1481</v>
      </c>
      <c r="F127" s="808"/>
      <c r="G127" s="373"/>
      <c r="H127" s="374"/>
      <c r="I127" s="373"/>
      <c r="J127" s="374"/>
      <c r="K127" s="373"/>
      <c r="L127" s="374"/>
      <c r="M127" s="373"/>
      <c r="N127" s="374"/>
      <c r="O127" s="454">
        <f t="shared" si="109"/>
        <v>0</v>
      </c>
      <c r="P127" s="455">
        <f t="shared" ref="P127:T129" si="122">SUMIF($E$150:$E$151,$D127,P$150:P$151)</f>
        <v>0</v>
      </c>
      <c r="Q127" s="456">
        <f t="shared" si="122"/>
        <v>0</v>
      </c>
      <c r="R127" s="457">
        <f t="shared" si="122"/>
        <v>0</v>
      </c>
      <c r="S127" s="455">
        <f t="shared" si="122"/>
        <v>0</v>
      </c>
      <c r="T127" s="456">
        <f t="shared" si="122"/>
        <v>0</v>
      </c>
      <c r="U127" s="457">
        <f t="shared" si="110"/>
        <v>0</v>
      </c>
      <c r="V127" s="455">
        <f t="shared" ref="V127:Z129" si="123">SUMIF($E$150:$E$151,$D127,V$150:V$151)</f>
        <v>0</v>
      </c>
      <c r="W127" s="456">
        <f t="shared" si="123"/>
        <v>0</v>
      </c>
      <c r="X127" s="457">
        <f t="shared" si="123"/>
        <v>0</v>
      </c>
      <c r="Y127" s="455">
        <f t="shared" si="123"/>
        <v>0</v>
      </c>
      <c r="Z127" s="456">
        <f t="shared" si="123"/>
        <v>0</v>
      </c>
      <c r="AA127" s="457">
        <f t="shared" si="111"/>
        <v>0</v>
      </c>
      <c r="AB127" s="455">
        <f t="shared" ref="AB127:AF129" si="124">SUMIF($E$150:$E$151,$D127,AB$150:AB$151)</f>
        <v>0</v>
      </c>
      <c r="AC127" s="456">
        <f t="shared" si="124"/>
        <v>0</v>
      </c>
      <c r="AD127" s="457">
        <f t="shared" si="124"/>
        <v>0</v>
      </c>
      <c r="AE127" s="455">
        <f t="shared" si="124"/>
        <v>0</v>
      </c>
      <c r="AF127" s="456">
        <f t="shared" si="124"/>
        <v>0</v>
      </c>
      <c r="AG127" s="457">
        <f t="shared" si="112"/>
        <v>0</v>
      </c>
      <c r="AH127" s="455">
        <f t="shared" ref="AH127:AL129" si="125">SUMIF($E$150:$E$151,$D127,AH$150:AH$151)</f>
        <v>0</v>
      </c>
      <c r="AI127" s="456">
        <f t="shared" si="125"/>
        <v>0</v>
      </c>
      <c r="AJ127" s="457">
        <f t="shared" si="125"/>
        <v>0</v>
      </c>
      <c r="AK127" s="455">
        <f t="shared" si="125"/>
        <v>0</v>
      </c>
      <c r="AL127" s="456">
        <f t="shared" si="125"/>
        <v>0</v>
      </c>
      <c r="AM127" s="457">
        <f t="shared" si="113"/>
        <v>0</v>
      </c>
      <c r="AN127" s="455">
        <f t="shared" ref="AN127:AR129" si="126">SUMIF($E$150:$E$151,$D127,AN$150:AN$151)</f>
        <v>0</v>
      </c>
      <c r="AO127" s="456">
        <f t="shared" si="126"/>
        <v>0</v>
      </c>
      <c r="AP127" s="457">
        <f t="shared" si="126"/>
        <v>0</v>
      </c>
      <c r="AQ127" s="455">
        <f t="shared" si="126"/>
        <v>0</v>
      </c>
      <c r="AR127" s="456">
        <f t="shared" si="126"/>
        <v>0</v>
      </c>
      <c r="AS127" s="496"/>
      <c r="AT127" s="496"/>
      <c r="AU127" s="496"/>
      <c r="AV127" s="496"/>
      <c r="AW127" s="496"/>
      <c r="AX127" s="496"/>
      <c r="AY127" s="496"/>
      <c r="AZ127" s="496"/>
      <c r="BA127" s="496"/>
      <c r="BB127" s="496"/>
      <c r="BC127" s="496"/>
    </row>
    <row r="128" spans="2:55">
      <c r="D128" s="378" t="s">
        <v>1563</v>
      </c>
      <c r="E128" s="807" t="s">
        <v>1483</v>
      </c>
      <c r="F128" s="808"/>
      <c r="G128" s="373"/>
      <c r="H128" s="374"/>
      <c r="I128" s="373"/>
      <c r="J128" s="374"/>
      <c r="K128" s="373"/>
      <c r="L128" s="374"/>
      <c r="M128" s="373"/>
      <c r="N128" s="374"/>
      <c r="O128" s="454">
        <f t="shared" si="109"/>
        <v>0</v>
      </c>
      <c r="P128" s="455">
        <f t="shared" si="122"/>
        <v>0</v>
      </c>
      <c r="Q128" s="456">
        <f t="shared" si="122"/>
        <v>0</v>
      </c>
      <c r="R128" s="457">
        <f t="shared" si="122"/>
        <v>0</v>
      </c>
      <c r="S128" s="455">
        <f t="shared" si="122"/>
        <v>0</v>
      </c>
      <c r="T128" s="456">
        <f t="shared" si="122"/>
        <v>0</v>
      </c>
      <c r="U128" s="457">
        <f t="shared" si="110"/>
        <v>0</v>
      </c>
      <c r="V128" s="455">
        <f t="shared" si="123"/>
        <v>0</v>
      </c>
      <c r="W128" s="456">
        <f t="shared" si="123"/>
        <v>0</v>
      </c>
      <c r="X128" s="457">
        <f t="shared" si="123"/>
        <v>0</v>
      </c>
      <c r="Y128" s="455">
        <f t="shared" si="123"/>
        <v>0</v>
      </c>
      <c r="Z128" s="456">
        <f t="shared" si="123"/>
        <v>0</v>
      </c>
      <c r="AA128" s="457">
        <f t="shared" si="111"/>
        <v>0</v>
      </c>
      <c r="AB128" s="455">
        <f t="shared" si="124"/>
        <v>0</v>
      </c>
      <c r="AC128" s="456">
        <f t="shared" si="124"/>
        <v>0</v>
      </c>
      <c r="AD128" s="457">
        <f t="shared" si="124"/>
        <v>0</v>
      </c>
      <c r="AE128" s="455">
        <f t="shared" si="124"/>
        <v>0</v>
      </c>
      <c r="AF128" s="456">
        <f t="shared" si="124"/>
        <v>0</v>
      </c>
      <c r="AG128" s="457">
        <f t="shared" si="112"/>
        <v>0</v>
      </c>
      <c r="AH128" s="455">
        <f t="shared" si="125"/>
        <v>0</v>
      </c>
      <c r="AI128" s="456">
        <f t="shared" si="125"/>
        <v>0</v>
      </c>
      <c r="AJ128" s="457">
        <f t="shared" si="125"/>
        <v>0</v>
      </c>
      <c r="AK128" s="455">
        <f t="shared" si="125"/>
        <v>0</v>
      </c>
      <c r="AL128" s="456">
        <f t="shared" si="125"/>
        <v>0</v>
      </c>
      <c r="AM128" s="457">
        <f t="shared" si="113"/>
        <v>0</v>
      </c>
      <c r="AN128" s="455">
        <f t="shared" si="126"/>
        <v>0</v>
      </c>
      <c r="AO128" s="456">
        <f t="shared" si="126"/>
        <v>0</v>
      </c>
      <c r="AP128" s="457">
        <f t="shared" si="126"/>
        <v>0</v>
      </c>
      <c r="AQ128" s="455">
        <f t="shared" si="126"/>
        <v>0</v>
      </c>
      <c r="AR128" s="456">
        <f t="shared" si="126"/>
        <v>0</v>
      </c>
      <c r="AS128" s="496"/>
      <c r="AT128" s="496"/>
      <c r="AU128" s="496"/>
      <c r="AV128" s="496"/>
      <c r="AW128" s="496"/>
      <c r="AX128" s="496"/>
      <c r="AY128" s="496"/>
      <c r="AZ128" s="496"/>
      <c r="BA128" s="496"/>
      <c r="BB128" s="496"/>
      <c r="BC128" s="496"/>
    </row>
    <row r="129" spans="3:55">
      <c r="D129" s="378" t="s">
        <v>1564</v>
      </c>
      <c r="E129" s="807" t="s">
        <v>1485</v>
      </c>
      <c r="F129" s="808"/>
      <c r="G129" s="373"/>
      <c r="H129" s="374"/>
      <c r="I129" s="373"/>
      <c r="J129" s="374"/>
      <c r="K129" s="373"/>
      <c r="L129" s="374"/>
      <c r="M129" s="373"/>
      <c r="N129" s="374"/>
      <c r="O129" s="454">
        <f t="shared" si="109"/>
        <v>0</v>
      </c>
      <c r="P129" s="455">
        <f t="shared" si="122"/>
        <v>0</v>
      </c>
      <c r="Q129" s="456">
        <f t="shared" si="122"/>
        <v>0</v>
      </c>
      <c r="R129" s="457">
        <f t="shared" si="122"/>
        <v>0</v>
      </c>
      <c r="S129" s="455">
        <f t="shared" si="122"/>
        <v>0</v>
      </c>
      <c r="T129" s="456">
        <f t="shared" si="122"/>
        <v>0</v>
      </c>
      <c r="U129" s="457">
        <f t="shared" si="110"/>
        <v>0</v>
      </c>
      <c r="V129" s="455">
        <f t="shared" si="123"/>
        <v>0</v>
      </c>
      <c r="W129" s="456">
        <f t="shared" si="123"/>
        <v>0</v>
      </c>
      <c r="X129" s="457">
        <f t="shared" si="123"/>
        <v>0</v>
      </c>
      <c r="Y129" s="455">
        <f t="shared" si="123"/>
        <v>0</v>
      </c>
      <c r="Z129" s="456">
        <f t="shared" si="123"/>
        <v>0</v>
      </c>
      <c r="AA129" s="457">
        <f t="shared" si="111"/>
        <v>0</v>
      </c>
      <c r="AB129" s="455">
        <f t="shared" si="124"/>
        <v>0</v>
      </c>
      <c r="AC129" s="456">
        <f t="shared" si="124"/>
        <v>0</v>
      </c>
      <c r="AD129" s="457">
        <f t="shared" si="124"/>
        <v>0</v>
      </c>
      <c r="AE129" s="455">
        <f t="shared" si="124"/>
        <v>0</v>
      </c>
      <c r="AF129" s="456">
        <f t="shared" si="124"/>
        <v>0</v>
      </c>
      <c r="AG129" s="457">
        <f t="shared" si="112"/>
        <v>0</v>
      </c>
      <c r="AH129" s="455">
        <f t="shared" si="125"/>
        <v>0</v>
      </c>
      <c r="AI129" s="456">
        <f t="shared" si="125"/>
        <v>0</v>
      </c>
      <c r="AJ129" s="457">
        <f t="shared" si="125"/>
        <v>0</v>
      </c>
      <c r="AK129" s="455">
        <f t="shared" si="125"/>
        <v>0</v>
      </c>
      <c r="AL129" s="456">
        <f t="shared" si="125"/>
        <v>0</v>
      </c>
      <c r="AM129" s="457">
        <f t="shared" si="113"/>
        <v>0</v>
      </c>
      <c r="AN129" s="455">
        <f t="shared" si="126"/>
        <v>0</v>
      </c>
      <c r="AO129" s="456">
        <f t="shared" si="126"/>
        <v>0</v>
      </c>
      <c r="AP129" s="457">
        <f t="shared" si="126"/>
        <v>0</v>
      </c>
      <c r="AQ129" s="455">
        <f t="shared" si="126"/>
        <v>0</v>
      </c>
      <c r="AR129" s="456">
        <f t="shared" si="126"/>
        <v>0</v>
      </c>
      <c r="AS129" s="496"/>
      <c r="AT129" s="496"/>
      <c r="AU129" s="496"/>
      <c r="AV129" s="496"/>
      <c r="AW129" s="496"/>
      <c r="AX129" s="496"/>
      <c r="AY129" s="496"/>
      <c r="AZ129" s="496"/>
      <c r="BA129" s="496"/>
      <c r="BB129" s="496"/>
      <c r="BC129" s="496"/>
    </row>
    <row r="130" spans="3:55">
      <c r="C130" s="341" t="s">
        <v>2304</v>
      </c>
      <c r="D130" s="378" t="s">
        <v>1568</v>
      </c>
      <c r="E130" s="809" t="s">
        <v>1492</v>
      </c>
      <c r="F130" s="810"/>
      <c r="G130" s="454">
        <f t="shared" ref="G130:N130" si="127">G131+G132</f>
        <v>0</v>
      </c>
      <c r="H130" s="456">
        <f t="shared" si="127"/>
        <v>0</v>
      </c>
      <c r="I130" s="454">
        <f t="shared" si="127"/>
        <v>0</v>
      </c>
      <c r="J130" s="456">
        <f t="shared" si="127"/>
        <v>0</v>
      </c>
      <c r="K130" s="454">
        <f t="shared" si="127"/>
        <v>0</v>
      </c>
      <c r="L130" s="456">
        <f t="shared" si="127"/>
        <v>0</v>
      </c>
      <c r="M130" s="454">
        <f t="shared" si="127"/>
        <v>0</v>
      </c>
      <c r="N130" s="456">
        <f t="shared" si="127"/>
        <v>0</v>
      </c>
      <c r="O130" s="454">
        <f t="shared" si="109"/>
        <v>0</v>
      </c>
      <c r="P130" s="455">
        <f>P131+P132</f>
        <v>0</v>
      </c>
      <c r="Q130" s="456">
        <f>Q131+Q132</f>
        <v>0</v>
      </c>
      <c r="R130" s="457">
        <f>R131+R132</f>
        <v>0</v>
      </c>
      <c r="S130" s="455">
        <f>S131+S132</f>
        <v>0</v>
      </c>
      <c r="T130" s="456">
        <f>T131+T132</f>
        <v>0</v>
      </c>
      <c r="U130" s="457">
        <f t="shared" si="110"/>
        <v>0</v>
      </c>
      <c r="V130" s="455">
        <f>V131+V132</f>
        <v>0</v>
      </c>
      <c r="W130" s="456">
        <f>W131+W132</f>
        <v>0</v>
      </c>
      <c r="X130" s="457">
        <f>X131+X132</f>
        <v>0</v>
      </c>
      <c r="Y130" s="455">
        <f>Y131+Y132</f>
        <v>0</v>
      </c>
      <c r="Z130" s="456">
        <f>Z131+Z132</f>
        <v>0</v>
      </c>
      <c r="AA130" s="457">
        <f t="shared" si="111"/>
        <v>0</v>
      </c>
      <c r="AB130" s="455">
        <f>AB131+AB132</f>
        <v>0</v>
      </c>
      <c r="AC130" s="456">
        <f>AC131+AC132</f>
        <v>0</v>
      </c>
      <c r="AD130" s="457">
        <f>AD131+AD132</f>
        <v>0</v>
      </c>
      <c r="AE130" s="455">
        <f>AE131+AE132</f>
        <v>0</v>
      </c>
      <c r="AF130" s="456">
        <f>AF131+AF132</f>
        <v>0</v>
      </c>
      <c r="AG130" s="457">
        <f t="shared" si="112"/>
        <v>0</v>
      </c>
      <c r="AH130" s="455">
        <f>AH131+AH132</f>
        <v>0</v>
      </c>
      <c r="AI130" s="456">
        <f>AI131+AI132</f>
        <v>0</v>
      </c>
      <c r="AJ130" s="457">
        <f>AJ131+AJ132</f>
        <v>0</v>
      </c>
      <c r="AK130" s="455">
        <f>AK131+AK132</f>
        <v>0</v>
      </c>
      <c r="AL130" s="456">
        <f>AL131+AL132</f>
        <v>0</v>
      </c>
      <c r="AM130" s="457">
        <f t="shared" si="113"/>
        <v>0</v>
      </c>
      <c r="AN130" s="455">
        <f>AN131+AN132</f>
        <v>0</v>
      </c>
      <c r="AO130" s="456">
        <f>AO131+AO132</f>
        <v>0</v>
      </c>
      <c r="AP130" s="457">
        <f>AP131+AP132</f>
        <v>0</v>
      </c>
      <c r="AQ130" s="455">
        <f>AQ131+AQ132</f>
        <v>0</v>
      </c>
      <c r="AR130" s="456">
        <f>AR131+AR132</f>
        <v>0</v>
      </c>
      <c r="AS130" s="496"/>
      <c r="AT130" s="496"/>
      <c r="AU130" s="496"/>
      <c r="AV130" s="496"/>
      <c r="AW130" s="496"/>
      <c r="AX130" s="496"/>
      <c r="AY130" s="496"/>
      <c r="AZ130" s="496"/>
      <c r="BA130" s="496"/>
      <c r="BB130" s="496"/>
      <c r="BC130" s="496"/>
    </row>
    <row r="131" spans="3:55">
      <c r="D131" s="378" t="s">
        <v>1569</v>
      </c>
      <c r="E131" s="807" t="s">
        <v>1481</v>
      </c>
      <c r="F131" s="808"/>
      <c r="G131" s="373"/>
      <c r="H131" s="374"/>
      <c r="I131" s="373"/>
      <c r="J131" s="374"/>
      <c r="K131" s="373"/>
      <c r="L131" s="374"/>
      <c r="M131" s="373"/>
      <c r="N131" s="374"/>
      <c r="O131" s="454">
        <f t="shared" si="109"/>
        <v>0</v>
      </c>
      <c r="P131" s="455">
        <f t="shared" ref="P131:T132" si="128">SUMIF($E$150:$E$151,$D131,P$150:P$151)</f>
        <v>0</v>
      </c>
      <c r="Q131" s="456">
        <f t="shared" si="128"/>
        <v>0</v>
      </c>
      <c r="R131" s="457">
        <f t="shared" si="128"/>
        <v>0</v>
      </c>
      <c r="S131" s="455">
        <f t="shared" si="128"/>
        <v>0</v>
      </c>
      <c r="T131" s="456">
        <f t="shared" si="128"/>
        <v>0</v>
      </c>
      <c r="U131" s="457">
        <f t="shared" si="110"/>
        <v>0</v>
      </c>
      <c r="V131" s="455">
        <f t="shared" ref="V131:Z132" si="129">SUMIF($E$150:$E$151,$D131,V$150:V$151)</f>
        <v>0</v>
      </c>
      <c r="W131" s="456">
        <f t="shared" si="129"/>
        <v>0</v>
      </c>
      <c r="X131" s="457">
        <f t="shared" si="129"/>
        <v>0</v>
      </c>
      <c r="Y131" s="455">
        <f t="shared" si="129"/>
        <v>0</v>
      </c>
      <c r="Z131" s="456">
        <f t="shared" si="129"/>
        <v>0</v>
      </c>
      <c r="AA131" s="457">
        <f t="shared" si="111"/>
        <v>0</v>
      </c>
      <c r="AB131" s="455">
        <f t="shared" ref="AB131:AF132" si="130">SUMIF($E$150:$E$151,$D131,AB$150:AB$151)</f>
        <v>0</v>
      </c>
      <c r="AC131" s="456">
        <f t="shared" si="130"/>
        <v>0</v>
      </c>
      <c r="AD131" s="457">
        <f t="shared" si="130"/>
        <v>0</v>
      </c>
      <c r="AE131" s="455">
        <f t="shared" si="130"/>
        <v>0</v>
      </c>
      <c r="AF131" s="456">
        <f t="shared" si="130"/>
        <v>0</v>
      </c>
      <c r="AG131" s="457">
        <f t="shared" si="112"/>
        <v>0</v>
      </c>
      <c r="AH131" s="455">
        <f t="shared" ref="AH131:AL132" si="131">SUMIF($E$150:$E$151,$D131,AH$150:AH$151)</f>
        <v>0</v>
      </c>
      <c r="AI131" s="456">
        <f t="shared" si="131"/>
        <v>0</v>
      </c>
      <c r="AJ131" s="457">
        <f t="shared" si="131"/>
        <v>0</v>
      </c>
      <c r="AK131" s="455">
        <f t="shared" si="131"/>
        <v>0</v>
      </c>
      <c r="AL131" s="456">
        <f t="shared" si="131"/>
        <v>0</v>
      </c>
      <c r="AM131" s="457">
        <f t="shared" si="113"/>
        <v>0</v>
      </c>
      <c r="AN131" s="455">
        <f t="shared" ref="AN131:AR132" si="132">SUMIF($E$150:$E$151,$D131,AN$150:AN$151)</f>
        <v>0</v>
      </c>
      <c r="AO131" s="456">
        <f t="shared" si="132"/>
        <v>0</v>
      </c>
      <c r="AP131" s="457">
        <f t="shared" si="132"/>
        <v>0</v>
      </c>
      <c r="AQ131" s="455">
        <f t="shared" si="132"/>
        <v>0</v>
      </c>
      <c r="AR131" s="456">
        <f t="shared" si="132"/>
        <v>0</v>
      </c>
      <c r="AS131" s="496"/>
      <c r="AT131" s="496"/>
      <c r="AU131" s="496"/>
      <c r="AV131" s="496"/>
      <c r="AW131" s="496"/>
      <c r="AX131" s="496"/>
      <c r="AY131" s="496"/>
      <c r="AZ131" s="496"/>
      <c r="BA131" s="496"/>
      <c r="BB131" s="496"/>
      <c r="BC131" s="496"/>
    </row>
    <row r="132" spans="3:55">
      <c r="D132" s="378" t="s">
        <v>1570</v>
      </c>
      <c r="E132" s="807" t="s">
        <v>1483</v>
      </c>
      <c r="F132" s="808"/>
      <c r="G132" s="373"/>
      <c r="H132" s="374"/>
      <c r="I132" s="373"/>
      <c r="J132" s="374"/>
      <c r="K132" s="373"/>
      <c r="L132" s="374"/>
      <c r="M132" s="373"/>
      <c r="N132" s="374"/>
      <c r="O132" s="454">
        <f t="shared" si="109"/>
        <v>0</v>
      </c>
      <c r="P132" s="455">
        <f t="shared" si="128"/>
        <v>0</v>
      </c>
      <c r="Q132" s="456">
        <f t="shared" si="128"/>
        <v>0</v>
      </c>
      <c r="R132" s="457">
        <f t="shared" si="128"/>
        <v>0</v>
      </c>
      <c r="S132" s="455">
        <f t="shared" si="128"/>
        <v>0</v>
      </c>
      <c r="T132" s="456">
        <f t="shared" si="128"/>
        <v>0</v>
      </c>
      <c r="U132" s="457">
        <f t="shared" si="110"/>
        <v>0</v>
      </c>
      <c r="V132" s="455">
        <f t="shared" si="129"/>
        <v>0</v>
      </c>
      <c r="W132" s="456">
        <f t="shared" si="129"/>
        <v>0</v>
      </c>
      <c r="X132" s="457">
        <f t="shared" si="129"/>
        <v>0</v>
      </c>
      <c r="Y132" s="455">
        <f t="shared" si="129"/>
        <v>0</v>
      </c>
      <c r="Z132" s="456">
        <f t="shared" si="129"/>
        <v>0</v>
      </c>
      <c r="AA132" s="457">
        <f t="shared" si="111"/>
        <v>0</v>
      </c>
      <c r="AB132" s="455">
        <f t="shared" si="130"/>
        <v>0</v>
      </c>
      <c r="AC132" s="456">
        <f t="shared" si="130"/>
        <v>0</v>
      </c>
      <c r="AD132" s="457">
        <f t="shared" si="130"/>
        <v>0</v>
      </c>
      <c r="AE132" s="455">
        <f t="shared" si="130"/>
        <v>0</v>
      </c>
      <c r="AF132" s="456">
        <f t="shared" si="130"/>
        <v>0</v>
      </c>
      <c r="AG132" s="457">
        <f t="shared" si="112"/>
        <v>0</v>
      </c>
      <c r="AH132" s="455">
        <f t="shared" si="131"/>
        <v>0</v>
      </c>
      <c r="AI132" s="456">
        <f t="shared" si="131"/>
        <v>0</v>
      </c>
      <c r="AJ132" s="457">
        <f t="shared" si="131"/>
        <v>0</v>
      </c>
      <c r="AK132" s="455">
        <f t="shared" si="131"/>
        <v>0</v>
      </c>
      <c r="AL132" s="456">
        <f t="shared" si="131"/>
        <v>0</v>
      </c>
      <c r="AM132" s="457">
        <f t="shared" si="113"/>
        <v>0</v>
      </c>
      <c r="AN132" s="455">
        <f t="shared" si="132"/>
        <v>0</v>
      </c>
      <c r="AO132" s="456">
        <f t="shared" si="132"/>
        <v>0</v>
      </c>
      <c r="AP132" s="457">
        <f t="shared" si="132"/>
        <v>0</v>
      </c>
      <c r="AQ132" s="455">
        <f t="shared" si="132"/>
        <v>0</v>
      </c>
      <c r="AR132" s="456">
        <f t="shared" si="132"/>
        <v>0</v>
      </c>
      <c r="AS132" s="496"/>
      <c r="AT132" s="496"/>
      <c r="AU132" s="496"/>
      <c r="AV132" s="496"/>
      <c r="AW132" s="496"/>
      <c r="AX132" s="496"/>
      <c r="AY132" s="496"/>
      <c r="AZ132" s="496"/>
      <c r="BA132" s="496"/>
      <c r="BB132" s="496"/>
      <c r="BC132" s="496"/>
    </row>
    <row r="133" spans="3:55">
      <c r="C133" s="341" t="s">
        <v>2304</v>
      </c>
      <c r="D133" s="378" t="s">
        <v>1571</v>
      </c>
      <c r="E133" s="813" t="s">
        <v>1496</v>
      </c>
      <c r="F133" s="814"/>
      <c r="G133" s="454">
        <f t="shared" ref="G133:N133" si="133">G134+G137+G141</f>
        <v>0</v>
      </c>
      <c r="H133" s="456">
        <f t="shared" si="133"/>
        <v>0</v>
      </c>
      <c r="I133" s="454">
        <f t="shared" si="133"/>
        <v>0</v>
      </c>
      <c r="J133" s="456">
        <f t="shared" si="133"/>
        <v>0</v>
      </c>
      <c r="K133" s="454">
        <f t="shared" si="133"/>
        <v>0</v>
      </c>
      <c r="L133" s="456">
        <f t="shared" si="133"/>
        <v>0</v>
      </c>
      <c r="M133" s="454">
        <f t="shared" si="133"/>
        <v>0</v>
      </c>
      <c r="N133" s="456">
        <f t="shared" si="133"/>
        <v>0</v>
      </c>
      <c r="O133" s="454">
        <f t="shared" si="109"/>
        <v>0</v>
      </c>
      <c r="P133" s="455">
        <f>P134+P137+P141</f>
        <v>0</v>
      </c>
      <c r="Q133" s="456">
        <f>Q134+Q137+Q141</f>
        <v>0</v>
      </c>
      <c r="R133" s="457">
        <f>R134+R137+R141</f>
        <v>0</v>
      </c>
      <c r="S133" s="455">
        <f>S134+S137+S141</f>
        <v>0</v>
      </c>
      <c r="T133" s="456">
        <f>T134+T137+T141</f>
        <v>0</v>
      </c>
      <c r="U133" s="457">
        <f t="shared" si="110"/>
        <v>0</v>
      </c>
      <c r="V133" s="455">
        <f>V134+V137+V141</f>
        <v>0</v>
      </c>
      <c r="W133" s="456">
        <f>W134+W137+W141</f>
        <v>0</v>
      </c>
      <c r="X133" s="457">
        <f>X134+X137+X141</f>
        <v>0</v>
      </c>
      <c r="Y133" s="455">
        <f>Y134+Y137+Y141</f>
        <v>0</v>
      </c>
      <c r="Z133" s="456">
        <f>Z134+Z137+Z141</f>
        <v>0</v>
      </c>
      <c r="AA133" s="457">
        <f t="shared" si="111"/>
        <v>0</v>
      </c>
      <c r="AB133" s="455">
        <f>AB134+AB137+AB141</f>
        <v>0</v>
      </c>
      <c r="AC133" s="456">
        <f>AC134+AC137+AC141</f>
        <v>0</v>
      </c>
      <c r="AD133" s="457">
        <f>AD134+AD137+AD141</f>
        <v>0</v>
      </c>
      <c r="AE133" s="455">
        <f>AE134+AE137+AE141</f>
        <v>0</v>
      </c>
      <c r="AF133" s="456">
        <f>AF134+AF137+AF141</f>
        <v>0</v>
      </c>
      <c r="AG133" s="457">
        <f t="shared" si="112"/>
        <v>0</v>
      </c>
      <c r="AH133" s="455">
        <f>AH134+AH137+AH141</f>
        <v>0</v>
      </c>
      <c r="AI133" s="456">
        <f>AI134+AI137+AI141</f>
        <v>0</v>
      </c>
      <c r="AJ133" s="457">
        <f>AJ134+AJ137+AJ141</f>
        <v>0</v>
      </c>
      <c r="AK133" s="455">
        <f>AK134+AK137+AK141</f>
        <v>0</v>
      </c>
      <c r="AL133" s="456">
        <f>AL134+AL137+AL141</f>
        <v>0</v>
      </c>
      <c r="AM133" s="457">
        <f t="shared" si="113"/>
        <v>0</v>
      </c>
      <c r="AN133" s="455">
        <f>AN134+AN137+AN141</f>
        <v>0</v>
      </c>
      <c r="AO133" s="456">
        <f>AO134+AO137+AO141</f>
        <v>0</v>
      </c>
      <c r="AP133" s="457">
        <f>AP134+AP137+AP141</f>
        <v>0</v>
      </c>
      <c r="AQ133" s="455">
        <f>AQ134+AQ137+AQ141</f>
        <v>0</v>
      </c>
      <c r="AR133" s="456">
        <f>AR134+AR137+AR141</f>
        <v>0</v>
      </c>
      <c r="AS133" s="496"/>
      <c r="AT133" s="496"/>
      <c r="AU133" s="496"/>
      <c r="AV133" s="496"/>
      <c r="AW133" s="496"/>
      <c r="AX133" s="496"/>
      <c r="AY133" s="496"/>
      <c r="AZ133" s="496"/>
      <c r="BA133" s="496"/>
      <c r="BB133" s="496"/>
      <c r="BC133" s="496"/>
    </row>
    <row r="134" spans="3:55">
      <c r="C134" s="341" t="s">
        <v>2304</v>
      </c>
      <c r="D134" s="378" t="s">
        <v>1572</v>
      </c>
      <c r="E134" s="809" t="s">
        <v>1498</v>
      </c>
      <c r="F134" s="810"/>
      <c r="G134" s="454">
        <f t="shared" ref="G134:N134" si="134">G135+G136</f>
        <v>0</v>
      </c>
      <c r="H134" s="456">
        <f t="shared" si="134"/>
        <v>0</v>
      </c>
      <c r="I134" s="454">
        <f t="shared" si="134"/>
        <v>0</v>
      </c>
      <c r="J134" s="456">
        <f t="shared" si="134"/>
        <v>0</v>
      </c>
      <c r="K134" s="454">
        <f t="shared" si="134"/>
        <v>0</v>
      </c>
      <c r="L134" s="456">
        <f t="shared" si="134"/>
        <v>0</v>
      </c>
      <c r="M134" s="454">
        <f t="shared" si="134"/>
        <v>0</v>
      </c>
      <c r="N134" s="456">
        <f t="shared" si="134"/>
        <v>0</v>
      </c>
      <c r="O134" s="454">
        <f t="shared" si="109"/>
        <v>0</v>
      </c>
      <c r="P134" s="455">
        <f>P135+P136</f>
        <v>0</v>
      </c>
      <c r="Q134" s="456">
        <f>Q135+Q136</f>
        <v>0</v>
      </c>
      <c r="R134" s="457">
        <f>R135+R136</f>
        <v>0</v>
      </c>
      <c r="S134" s="455">
        <f>S135+S136</f>
        <v>0</v>
      </c>
      <c r="T134" s="456">
        <f>T135+T136</f>
        <v>0</v>
      </c>
      <c r="U134" s="457">
        <f t="shared" si="110"/>
        <v>0</v>
      </c>
      <c r="V134" s="455">
        <f>V135+V136</f>
        <v>0</v>
      </c>
      <c r="W134" s="456">
        <f>W135+W136</f>
        <v>0</v>
      </c>
      <c r="X134" s="457">
        <f>X135+X136</f>
        <v>0</v>
      </c>
      <c r="Y134" s="455">
        <f>Y135+Y136</f>
        <v>0</v>
      </c>
      <c r="Z134" s="456">
        <f>Z135+Z136</f>
        <v>0</v>
      </c>
      <c r="AA134" s="457">
        <f t="shared" si="111"/>
        <v>0</v>
      </c>
      <c r="AB134" s="455">
        <f>AB135+AB136</f>
        <v>0</v>
      </c>
      <c r="AC134" s="456">
        <f>AC135+AC136</f>
        <v>0</v>
      </c>
      <c r="AD134" s="457">
        <f>AD135+AD136</f>
        <v>0</v>
      </c>
      <c r="AE134" s="455">
        <f>AE135+AE136</f>
        <v>0</v>
      </c>
      <c r="AF134" s="456">
        <f>AF135+AF136</f>
        <v>0</v>
      </c>
      <c r="AG134" s="457">
        <f t="shared" si="112"/>
        <v>0</v>
      </c>
      <c r="AH134" s="455">
        <f>AH135+AH136</f>
        <v>0</v>
      </c>
      <c r="AI134" s="456">
        <f>AI135+AI136</f>
        <v>0</v>
      </c>
      <c r="AJ134" s="457">
        <f>AJ135+AJ136</f>
        <v>0</v>
      </c>
      <c r="AK134" s="455">
        <f>AK135+AK136</f>
        <v>0</v>
      </c>
      <c r="AL134" s="456">
        <f>AL135+AL136</f>
        <v>0</v>
      </c>
      <c r="AM134" s="457">
        <f t="shared" si="113"/>
        <v>0</v>
      </c>
      <c r="AN134" s="455">
        <f>AN135+AN136</f>
        <v>0</v>
      </c>
      <c r="AO134" s="456">
        <f>AO135+AO136</f>
        <v>0</v>
      </c>
      <c r="AP134" s="457">
        <f>AP135+AP136</f>
        <v>0</v>
      </c>
      <c r="AQ134" s="455">
        <f>AQ135+AQ136</f>
        <v>0</v>
      </c>
      <c r="AR134" s="456">
        <f>AR135+AR136</f>
        <v>0</v>
      </c>
      <c r="AS134" s="496"/>
      <c r="AT134" s="496"/>
      <c r="AU134" s="496"/>
      <c r="AV134" s="496"/>
      <c r="AW134" s="496"/>
      <c r="AX134" s="496"/>
      <c r="AY134" s="496"/>
      <c r="AZ134" s="496"/>
      <c r="BA134" s="496"/>
      <c r="BB134" s="496"/>
      <c r="BC134" s="496"/>
    </row>
    <row r="135" spans="3:55">
      <c r="D135" s="378" t="s">
        <v>1573</v>
      </c>
      <c r="E135" s="807" t="s">
        <v>1481</v>
      </c>
      <c r="F135" s="808"/>
      <c r="G135" s="373"/>
      <c r="H135" s="374"/>
      <c r="I135" s="373"/>
      <c r="J135" s="374"/>
      <c r="K135" s="373"/>
      <c r="L135" s="374"/>
      <c r="M135" s="373"/>
      <c r="N135" s="374"/>
      <c r="O135" s="454">
        <f t="shared" si="109"/>
        <v>0</v>
      </c>
      <c r="P135" s="455">
        <f t="shared" ref="P135:T136" si="135">SUMIF($E$150:$E$151,$D135,P$150:P$151)</f>
        <v>0</v>
      </c>
      <c r="Q135" s="456">
        <f t="shared" si="135"/>
        <v>0</v>
      </c>
      <c r="R135" s="457">
        <f t="shared" si="135"/>
        <v>0</v>
      </c>
      <c r="S135" s="455">
        <f t="shared" si="135"/>
        <v>0</v>
      </c>
      <c r="T135" s="456">
        <f t="shared" si="135"/>
        <v>0</v>
      </c>
      <c r="U135" s="457">
        <f t="shared" si="110"/>
        <v>0</v>
      </c>
      <c r="V135" s="455">
        <f t="shared" ref="V135:Z136" si="136">SUMIF($E$150:$E$151,$D135,V$150:V$151)</f>
        <v>0</v>
      </c>
      <c r="W135" s="456">
        <f t="shared" si="136"/>
        <v>0</v>
      </c>
      <c r="X135" s="457">
        <f t="shared" si="136"/>
        <v>0</v>
      </c>
      <c r="Y135" s="455">
        <f t="shared" si="136"/>
        <v>0</v>
      </c>
      <c r="Z135" s="456">
        <f t="shared" si="136"/>
        <v>0</v>
      </c>
      <c r="AA135" s="457">
        <f t="shared" si="111"/>
        <v>0</v>
      </c>
      <c r="AB135" s="455">
        <f t="shared" ref="AB135:AF136" si="137">SUMIF($E$150:$E$151,$D135,AB$150:AB$151)</f>
        <v>0</v>
      </c>
      <c r="AC135" s="456">
        <f t="shared" si="137"/>
        <v>0</v>
      </c>
      <c r="AD135" s="457">
        <f t="shared" si="137"/>
        <v>0</v>
      </c>
      <c r="AE135" s="455">
        <f t="shared" si="137"/>
        <v>0</v>
      </c>
      <c r="AF135" s="456">
        <f t="shared" si="137"/>
        <v>0</v>
      </c>
      <c r="AG135" s="457">
        <f t="shared" si="112"/>
        <v>0</v>
      </c>
      <c r="AH135" s="455">
        <f t="shared" ref="AH135:AL136" si="138">SUMIF($E$150:$E$151,$D135,AH$150:AH$151)</f>
        <v>0</v>
      </c>
      <c r="AI135" s="456">
        <f t="shared" si="138"/>
        <v>0</v>
      </c>
      <c r="AJ135" s="457">
        <f t="shared" si="138"/>
        <v>0</v>
      </c>
      <c r="AK135" s="455">
        <f t="shared" si="138"/>
        <v>0</v>
      </c>
      <c r="AL135" s="456">
        <f t="shared" si="138"/>
        <v>0</v>
      </c>
      <c r="AM135" s="457">
        <f t="shared" si="113"/>
        <v>0</v>
      </c>
      <c r="AN135" s="455">
        <f t="shared" ref="AN135:AR136" si="139">SUMIF($E$150:$E$151,$D135,AN$150:AN$151)</f>
        <v>0</v>
      </c>
      <c r="AO135" s="456">
        <f t="shared" si="139"/>
        <v>0</v>
      </c>
      <c r="AP135" s="457">
        <f t="shared" si="139"/>
        <v>0</v>
      </c>
      <c r="AQ135" s="455">
        <f t="shared" si="139"/>
        <v>0</v>
      </c>
      <c r="AR135" s="456">
        <f t="shared" si="139"/>
        <v>0</v>
      </c>
      <c r="AS135" s="496"/>
      <c r="AT135" s="496"/>
      <c r="AU135" s="496"/>
      <c r="AV135" s="496"/>
      <c r="AW135" s="496"/>
      <c r="AX135" s="496"/>
      <c r="AY135" s="496"/>
      <c r="AZ135" s="496"/>
      <c r="BA135" s="496"/>
      <c r="BB135" s="496"/>
      <c r="BC135" s="496"/>
    </row>
    <row r="136" spans="3:55">
      <c r="D136" s="378" t="s">
        <v>1574</v>
      </c>
      <c r="E136" s="807" t="s">
        <v>1483</v>
      </c>
      <c r="F136" s="808"/>
      <c r="G136" s="373"/>
      <c r="H136" s="374"/>
      <c r="I136" s="373"/>
      <c r="J136" s="374"/>
      <c r="K136" s="373"/>
      <c r="L136" s="374"/>
      <c r="M136" s="373"/>
      <c r="N136" s="374"/>
      <c r="O136" s="454">
        <f t="shared" si="109"/>
        <v>0</v>
      </c>
      <c r="P136" s="455">
        <f t="shared" si="135"/>
        <v>0</v>
      </c>
      <c r="Q136" s="456">
        <f t="shared" si="135"/>
        <v>0</v>
      </c>
      <c r="R136" s="457">
        <f t="shared" si="135"/>
        <v>0</v>
      </c>
      <c r="S136" s="455">
        <f t="shared" si="135"/>
        <v>0</v>
      </c>
      <c r="T136" s="456">
        <f t="shared" si="135"/>
        <v>0</v>
      </c>
      <c r="U136" s="457">
        <f t="shared" si="110"/>
        <v>0</v>
      </c>
      <c r="V136" s="455">
        <f t="shared" si="136"/>
        <v>0</v>
      </c>
      <c r="W136" s="456">
        <f t="shared" si="136"/>
        <v>0</v>
      </c>
      <c r="X136" s="457">
        <f t="shared" si="136"/>
        <v>0</v>
      </c>
      <c r="Y136" s="455">
        <f t="shared" si="136"/>
        <v>0</v>
      </c>
      <c r="Z136" s="456">
        <f t="shared" si="136"/>
        <v>0</v>
      </c>
      <c r="AA136" s="457">
        <f t="shared" si="111"/>
        <v>0</v>
      </c>
      <c r="AB136" s="455">
        <f t="shared" si="137"/>
        <v>0</v>
      </c>
      <c r="AC136" s="456">
        <f t="shared" si="137"/>
        <v>0</v>
      </c>
      <c r="AD136" s="457">
        <f t="shared" si="137"/>
        <v>0</v>
      </c>
      <c r="AE136" s="455">
        <f t="shared" si="137"/>
        <v>0</v>
      </c>
      <c r="AF136" s="456">
        <f t="shared" si="137"/>
        <v>0</v>
      </c>
      <c r="AG136" s="457">
        <f t="shared" si="112"/>
        <v>0</v>
      </c>
      <c r="AH136" s="455">
        <f t="shared" si="138"/>
        <v>0</v>
      </c>
      <c r="AI136" s="456">
        <f t="shared" si="138"/>
        <v>0</v>
      </c>
      <c r="AJ136" s="457">
        <f t="shared" si="138"/>
        <v>0</v>
      </c>
      <c r="AK136" s="455">
        <f t="shared" si="138"/>
        <v>0</v>
      </c>
      <c r="AL136" s="456">
        <f t="shared" si="138"/>
        <v>0</v>
      </c>
      <c r="AM136" s="457">
        <f t="shared" si="113"/>
        <v>0</v>
      </c>
      <c r="AN136" s="455">
        <f t="shared" si="139"/>
        <v>0</v>
      </c>
      <c r="AO136" s="456">
        <f t="shared" si="139"/>
        <v>0</v>
      </c>
      <c r="AP136" s="457">
        <f t="shared" si="139"/>
        <v>0</v>
      </c>
      <c r="AQ136" s="455">
        <f t="shared" si="139"/>
        <v>0</v>
      </c>
      <c r="AR136" s="456">
        <f t="shared" si="139"/>
        <v>0</v>
      </c>
      <c r="AS136" s="496"/>
      <c r="AT136" s="496"/>
      <c r="AU136" s="496"/>
      <c r="AV136" s="496"/>
      <c r="AW136" s="496"/>
      <c r="AX136" s="496"/>
      <c r="AY136" s="496"/>
      <c r="AZ136" s="496"/>
      <c r="BA136" s="496"/>
      <c r="BB136" s="496"/>
      <c r="BC136" s="496"/>
    </row>
    <row r="137" spans="3:55">
      <c r="C137" s="341" t="s">
        <v>2304</v>
      </c>
      <c r="D137" s="378" t="s">
        <v>1575</v>
      </c>
      <c r="E137" s="809" t="s">
        <v>1792</v>
      </c>
      <c r="F137" s="810"/>
      <c r="G137" s="454">
        <f t="shared" ref="G137:N137" si="140">G138+G139+G140</f>
        <v>0</v>
      </c>
      <c r="H137" s="456">
        <f t="shared" si="140"/>
        <v>0</v>
      </c>
      <c r="I137" s="454">
        <f t="shared" si="140"/>
        <v>0</v>
      </c>
      <c r="J137" s="456">
        <f t="shared" si="140"/>
        <v>0</v>
      </c>
      <c r="K137" s="454">
        <f t="shared" si="140"/>
        <v>0</v>
      </c>
      <c r="L137" s="456">
        <f t="shared" si="140"/>
        <v>0</v>
      </c>
      <c r="M137" s="454">
        <f t="shared" si="140"/>
        <v>0</v>
      </c>
      <c r="N137" s="456">
        <f t="shared" si="140"/>
        <v>0</v>
      </c>
      <c r="O137" s="454">
        <f t="shared" si="109"/>
        <v>0</v>
      </c>
      <c r="P137" s="455">
        <f>P138+P139+P140</f>
        <v>0</v>
      </c>
      <c r="Q137" s="456">
        <f>Q138+Q139+Q140</f>
        <v>0</v>
      </c>
      <c r="R137" s="457">
        <f>R138+R139+R140</f>
        <v>0</v>
      </c>
      <c r="S137" s="455">
        <f>S138+S139+S140</f>
        <v>0</v>
      </c>
      <c r="T137" s="456">
        <f>T138+T139+T140</f>
        <v>0</v>
      </c>
      <c r="U137" s="457">
        <f t="shared" si="110"/>
        <v>0</v>
      </c>
      <c r="V137" s="455">
        <f>V138+V139+V140</f>
        <v>0</v>
      </c>
      <c r="W137" s="456">
        <f>W138+W139+W140</f>
        <v>0</v>
      </c>
      <c r="X137" s="457">
        <f>X138+X139+X140</f>
        <v>0</v>
      </c>
      <c r="Y137" s="455">
        <f>Y138+Y139+Y140</f>
        <v>0</v>
      </c>
      <c r="Z137" s="456">
        <f>Z138+Z139+Z140</f>
        <v>0</v>
      </c>
      <c r="AA137" s="457">
        <f t="shared" si="111"/>
        <v>0</v>
      </c>
      <c r="AB137" s="455">
        <f>AB138+AB139+AB140</f>
        <v>0</v>
      </c>
      <c r="AC137" s="456">
        <f>AC138+AC139+AC140</f>
        <v>0</v>
      </c>
      <c r="AD137" s="457">
        <f>AD138+AD139+AD140</f>
        <v>0</v>
      </c>
      <c r="AE137" s="455">
        <f>AE138+AE139+AE140</f>
        <v>0</v>
      </c>
      <c r="AF137" s="456">
        <f>AF138+AF139+AF140</f>
        <v>0</v>
      </c>
      <c r="AG137" s="457">
        <f t="shared" si="112"/>
        <v>0</v>
      </c>
      <c r="AH137" s="455">
        <f>AH138+AH139+AH140</f>
        <v>0</v>
      </c>
      <c r="AI137" s="456">
        <f>AI138+AI139+AI140</f>
        <v>0</v>
      </c>
      <c r="AJ137" s="457">
        <f>AJ138+AJ139+AJ140</f>
        <v>0</v>
      </c>
      <c r="AK137" s="455">
        <f>AK138+AK139+AK140</f>
        <v>0</v>
      </c>
      <c r="AL137" s="456">
        <f>AL138+AL139+AL140</f>
        <v>0</v>
      </c>
      <c r="AM137" s="457">
        <f t="shared" si="113"/>
        <v>0</v>
      </c>
      <c r="AN137" s="455">
        <f>AN138+AN139+AN140</f>
        <v>0</v>
      </c>
      <c r="AO137" s="456">
        <f>AO138+AO139+AO140</f>
        <v>0</v>
      </c>
      <c r="AP137" s="457">
        <f>AP138+AP139+AP140</f>
        <v>0</v>
      </c>
      <c r="AQ137" s="455">
        <f>AQ138+AQ139+AQ140</f>
        <v>0</v>
      </c>
      <c r="AR137" s="456">
        <f>AR138+AR139+AR140</f>
        <v>0</v>
      </c>
      <c r="AS137" s="496"/>
      <c r="AT137" s="496"/>
      <c r="AU137" s="496"/>
      <c r="AV137" s="496"/>
      <c r="AW137" s="496"/>
      <c r="AX137" s="496"/>
      <c r="AY137" s="496"/>
      <c r="AZ137" s="496"/>
      <c r="BA137" s="496"/>
      <c r="BB137" s="496"/>
      <c r="BC137" s="496"/>
    </row>
    <row r="138" spans="3:55">
      <c r="D138" s="378" t="s">
        <v>1576</v>
      </c>
      <c r="E138" s="807" t="s">
        <v>1481</v>
      </c>
      <c r="F138" s="808"/>
      <c r="G138" s="373"/>
      <c r="H138" s="374"/>
      <c r="I138" s="373"/>
      <c r="J138" s="374"/>
      <c r="K138" s="373"/>
      <c r="L138" s="374"/>
      <c r="M138" s="373"/>
      <c r="N138" s="374"/>
      <c r="O138" s="454">
        <f t="shared" si="109"/>
        <v>0</v>
      </c>
      <c r="P138" s="455">
        <f t="shared" ref="P138:T140" si="141">SUMIF($E$150:$E$151,$D138,P$150:P$151)</f>
        <v>0</v>
      </c>
      <c r="Q138" s="456">
        <f t="shared" si="141"/>
        <v>0</v>
      </c>
      <c r="R138" s="457">
        <f t="shared" si="141"/>
        <v>0</v>
      </c>
      <c r="S138" s="455">
        <f t="shared" si="141"/>
        <v>0</v>
      </c>
      <c r="T138" s="456">
        <f t="shared" si="141"/>
        <v>0</v>
      </c>
      <c r="U138" s="457">
        <f t="shared" si="110"/>
        <v>0</v>
      </c>
      <c r="V138" s="455">
        <f t="shared" ref="V138:Z140" si="142">SUMIF($E$150:$E$151,$D138,V$150:V$151)</f>
        <v>0</v>
      </c>
      <c r="W138" s="456">
        <f t="shared" si="142"/>
        <v>0</v>
      </c>
      <c r="X138" s="457">
        <f t="shared" si="142"/>
        <v>0</v>
      </c>
      <c r="Y138" s="455">
        <f t="shared" si="142"/>
        <v>0</v>
      </c>
      <c r="Z138" s="456">
        <f t="shared" si="142"/>
        <v>0</v>
      </c>
      <c r="AA138" s="457">
        <f t="shared" si="111"/>
        <v>0</v>
      </c>
      <c r="AB138" s="455">
        <f t="shared" ref="AB138:AF140" si="143">SUMIF($E$150:$E$151,$D138,AB$150:AB$151)</f>
        <v>0</v>
      </c>
      <c r="AC138" s="456">
        <f t="shared" si="143"/>
        <v>0</v>
      </c>
      <c r="AD138" s="457">
        <f t="shared" si="143"/>
        <v>0</v>
      </c>
      <c r="AE138" s="455">
        <f t="shared" si="143"/>
        <v>0</v>
      </c>
      <c r="AF138" s="456">
        <f t="shared" si="143"/>
        <v>0</v>
      </c>
      <c r="AG138" s="457">
        <f t="shared" si="112"/>
        <v>0</v>
      </c>
      <c r="AH138" s="455">
        <f t="shared" ref="AH138:AL140" si="144">SUMIF($E$150:$E$151,$D138,AH$150:AH$151)</f>
        <v>0</v>
      </c>
      <c r="AI138" s="456">
        <f t="shared" si="144"/>
        <v>0</v>
      </c>
      <c r="AJ138" s="457">
        <f t="shared" si="144"/>
        <v>0</v>
      </c>
      <c r="AK138" s="455">
        <f t="shared" si="144"/>
        <v>0</v>
      </c>
      <c r="AL138" s="456">
        <f t="shared" si="144"/>
        <v>0</v>
      </c>
      <c r="AM138" s="457">
        <f t="shared" si="113"/>
        <v>0</v>
      </c>
      <c r="AN138" s="455">
        <f t="shared" ref="AN138:AR140" si="145">SUMIF($E$150:$E$151,$D138,AN$150:AN$151)</f>
        <v>0</v>
      </c>
      <c r="AO138" s="456">
        <f t="shared" si="145"/>
        <v>0</v>
      </c>
      <c r="AP138" s="457">
        <f t="shared" si="145"/>
        <v>0</v>
      </c>
      <c r="AQ138" s="455">
        <f t="shared" si="145"/>
        <v>0</v>
      </c>
      <c r="AR138" s="456">
        <f t="shared" si="145"/>
        <v>0</v>
      </c>
      <c r="AS138" s="496"/>
      <c r="AT138" s="496"/>
      <c r="AU138" s="496"/>
      <c r="AV138" s="496"/>
      <c r="AW138" s="496"/>
      <c r="AX138" s="496"/>
      <c r="AY138" s="496"/>
      <c r="AZ138" s="496"/>
      <c r="BA138" s="496"/>
      <c r="BB138" s="496"/>
      <c r="BC138" s="496"/>
    </row>
    <row r="139" spans="3:55">
      <c r="D139" s="378" t="s">
        <v>1577</v>
      </c>
      <c r="E139" s="807" t="s">
        <v>1483</v>
      </c>
      <c r="F139" s="808"/>
      <c r="G139" s="373"/>
      <c r="H139" s="374"/>
      <c r="I139" s="373"/>
      <c r="J139" s="374"/>
      <c r="K139" s="373"/>
      <c r="L139" s="374"/>
      <c r="M139" s="373"/>
      <c r="N139" s="374"/>
      <c r="O139" s="454">
        <f t="shared" si="109"/>
        <v>0</v>
      </c>
      <c r="P139" s="455">
        <f t="shared" si="141"/>
        <v>0</v>
      </c>
      <c r="Q139" s="456">
        <f t="shared" si="141"/>
        <v>0</v>
      </c>
      <c r="R139" s="457">
        <f t="shared" si="141"/>
        <v>0</v>
      </c>
      <c r="S139" s="455">
        <f t="shared" si="141"/>
        <v>0</v>
      </c>
      <c r="T139" s="456">
        <f t="shared" si="141"/>
        <v>0</v>
      </c>
      <c r="U139" s="457">
        <f t="shared" si="110"/>
        <v>0</v>
      </c>
      <c r="V139" s="455">
        <f t="shared" si="142"/>
        <v>0</v>
      </c>
      <c r="W139" s="456">
        <f t="shared" si="142"/>
        <v>0</v>
      </c>
      <c r="X139" s="457">
        <f t="shared" si="142"/>
        <v>0</v>
      </c>
      <c r="Y139" s="455">
        <f t="shared" si="142"/>
        <v>0</v>
      </c>
      <c r="Z139" s="456">
        <f t="shared" si="142"/>
        <v>0</v>
      </c>
      <c r="AA139" s="457">
        <f t="shared" si="111"/>
        <v>0</v>
      </c>
      <c r="AB139" s="455">
        <f t="shared" si="143"/>
        <v>0</v>
      </c>
      <c r="AC139" s="456">
        <f t="shared" si="143"/>
        <v>0</v>
      </c>
      <c r="AD139" s="457">
        <f t="shared" si="143"/>
        <v>0</v>
      </c>
      <c r="AE139" s="455">
        <f t="shared" si="143"/>
        <v>0</v>
      </c>
      <c r="AF139" s="456">
        <f t="shared" si="143"/>
        <v>0</v>
      </c>
      <c r="AG139" s="457">
        <f t="shared" si="112"/>
        <v>0</v>
      </c>
      <c r="AH139" s="455">
        <f t="shared" si="144"/>
        <v>0</v>
      </c>
      <c r="AI139" s="456">
        <f t="shared" si="144"/>
        <v>0</v>
      </c>
      <c r="AJ139" s="457">
        <f t="shared" si="144"/>
        <v>0</v>
      </c>
      <c r="AK139" s="455">
        <f t="shared" si="144"/>
        <v>0</v>
      </c>
      <c r="AL139" s="456">
        <f t="shared" si="144"/>
        <v>0</v>
      </c>
      <c r="AM139" s="457">
        <f t="shared" si="113"/>
        <v>0</v>
      </c>
      <c r="AN139" s="455">
        <f t="shared" si="145"/>
        <v>0</v>
      </c>
      <c r="AO139" s="456">
        <f t="shared" si="145"/>
        <v>0</v>
      </c>
      <c r="AP139" s="457">
        <f t="shared" si="145"/>
        <v>0</v>
      </c>
      <c r="AQ139" s="455">
        <f t="shared" si="145"/>
        <v>0</v>
      </c>
      <c r="AR139" s="456">
        <f t="shared" si="145"/>
        <v>0</v>
      </c>
      <c r="AS139" s="496"/>
      <c r="AT139" s="496"/>
      <c r="AU139" s="496"/>
      <c r="AV139" s="496"/>
      <c r="AW139" s="496"/>
      <c r="AX139" s="496"/>
      <c r="AY139" s="496"/>
      <c r="AZ139" s="496"/>
      <c r="BA139" s="496"/>
      <c r="BB139" s="496"/>
      <c r="BC139" s="496"/>
    </row>
    <row r="140" spans="3:55">
      <c r="D140" s="378" t="s">
        <v>1578</v>
      </c>
      <c r="E140" s="807" t="s">
        <v>1485</v>
      </c>
      <c r="F140" s="808"/>
      <c r="G140" s="373"/>
      <c r="H140" s="374"/>
      <c r="I140" s="373"/>
      <c r="J140" s="374"/>
      <c r="K140" s="373"/>
      <c r="L140" s="374"/>
      <c r="M140" s="373"/>
      <c r="N140" s="374"/>
      <c r="O140" s="454">
        <f t="shared" si="109"/>
        <v>0</v>
      </c>
      <c r="P140" s="455">
        <f t="shared" si="141"/>
        <v>0</v>
      </c>
      <c r="Q140" s="456">
        <f t="shared" si="141"/>
        <v>0</v>
      </c>
      <c r="R140" s="457">
        <f t="shared" si="141"/>
        <v>0</v>
      </c>
      <c r="S140" s="455">
        <f t="shared" si="141"/>
        <v>0</v>
      </c>
      <c r="T140" s="456">
        <f t="shared" si="141"/>
        <v>0</v>
      </c>
      <c r="U140" s="457">
        <f t="shared" si="110"/>
        <v>0</v>
      </c>
      <c r="V140" s="455">
        <f t="shared" si="142"/>
        <v>0</v>
      </c>
      <c r="W140" s="456">
        <f t="shared" si="142"/>
        <v>0</v>
      </c>
      <c r="X140" s="457">
        <f t="shared" si="142"/>
        <v>0</v>
      </c>
      <c r="Y140" s="455">
        <f t="shared" si="142"/>
        <v>0</v>
      </c>
      <c r="Z140" s="456">
        <f t="shared" si="142"/>
        <v>0</v>
      </c>
      <c r="AA140" s="457">
        <f t="shared" si="111"/>
        <v>0</v>
      </c>
      <c r="AB140" s="455">
        <f t="shared" si="143"/>
        <v>0</v>
      </c>
      <c r="AC140" s="456">
        <f t="shared" si="143"/>
        <v>0</v>
      </c>
      <c r="AD140" s="457">
        <f t="shared" si="143"/>
        <v>0</v>
      </c>
      <c r="AE140" s="455">
        <f t="shared" si="143"/>
        <v>0</v>
      </c>
      <c r="AF140" s="456">
        <f t="shared" si="143"/>
        <v>0</v>
      </c>
      <c r="AG140" s="457">
        <f t="shared" si="112"/>
        <v>0</v>
      </c>
      <c r="AH140" s="455">
        <f t="shared" si="144"/>
        <v>0</v>
      </c>
      <c r="AI140" s="456">
        <f t="shared" si="144"/>
        <v>0</v>
      </c>
      <c r="AJ140" s="457">
        <f t="shared" si="144"/>
        <v>0</v>
      </c>
      <c r="AK140" s="455">
        <f t="shared" si="144"/>
        <v>0</v>
      </c>
      <c r="AL140" s="456">
        <f t="shared" si="144"/>
        <v>0</v>
      </c>
      <c r="AM140" s="457">
        <f t="shared" si="113"/>
        <v>0</v>
      </c>
      <c r="AN140" s="455">
        <f t="shared" si="145"/>
        <v>0</v>
      </c>
      <c r="AO140" s="456">
        <f t="shared" si="145"/>
        <v>0</v>
      </c>
      <c r="AP140" s="457">
        <f t="shared" si="145"/>
        <v>0</v>
      </c>
      <c r="AQ140" s="455">
        <f t="shared" si="145"/>
        <v>0</v>
      </c>
      <c r="AR140" s="456">
        <f t="shared" si="145"/>
        <v>0</v>
      </c>
      <c r="AS140" s="496"/>
      <c r="AT140" s="496"/>
      <c r="AU140" s="496"/>
      <c r="AV140" s="496"/>
      <c r="AW140" s="496"/>
      <c r="AX140" s="496"/>
      <c r="AY140" s="496"/>
      <c r="AZ140" s="496"/>
      <c r="BA140" s="496"/>
      <c r="BB140" s="496"/>
      <c r="BC140" s="496"/>
    </row>
    <row r="141" spans="3:55">
      <c r="C141" s="341" t="s">
        <v>2304</v>
      </c>
      <c r="D141" s="378" t="s">
        <v>1579</v>
      </c>
      <c r="E141" s="809" t="s">
        <v>1797</v>
      </c>
      <c r="F141" s="810"/>
      <c r="G141" s="454">
        <f t="shared" ref="G141:N141" si="146">G142+G143+G144</f>
        <v>0</v>
      </c>
      <c r="H141" s="456">
        <f t="shared" si="146"/>
        <v>0</v>
      </c>
      <c r="I141" s="454">
        <f t="shared" si="146"/>
        <v>0</v>
      </c>
      <c r="J141" s="456">
        <f t="shared" si="146"/>
        <v>0</v>
      </c>
      <c r="K141" s="454">
        <f t="shared" si="146"/>
        <v>0</v>
      </c>
      <c r="L141" s="456">
        <f t="shared" si="146"/>
        <v>0</v>
      </c>
      <c r="M141" s="454">
        <f t="shared" si="146"/>
        <v>0</v>
      </c>
      <c r="N141" s="456">
        <f t="shared" si="146"/>
        <v>0</v>
      </c>
      <c r="O141" s="454">
        <f t="shared" si="109"/>
        <v>0</v>
      </c>
      <c r="P141" s="455">
        <f>P142+P143+P144</f>
        <v>0</v>
      </c>
      <c r="Q141" s="456">
        <f>Q142+Q143+Q144</f>
        <v>0</v>
      </c>
      <c r="R141" s="457">
        <f>R142+R143+R144</f>
        <v>0</v>
      </c>
      <c r="S141" s="455">
        <f>S142+S143+S144</f>
        <v>0</v>
      </c>
      <c r="T141" s="456">
        <f>T142+T143+T144</f>
        <v>0</v>
      </c>
      <c r="U141" s="457">
        <f t="shared" si="110"/>
        <v>0</v>
      </c>
      <c r="V141" s="455">
        <f>V142+V143+V144</f>
        <v>0</v>
      </c>
      <c r="W141" s="456">
        <f>W142+W143+W144</f>
        <v>0</v>
      </c>
      <c r="X141" s="457">
        <f>X142+X143+X144</f>
        <v>0</v>
      </c>
      <c r="Y141" s="455">
        <f>Y142+Y143+Y144</f>
        <v>0</v>
      </c>
      <c r="Z141" s="456">
        <f>Z142+Z143+Z144</f>
        <v>0</v>
      </c>
      <c r="AA141" s="457">
        <f t="shared" si="111"/>
        <v>0</v>
      </c>
      <c r="AB141" s="455">
        <f>AB142+AB143+AB144</f>
        <v>0</v>
      </c>
      <c r="AC141" s="456">
        <f>AC142+AC143+AC144</f>
        <v>0</v>
      </c>
      <c r="AD141" s="457">
        <f>AD142+AD143+AD144</f>
        <v>0</v>
      </c>
      <c r="AE141" s="455">
        <f>AE142+AE143+AE144</f>
        <v>0</v>
      </c>
      <c r="AF141" s="456">
        <f>AF142+AF143+AF144</f>
        <v>0</v>
      </c>
      <c r="AG141" s="457">
        <f t="shared" si="112"/>
        <v>0</v>
      </c>
      <c r="AH141" s="455">
        <f>AH142+AH143+AH144</f>
        <v>0</v>
      </c>
      <c r="AI141" s="456">
        <f>AI142+AI143+AI144</f>
        <v>0</v>
      </c>
      <c r="AJ141" s="457">
        <f>AJ142+AJ143+AJ144</f>
        <v>0</v>
      </c>
      <c r="AK141" s="455">
        <f>AK142+AK143+AK144</f>
        <v>0</v>
      </c>
      <c r="AL141" s="456">
        <f>AL142+AL143+AL144</f>
        <v>0</v>
      </c>
      <c r="AM141" s="457">
        <f t="shared" si="113"/>
        <v>0</v>
      </c>
      <c r="AN141" s="455">
        <f>AN142+AN143+AN144</f>
        <v>0</v>
      </c>
      <c r="AO141" s="456">
        <f>AO142+AO143+AO144</f>
        <v>0</v>
      </c>
      <c r="AP141" s="457">
        <f>AP142+AP143+AP144</f>
        <v>0</v>
      </c>
      <c r="AQ141" s="455">
        <f>AQ142+AQ143+AQ144</f>
        <v>0</v>
      </c>
      <c r="AR141" s="456">
        <f>AR142+AR143+AR144</f>
        <v>0</v>
      </c>
      <c r="AS141" s="496"/>
      <c r="AT141" s="496"/>
      <c r="AU141" s="496"/>
      <c r="AV141" s="496"/>
      <c r="AW141" s="496"/>
      <c r="AX141" s="496"/>
      <c r="AY141" s="496"/>
      <c r="AZ141" s="496"/>
      <c r="BA141" s="496"/>
      <c r="BB141" s="496"/>
      <c r="BC141" s="496"/>
    </row>
    <row r="142" spans="3:55">
      <c r="D142" s="378" t="s">
        <v>1580</v>
      </c>
      <c r="E142" s="807" t="s">
        <v>1481</v>
      </c>
      <c r="F142" s="808"/>
      <c r="G142" s="373"/>
      <c r="H142" s="374"/>
      <c r="I142" s="373"/>
      <c r="J142" s="374"/>
      <c r="K142" s="373"/>
      <c r="L142" s="374"/>
      <c r="M142" s="373"/>
      <c r="N142" s="374"/>
      <c r="O142" s="454">
        <f t="shared" si="109"/>
        <v>0</v>
      </c>
      <c r="P142" s="455">
        <f t="shared" ref="P142:T145" si="147">SUMIF($E$150:$E$151,$D142,P$150:P$151)</f>
        <v>0</v>
      </c>
      <c r="Q142" s="456">
        <f t="shared" si="147"/>
        <v>0</v>
      </c>
      <c r="R142" s="457">
        <f t="shared" si="147"/>
        <v>0</v>
      </c>
      <c r="S142" s="455">
        <f t="shared" si="147"/>
        <v>0</v>
      </c>
      <c r="T142" s="456">
        <f t="shared" si="147"/>
        <v>0</v>
      </c>
      <c r="U142" s="457">
        <f t="shared" si="110"/>
        <v>0</v>
      </c>
      <c r="V142" s="455">
        <f t="shared" ref="V142:Z145" si="148">SUMIF($E$150:$E$151,$D142,V$150:V$151)</f>
        <v>0</v>
      </c>
      <c r="W142" s="456">
        <f t="shared" si="148"/>
        <v>0</v>
      </c>
      <c r="X142" s="457">
        <f t="shared" si="148"/>
        <v>0</v>
      </c>
      <c r="Y142" s="455">
        <f t="shared" si="148"/>
        <v>0</v>
      </c>
      <c r="Z142" s="456">
        <f t="shared" si="148"/>
        <v>0</v>
      </c>
      <c r="AA142" s="457">
        <f t="shared" si="111"/>
        <v>0</v>
      </c>
      <c r="AB142" s="455">
        <f t="shared" ref="AB142:AF145" si="149">SUMIF($E$150:$E$151,$D142,AB$150:AB$151)</f>
        <v>0</v>
      </c>
      <c r="AC142" s="456">
        <f t="shared" si="149"/>
        <v>0</v>
      </c>
      <c r="AD142" s="457">
        <f t="shared" si="149"/>
        <v>0</v>
      </c>
      <c r="AE142" s="455">
        <f t="shared" si="149"/>
        <v>0</v>
      </c>
      <c r="AF142" s="456">
        <f t="shared" si="149"/>
        <v>0</v>
      </c>
      <c r="AG142" s="457">
        <f t="shared" si="112"/>
        <v>0</v>
      </c>
      <c r="AH142" s="455">
        <f t="shared" ref="AH142:AL145" si="150">SUMIF($E$150:$E$151,$D142,AH$150:AH$151)</f>
        <v>0</v>
      </c>
      <c r="AI142" s="456">
        <f t="shared" si="150"/>
        <v>0</v>
      </c>
      <c r="AJ142" s="457">
        <f t="shared" si="150"/>
        <v>0</v>
      </c>
      <c r="AK142" s="455">
        <f t="shared" si="150"/>
        <v>0</v>
      </c>
      <c r="AL142" s="456">
        <f t="shared" si="150"/>
        <v>0</v>
      </c>
      <c r="AM142" s="457">
        <f t="shared" si="113"/>
        <v>0</v>
      </c>
      <c r="AN142" s="455">
        <f t="shared" ref="AN142:AR145" si="151">SUMIF($E$150:$E$151,$D142,AN$150:AN$151)</f>
        <v>0</v>
      </c>
      <c r="AO142" s="456">
        <f t="shared" si="151"/>
        <v>0</v>
      </c>
      <c r="AP142" s="457">
        <f t="shared" si="151"/>
        <v>0</v>
      </c>
      <c r="AQ142" s="455">
        <f t="shared" si="151"/>
        <v>0</v>
      </c>
      <c r="AR142" s="456">
        <f t="shared" si="151"/>
        <v>0</v>
      </c>
      <c r="AS142" s="496"/>
      <c r="AT142" s="496"/>
      <c r="AU142" s="496"/>
      <c r="AV142" s="496"/>
      <c r="AW142" s="496"/>
      <c r="AX142" s="496"/>
      <c r="AY142" s="496"/>
      <c r="AZ142" s="496"/>
      <c r="BA142" s="496"/>
      <c r="BB142" s="496"/>
      <c r="BC142" s="496"/>
    </row>
    <row r="143" spans="3:55">
      <c r="D143" s="378" t="s">
        <v>1581</v>
      </c>
      <c r="E143" s="807" t="s">
        <v>1483</v>
      </c>
      <c r="F143" s="808"/>
      <c r="G143" s="373"/>
      <c r="H143" s="374"/>
      <c r="I143" s="373"/>
      <c r="J143" s="374"/>
      <c r="K143" s="373"/>
      <c r="L143" s="374"/>
      <c r="M143" s="373"/>
      <c r="N143" s="374"/>
      <c r="O143" s="454">
        <f t="shared" si="109"/>
        <v>0</v>
      </c>
      <c r="P143" s="455">
        <f t="shared" si="147"/>
        <v>0</v>
      </c>
      <c r="Q143" s="456">
        <f t="shared" si="147"/>
        <v>0</v>
      </c>
      <c r="R143" s="457">
        <f t="shared" si="147"/>
        <v>0</v>
      </c>
      <c r="S143" s="455">
        <f t="shared" si="147"/>
        <v>0</v>
      </c>
      <c r="T143" s="456">
        <f t="shared" si="147"/>
        <v>0</v>
      </c>
      <c r="U143" s="457">
        <f t="shared" si="110"/>
        <v>0</v>
      </c>
      <c r="V143" s="455">
        <f t="shared" si="148"/>
        <v>0</v>
      </c>
      <c r="W143" s="456">
        <f t="shared" si="148"/>
        <v>0</v>
      </c>
      <c r="X143" s="457">
        <f t="shared" si="148"/>
        <v>0</v>
      </c>
      <c r="Y143" s="455">
        <f t="shared" si="148"/>
        <v>0</v>
      </c>
      <c r="Z143" s="456">
        <f t="shared" si="148"/>
        <v>0</v>
      </c>
      <c r="AA143" s="457">
        <f t="shared" si="111"/>
        <v>0</v>
      </c>
      <c r="AB143" s="455">
        <f t="shared" si="149"/>
        <v>0</v>
      </c>
      <c r="AC143" s="456">
        <f t="shared" si="149"/>
        <v>0</v>
      </c>
      <c r="AD143" s="457">
        <f t="shared" si="149"/>
        <v>0</v>
      </c>
      <c r="AE143" s="455">
        <f t="shared" si="149"/>
        <v>0</v>
      </c>
      <c r="AF143" s="456">
        <f t="shared" si="149"/>
        <v>0</v>
      </c>
      <c r="AG143" s="457">
        <f t="shared" si="112"/>
        <v>0</v>
      </c>
      <c r="AH143" s="455">
        <f t="shared" si="150"/>
        <v>0</v>
      </c>
      <c r="AI143" s="456">
        <f t="shared" si="150"/>
        <v>0</v>
      </c>
      <c r="AJ143" s="457">
        <f t="shared" si="150"/>
        <v>0</v>
      </c>
      <c r="AK143" s="455">
        <f t="shared" si="150"/>
        <v>0</v>
      </c>
      <c r="AL143" s="456">
        <f t="shared" si="150"/>
        <v>0</v>
      </c>
      <c r="AM143" s="457">
        <f t="shared" si="113"/>
        <v>0</v>
      </c>
      <c r="AN143" s="455">
        <f t="shared" si="151"/>
        <v>0</v>
      </c>
      <c r="AO143" s="456">
        <f t="shared" si="151"/>
        <v>0</v>
      </c>
      <c r="AP143" s="457">
        <f t="shared" si="151"/>
        <v>0</v>
      </c>
      <c r="AQ143" s="455">
        <f t="shared" si="151"/>
        <v>0</v>
      </c>
      <c r="AR143" s="456">
        <f t="shared" si="151"/>
        <v>0</v>
      </c>
      <c r="AS143" s="496"/>
      <c r="AT143" s="496"/>
      <c r="AU143" s="496"/>
      <c r="AV143" s="496"/>
      <c r="AW143" s="496"/>
      <c r="AX143" s="496"/>
      <c r="AY143" s="496"/>
      <c r="AZ143" s="496"/>
      <c r="BA143" s="496"/>
      <c r="BB143" s="496"/>
      <c r="BC143" s="496"/>
    </row>
    <row r="144" spans="3:55">
      <c r="D144" s="378" t="s">
        <v>1582</v>
      </c>
      <c r="E144" s="807" t="s">
        <v>1485</v>
      </c>
      <c r="F144" s="808"/>
      <c r="G144" s="373"/>
      <c r="H144" s="374"/>
      <c r="I144" s="373"/>
      <c r="J144" s="374"/>
      <c r="K144" s="373"/>
      <c r="L144" s="374"/>
      <c r="M144" s="373"/>
      <c r="N144" s="374"/>
      <c r="O144" s="454">
        <f t="shared" si="109"/>
        <v>0</v>
      </c>
      <c r="P144" s="455">
        <f t="shared" si="147"/>
        <v>0</v>
      </c>
      <c r="Q144" s="456">
        <f t="shared" si="147"/>
        <v>0</v>
      </c>
      <c r="R144" s="457">
        <f t="shared" si="147"/>
        <v>0</v>
      </c>
      <c r="S144" s="455">
        <f t="shared" si="147"/>
        <v>0</v>
      </c>
      <c r="T144" s="456">
        <f t="shared" si="147"/>
        <v>0</v>
      </c>
      <c r="U144" s="457">
        <f t="shared" si="110"/>
        <v>0</v>
      </c>
      <c r="V144" s="455">
        <f t="shared" si="148"/>
        <v>0</v>
      </c>
      <c r="W144" s="456">
        <f t="shared" si="148"/>
        <v>0</v>
      </c>
      <c r="X144" s="457">
        <f t="shared" si="148"/>
        <v>0</v>
      </c>
      <c r="Y144" s="455">
        <f t="shared" si="148"/>
        <v>0</v>
      </c>
      <c r="Z144" s="456">
        <f t="shared" si="148"/>
        <v>0</v>
      </c>
      <c r="AA144" s="457">
        <f t="shared" si="111"/>
        <v>0</v>
      </c>
      <c r="AB144" s="455">
        <f t="shared" si="149"/>
        <v>0</v>
      </c>
      <c r="AC144" s="456">
        <f t="shared" si="149"/>
        <v>0</v>
      </c>
      <c r="AD144" s="457">
        <f t="shared" si="149"/>
        <v>0</v>
      </c>
      <c r="AE144" s="455">
        <f t="shared" si="149"/>
        <v>0</v>
      </c>
      <c r="AF144" s="456">
        <f t="shared" si="149"/>
        <v>0</v>
      </c>
      <c r="AG144" s="457">
        <f t="shared" si="112"/>
        <v>0</v>
      </c>
      <c r="AH144" s="455">
        <f t="shared" si="150"/>
        <v>0</v>
      </c>
      <c r="AI144" s="456">
        <f t="shared" si="150"/>
        <v>0</v>
      </c>
      <c r="AJ144" s="457">
        <f t="shared" si="150"/>
        <v>0</v>
      </c>
      <c r="AK144" s="455">
        <f t="shared" si="150"/>
        <v>0</v>
      </c>
      <c r="AL144" s="456">
        <f t="shared" si="150"/>
        <v>0</v>
      </c>
      <c r="AM144" s="457">
        <f t="shared" si="113"/>
        <v>0</v>
      </c>
      <c r="AN144" s="455">
        <f t="shared" si="151"/>
        <v>0</v>
      </c>
      <c r="AO144" s="456">
        <f t="shared" si="151"/>
        <v>0</v>
      </c>
      <c r="AP144" s="457">
        <f t="shared" si="151"/>
        <v>0</v>
      </c>
      <c r="AQ144" s="455">
        <f t="shared" si="151"/>
        <v>0</v>
      </c>
      <c r="AR144" s="456">
        <f t="shared" si="151"/>
        <v>0</v>
      </c>
      <c r="AS144" s="496"/>
      <c r="AT144" s="496"/>
      <c r="AU144" s="496"/>
      <c r="AV144" s="496"/>
      <c r="AW144" s="496"/>
      <c r="AX144" s="496"/>
      <c r="AY144" s="496"/>
      <c r="AZ144" s="496"/>
      <c r="BA144" s="496"/>
      <c r="BB144" s="496"/>
      <c r="BC144" s="496"/>
    </row>
    <row r="145" spans="2:55">
      <c r="B145" s="340" t="s">
        <v>1583</v>
      </c>
      <c r="C145" s="341" t="s">
        <v>2304</v>
      </c>
      <c r="D145" s="378" t="s">
        <v>1584</v>
      </c>
      <c r="E145" s="813" t="s">
        <v>1803</v>
      </c>
      <c r="F145" s="814"/>
      <c r="G145" s="373"/>
      <c r="H145" s="374"/>
      <c r="I145" s="373"/>
      <c r="J145" s="374"/>
      <c r="K145" s="373"/>
      <c r="L145" s="374"/>
      <c r="M145" s="373"/>
      <c r="N145" s="374"/>
      <c r="O145" s="454">
        <f t="shared" si="109"/>
        <v>0</v>
      </c>
      <c r="P145" s="455">
        <f t="shared" si="147"/>
        <v>0</v>
      </c>
      <c r="Q145" s="456">
        <f t="shared" si="147"/>
        <v>0</v>
      </c>
      <c r="R145" s="457">
        <f t="shared" si="147"/>
        <v>0</v>
      </c>
      <c r="S145" s="455">
        <f t="shared" si="147"/>
        <v>0</v>
      </c>
      <c r="T145" s="456">
        <f t="shared" si="147"/>
        <v>0</v>
      </c>
      <c r="U145" s="457">
        <f t="shared" si="110"/>
        <v>0</v>
      </c>
      <c r="V145" s="455">
        <f t="shared" si="148"/>
        <v>0</v>
      </c>
      <c r="W145" s="456">
        <f t="shared" si="148"/>
        <v>0</v>
      </c>
      <c r="X145" s="457">
        <f t="shared" si="148"/>
        <v>0</v>
      </c>
      <c r="Y145" s="455">
        <f t="shared" si="148"/>
        <v>0</v>
      </c>
      <c r="Z145" s="456">
        <f t="shared" si="148"/>
        <v>0</v>
      </c>
      <c r="AA145" s="457">
        <f t="shared" si="111"/>
        <v>0</v>
      </c>
      <c r="AB145" s="455">
        <f t="shared" si="149"/>
        <v>0</v>
      </c>
      <c r="AC145" s="456">
        <f t="shared" si="149"/>
        <v>0</v>
      </c>
      <c r="AD145" s="457">
        <f t="shared" si="149"/>
        <v>0</v>
      </c>
      <c r="AE145" s="455">
        <f t="shared" si="149"/>
        <v>0</v>
      </c>
      <c r="AF145" s="456">
        <f t="shared" si="149"/>
        <v>0</v>
      </c>
      <c r="AG145" s="457">
        <f t="shared" si="112"/>
        <v>0</v>
      </c>
      <c r="AH145" s="455">
        <f t="shared" si="150"/>
        <v>0</v>
      </c>
      <c r="AI145" s="456">
        <f t="shared" si="150"/>
        <v>0</v>
      </c>
      <c r="AJ145" s="457">
        <f t="shared" si="150"/>
        <v>0</v>
      </c>
      <c r="AK145" s="455">
        <f t="shared" si="150"/>
        <v>0</v>
      </c>
      <c r="AL145" s="456">
        <f t="shared" si="150"/>
        <v>0</v>
      </c>
      <c r="AM145" s="457">
        <f t="shared" si="113"/>
        <v>0</v>
      </c>
      <c r="AN145" s="455">
        <f t="shared" si="151"/>
        <v>0</v>
      </c>
      <c r="AO145" s="456">
        <f t="shared" si="151"/>
        <v>0</v>
      </c>
      <c r="AP145" s="457">
        <f t="shared" si="151"/>
        <v>0</v>
      </c>
      <c r="AQ145" s="455">
        <f t="shared" si="151"/>
        <v>0</v>
      </c>
      <c r="AR145" s="456">
        <f t="shared" si="151"/>
        <v>0</v>
      </c>
      <c r="AS145" s="496"/>
      <c r="AT145" s="496"/>
      <c r="AU145" s="496"/>
      <c r="AV145" s="496"/>
      <c r="AW145" s="496"/>
      <c r="AX145" s="496"/>
      <c r="AY145" s="496"/>
      <c r="AZ145" s="496"/>
      <c r="BA145" s="496"/>
      <c r="BB145" s="496"/>
      <c r="BC145" s="496"/>
    </row>
    <row r="146" spans="2:55">
      <c r="D146" s="367"/>
      <c r="E146" s="815" t="s">
        <v>1988</v>
      </c>
      <c r="F146" s="815"/>
      <c r="G146" s="556"/>
      <c r="H146" s="555"/>
      <c r="I146" s="556"/>
      <c r="J146" s="555"/>
      <c r="K146" s="556"/>
      <c r="L146" s="555"/>
      <c r="M146" s="556"/>
      <c r="N146" s="555"/>
      <c r="O146" s="534"/>
      <c r="P146" s="535"/>
      <c r="Q146" s="536"/>
      <c r="R146" s="535"/>
      <c r="S146" s="535"/>
      <c r="T146" s="536"/>
      <c r="U146" s="535"/>
      <c r="V146" s="535"/>
      <c r="W146" s="536"/>
      <c r="X146" s="535"/>
      <c r="Y146" s="535"/>
      <c r="Z146" s="536"/>
      <c r="AA146" s="535"/>
      <c r="AB146" s="535"/>
      <c r="AC146" s="536"/>
      <c r="AD146" s="535"/>
      <c r="AE146" s="535"/>
      <c r="AF146" s="536"/>
      <c r="AG146" s="535"/>
      <c r="AH146" s="535"/>
      <c r="AI146" s="536"/>
      <c r="AJ146" s="535"/>
      <c r="AK146" s="535"/>
      <c r="AL146" s="536"/>
      <c r="AM146" s="535"/>
      <c r="AN146" s="535"/>
      <c r="AO146" s="536"/>
      <c r="AP146" s="535"/>
      <c r="AQ146" s="535"/>
      <c r="AR146" s="536"/>
      <c r="AS146" s="496"/>
      <c r="AT146" s="496"/>
      <c r="AU146" s="496"/>
      <c r="AV146" s="496"/>
      <c r="AW146" s="496"/>
      <c r="AX146" s="496"/>
      <c r="AY146" s="496"/>
      <c r="AZ146" s="496"/>
      <c r="BA146" s="496"/>
      <c r="BB146" s="496"/>
      <c r="BC146" s="496"/>
    </row>
    <row r="147" spans="2:55" ht="15" customHeight="1">
      <c r="C147" s="341" t="s">
        <v>2304</v>
      </c>
      <c r="D147" s="378" t="s">
        <v>1585</v>
      </c>
      <c r="E147" s="813" t="s">
        <v>921</v>
      </c>
      <c r="F147" s="814"/>
      <c r="G147" s="454">
        <f t="shared" ref="G147:N147" si="152">G148+G149</f>
        <v>0</v>
      </c>
      <c r="H147" s="456">
        <f t="shared" si="152"/>
        <v>0</v>
      </c>
      <c r="I147" s="454">
        <f t="shared" si="152"/>
        <v>0</v>
      </c>
      <c r="J147" s="456">
        <f t="shared" si="152"/>
        <v>0</v>
      </c>
      <c r="K147" s="454">
        <f t="shared" si="152"/>
        <v>0</v>
      </c>
      <c r="L147" s="456">
        <f t="shared" si="152"/>
        <v>0</v>
      </c>
      <c r="M147" s="454">
        <f t="shared" si="152"/>
        <v>0</v>
      </c>
      <c r="N147" s="456">
        <f t="shared" si="152"/>
        <v>0</v>
      </c>
      <c r="O147" s="454">
        <f>P147+Q147</f>
        <v>0</v>
      </c>
      <c r="P147" s="455">
        <f>P148+P149</f>
        <v>0</v>
      </c>
      <c r="Q147" s="456">
        <f>Q148+Q149</f>
        <v>0</v>
      </c>
      <c r="R147" s="457">
        <f>R148+R149</f>
        <v>0</v>
      </c>
      <c r="S147" s="455">
        <f>S148+S149</f>
        <v>0</v>
      </c>
      <c r="T147" s="456">
        <f>T148+T149</f>
        <v>0</v>
      </c>
      <c r="U147" s="457">
        <f>V147+W147</f>
        <v>0</v>
      </c>
      <c r="V147" s="455">
        <f>V148+V149</f>
        <v>0</v>
      </c>
      <c r="W147" s="456">
        <f>W148+W149</f>
        <v>0</v>
      </c>
      <c r="X147" s="457">
        <f>X148+X149</f>
        <v>0</v>
      </c>
      <c r="Y147" s="455">
        <f>Y148+Y149</f>
        <v>0</v>
      </c>
      <c r="Z147" s="456">
        <f>Z148+Z149</f>
        <v>0</v>
      </c>
      <c r="AA147" s="457">
        <f>AB147+AC147</f>
        <v>0</v>
      </c>
      <c r="AB147" s="455">
        <f>AB148+AB149</f>
        <v>0</v>
      </c>
      <c r="AC147" s="456">
        <f>AC148+AC149</f>
        <v>0</v>
      </c>
      <c r="AD147" s="457">
        <f>AD148+AD149</f>
        <v>0</v>
      </c>
      <c r="AE147" s="455">
        <f>AE148+AE149</f>
        <v>0</v>
      </c>
      <c r="AF147" s="456">
        <f>AF148+AF149</f>
        <v>0</v>
      </c>
      <c r="AG147" s="457">
        <f>AH147+AI147</f>
        <v>0</v>
      </c>
      <c r="AH147" s="455">
        <f>AH148+AH149</f>
        <v>0</v>
      </c>
      <c r="AI147" s="456">
        <f>AI148+AI149</f>
        <v>0</v>
      </c>
      <c r="AJ147" s="457">
        <f>AJ148+AJ149</f>
        <v>0</v>
      </c>
      <c r="AK147" s="455">
        <f>AK148+AK149</f>
        <v>0</v>
      </c>
      <c r="AL147" s="456">
        <f>AL148+AL149</f>
        <v>0</v>
      </c>
      <c r="AM147" s="457">
        <f>AN147+AO147</f>
        <v>0</v>
      </c>
      <c r="AN147" s="455">
        <f>AN148+AN149</f>
        <v>0</v>
      </c>
      <c r="AO147" s="456">
        <f>AO148+AO149</f>
        <v>0</v>
      </c>
      <c r="AP147" s="457">
        <f>AP148+AP149</f>
        <v>0</v>
      </c>
      <c r="AQ147" s="455">
        <f>AQ148+AQ149</f>
        <v>0</v>
      </c>
      <c r="AR147" s="456">
        <f>AR148+AR149</f>
        <v>0</v>
      </c>
      <c r="AS147" s="496"/>
      <c r="AT147" s="496"/>
      <c r="AU147" s="496"/>
      <c r="AV147" s="496"/>
      <c r="AW147" s="496"/>
      <c r="AX147" s="496"/>
      <c r="AY147" s="496"/>
      <c r="AZ147" s="496"/>
      <c r="BA147" s="496"/>
      <c r="BB147" s="496"/>
      <c r="BC147" s="496"/>
    </row>
    <row r="148" spans="2:55" ht="15.75" customHeight="1">
      <c r="D148" s="378" t="s">
        <v>1586</v>
      </c>
      <c r="E148" s="807" t="s">
        <v>923</v>
      </c>
      <c r="F148" s="808"/>
      <c r="G148" s="373"/>
      <c r="H148" s="374"/>
      <c r="I148" s="373"/>
      <c r="J148" s="374"/>
      <c r="K148" s="373"/>
      <c r="L148" s="374"/>
      <c r="M148" s="373"/>
      <c r="N148" s="374"/>
      <c r="O148" s="454">
        <f>P148+Q148</f>
        <v>0</v>
      </c>
      <c r="P148" s="455">
        <f t="shared" ref="P148:T149" si="153">SUMIF($E$150:$E$151,$D148,P$150:P$151)</f>
        <v>0</v>
      </c>
      <c r="Q148" s="456">
        <f t="shared" si="153"/>
        <v>0</v>
      </c>
      <c r="R148" s="457">
        <f t="shared" si="153"/>
        <v>0</v>
      </c>
      <c r="S148" s="455">
        <f t="shared" si="153"/>
        <v>0</v>
      </c>
      <c r="T148" s="456">
        <f t="shared" si="153"/>
        <v>0</v>
      </c>
      <c r="U148" s="457">
        <f>V148+W148</f>
        <v>0</v>
      </c>
      <c r="V148" s="455">
        <f t="shared" ref="V148:Z149" si="154">SUMIF($E$150:$E$151,$D148,V$150:V$151)</f>
        <v>0</v>
      </c>
      <c r="W148" s="456">
        <f t="shared" si="154"/>
        <v>0</v>
      </c>
      <c r="X148" s="457">
        <f t="shared" si="154"/>
        <v>0</v>
      </c>
      <c r="Y148" s="455">
        <f t="shared" si="154"/>
        <v>0</v>
      </c>
      <c r="Z148" s="456">
        <f t="shared" si="154"/>
        <v>0</v>
      </c>
      <c r="AA148" s="457">
        <f>AB148+AC148</f>
        <v>0</v>
      </c>
      <c r="AB148" s="455">
        <f t="shared" ref="AB148:AF149" si="155">SUMIF($E$150:$E$151,$D148,AB$150:AB$151)</f>
        <v>0</v>
      </c>
      <c r="AC148" s="456">
        <f t="shared" si="155"/>
        <v>0</v>
      </c>
      <c r="AD148" s="457">
        <f t="shared" si="155"/>
        <v>0</v>
      </c>
      <c r="AE148" s="455">
        <f t="shared" si="155"/>
        <v>0</v>
      </c>
      <c r="AF148" s="456">
        <f t="shared" si="155"/>
        <v>0</v>
      </c>
      <c r="AG148" s="457">
        <f>AH148+AI148</f>
        <v>0</v>
      </c>
      <c r="AH148" s="455">
        <f t="shared" ref="AH148:AL149" si="156">SUMIF($E$150:$E$151,$D148,AH$150:AH$151)</f>
        <v>0</v>
      </c>
      <c r="AI148" s="456">
        <f t="shared" si="156"/>
        <v>0</v>
      </c>
      <c r="AJ148" s="457">
        <f t="shared" si="156"/>
        <v>0</v>
      </c>
      <c r="AK148" s="455">
        <f t="shared" si="156"/>
        <v>0</v>
      </c>
      <c r="AL148" s="456">
        <f t="shared" si="156"/>
        <v>0</v>
      </c>
      <c r="AM148" s="457">
        <f>AN148+AO148</f>
        <v>0</v>
      </c>
      <c r="AN148" s="455">
        <f t="shared" ref="AN148:AR149" si="157">SUMIF($E$150:$E$151,$D148,AN$150:AN$151)</f>
        <v>0</v>
      </c>
      <c r="AO148" s="456">
        <f t="shared" si="157"/>
        <v>0</v>
      </c>
      <c r="AP148" s="457">
        <f t="shared" si="157"/>
        <v>0</v>
      </c>
      <c r="AQ148" s="455">
        <f t="shared" si="157"/>
        <v>0</v>
      </c>
      <c r="AR148" s="456">
        <f t="shared" si="157"/>
        <v>0</v>
      </c>
      <c r="AS148" s="496"/>
      <c r="AT148" s="496"/>
      <c r="AU148" s="496"/>
      <c r="AV148" s="496"/>
      <c r="AW148" s="496"/>
      <c r="AX148" s="496"/>
      <c r="AY148" s="496"/>
      <c r="AZ148" s="496"/>
      <c r="BA148" s="496"/>
      <c r="BB148" s="496"/>
      <c r="BC148" s="496"/>
    </row>
    <row r="149" spans="2:55" ht="15.75" customHeight="1">
      <c r="B149" s="340" t="s">
        <v>1587</v>
      </c>
      <c r="D149" s="378" t="s">
        <v>1588</v>
      </c>
      <c r="E149" s="807" t="s">
        <v>926</v>
      </c>
      <c r="F149" s="808"/>
      <c r="G149" s="373"/>
      <c r="H149" s="374"/>
      <c r="I149" s="373"/>
      <c r="J149" s="374"/>
      <c r="K149" s="373"/>
      <c r="L149" s="374"/>
      <c r="M149" s="373"/>
      <c r="N149" s="374"/>
      <c r="O149" s="454">
        <f>P149+Q149</f>
        <v>0</v>
      </c>
      <c r="P149" s="455">
        <f t="shared" si="153"/>
        <v>0</v>
      </c>
      <c r="Q149" s="456">
        <f t="shared" si="153"/>
        <v>0</v>
      </c>
      <c r="R149" s="457">
        <f t="shared" si="153"/>
        <v>0</v>
      </c>
      <c r="S149" s="455">
        <f t="shared" si="153"/>
        <v>0</v>
      </c>
      <c r="T149" s="456">
        <f t="shared" si="153"/>
        <v>0</v>
      </c>
      <c r="U149" s="457">
        <f>V149+W149</f>
        <v>0</v>
      </c>
      <c r="V149" s="455">
        <f t="shared" si="154"/>
        <v>0</v>
      </c>
      <c r="W149" s="456">
        <f t="shared" si="154"/>
        <v>0</v>
      </c>
      <c r="X149" s="457">
        <f t="shared" si="154"/>
        <v>0</v>
      </c>
      <c r="Y149" s="455">
        <f t="shared" si="154"/>
        <v>0</v>
      </c>
      <c r="Z149" s="456">
        <f t="shared" si="154"/>
        <v>0</v>
      </c>
      <c r="AA149" s="457">
        <f>AB149+AC149</f>
        <v>0</v>
      </c>
      <c r="AB149" s="455">
        <f t="shared" si="155"/>
        <v>0</v>
      </c>
      <c r="AC149" s="456">
        <f t="shared" si="155"/>
        <v>0</v>
      </c>
      <c r="AD149" s="457">
        <f t="shared" si="155"/>
        <v>0</v>
      </c>
      <c r="AE149" s="455">
        <f t="shared" si="155"/>
        <v>0</v>
      </c>
      <c r="AF149" s="456">
        <f t="shared" si="155"/>
        <v>0</v>
      </c>
      <c r="AG149" s="457">
        <f>AH149+AI149</f>
        <v>0</v>
      </c>
      <c r="AH149" s="455">
        <f t="shared" si="156"/>
        <v>0</v>
      </c>
      <c r="AI149" s="456">
        <f t="shared" si="156"/>
        <v>0</v>
      </c>
      <c r="AJ149" s="457">
        <f t="shared" si="156"/>
        <v>0</v>
      </c>
      <c r="AK149" s="455">
        <f t="shared" si="156"/>
        <v>0</v>
      </c>
      <c r="AL149" s="456">
        <f t="shared" si="156"/>
        <v>0</v>
      </c>
      <c r="AM149" s="457">
        <f>AN149+AO149</f>
        <v>0</v>
      </c>
      <c r="AN149" s="455">
        <f t="shared" si="157"/>
        <v>0</v>
      </c>
      <c r="AO149" s="456">
        <f t="shared" si="157"/>
        <v>0</v>
      </c>
      <c r="AP149" s="457">
        <f t="shared" si="157"/>
        <v>0</v>
      </c>
      <c r="AQ149" s="455">
        <f t="shared" si="157"/>
        <v>0</v>
      </c>
      <c r="AR149" s="456">
        <f t="shared" si="157"/>
        <v>0</v>
      </c>
      <c r="AS149" s="496"/>
      <c r="AT149" s="496"/>
      <c r="AU149" s="496"/>
      <c r="AV149" s="496"/>
      <c r="AW149" s="496"/>
      <c r="AX149" s="496"/>
      <c r="AY149" s="496"/>
      <c r="AZ149" s="496"/>
      <c r="BA149" s="496"/>
      <c r="BB149" s="496"/>
      <c r="BC149" s="496"/>
    </row>
    <row r="150" spans="2:55">
      <c r="B150" s="340" t="s">
        <v>2257</v>
      </c>
      <c r="D150" s="367"/>
      <c r="E150" s="815" t="s">
        <v>1989</v>
      </c>
      <c r="F150" s="815"/>
      <c r="G150" s="556"/>
      <c r="H150" s="555"/>
      <c r="I150" s="556"/>
      <c r="J150" s="555"/>
      <c r="K150" s="556"/>
      <c r="L150" s="555"/>
      <c r="M150" s="556"/>
      <c r="N150" s="555"/>
      <c r="O150" s="534"/>
      <c r="P150" s="535"/>
      <c r="Q150" s="536"/>
      <c r="R150" s="535"/>
      <c r="S150" s="535"/>
      <c r="T150" s="536"/>
      <c r="U150" s="535"/>
      <c r="V150" s="535"/>
      <c r="W150" s="536"/>
      <c r="X150" s="535"/>
      <c r="Y150" s="535"/>
      <c r="Z150" s="536"/>
      <c r="AA150" s="535"/>
      <c r="AB150" s="535"/>
      <c r="AC150" s="536"/>
      <c r="AD150" s="535"/>
      <c r="AE150" s="535"/>
      <c r="AF150" s="536"/>
      <c r="AG150" s="535"/>
      <c r="AH150" s="535"/>
      <c r="AI150" s="536"/>
      <c r="AJ150" s="535"/>
      <c r="AK150" s="535"/>
      <c r="AL150" s="536"/>
      <c r="AM150" s="535"/>
      <c r="AN150" s="535"/>
      <c r="AO150" s="536"/>
      <c r="AP150" s="535"/>
      <c r="AQ150" s="535"/>
      <c r="AR150" s="536"/>
      <c r="AS150" s="496"/>
      <c r="AT150" s="496"/>
      <c r="AU150" s="496"/>
      <c r="AV150" s="496"/>
      <c r="AW150" s="496"/>
      <c r="AX150" s="496"/>
      <c r="AY150" s="496"/>
      <c r="AZ150" s="496"/>
      <c r="BA150" s="496"/>
      <c r="BB150" s="496"/>
      <c r="BC150" s="496"/>
    </row>
    <row r="151" spans="2:55" hidden="1">
      <c r="D151" s="367"/>
      <c r="E151" s="397"/>
      <c r="F151" s="384"/>
      <c r="G151" s="556"/>
      <c r="H151" s="555"/>
      <c r="I151" s="556"/>
      <c r="J151" s="555"/>
      <c r="K151" s="556"/>
      <c r="L151" s="555"/>
      <c r="M151" s="556"/>
      <c r="N151" s="555"/>
      <c r="O151" s="534"/>
      <c r="P151" s="535"/>
      <c r="Q151" s="536"/>
      <c r="R151" s="535"/>
      <c r="S151" s="535"/>
      <c r="T151" s="536"/>
      <c r="U151" s="535"/>
      <c r="V151" s="535"/>
      <c r="W151" s="536"/>
      <c r="X151" s="535"/>
      <c r="Y151" s="535"/>
      <c r="Z151" s="536"/>
      <c r="AA151" s="535"/>
      <c r="AB151" s="535"/>
      <c r="AC151" s="536"/>
      <c r="AD151" s="535"/>
      <c r="AE151" s="535"/>
      <c r="AF151" s="536"/>
      <c r="AG151" s="535"/>
      <c r="AH151" s="535"/>
      <c r="AI151" s="536"/>
      <c r="AJ151" s="535"/>
      <c r="AK151" s="535"/>
      <c r="AL151" s="536"/>
      <c r="AM151" s="535"/>
      <c r="AN151" s="535"/>
      <c r="AO151" s="536"/>
      <c r="AP151" s="535"/>
      <c r="AQ151" s="535"/>
      <c r="AR151" s="536"/>
      <c r="AS151" s="496"/>
      <c r="AT151" s="496"/>
      <c r="AU151" s="496"/>
      <c r="AV151" s="496"/>
      <c r="AW151" s="496"/>
      <c r="AX151" s="496"/>
      <c r="AY151" s="496"/>
      <c r="AZ151" s="496"/>
      <c r="BA151" s="496"/>
      <c r="BB151" s="496"/>
      <c r="BC151" s="496"/>
    </row>
    <row r="152" spans="2:55" ht="25.9" customHeight="1">
      <c r="C152" s="341" t="s">
        <v>2304</v>
      </c>
      <c r="D152" s="363" t="s">
        <v>1589</v>
      </c>
      <c r="E152" s="830" t="s">
        <v>2338</v>
      </c>
      <c r="F152" s="837"/>
      <c r="G152" s="454">
        <f t="shared" ref="G152:N152" si="158">G153+G164+G176-G161</f>
        <v>1234.0999999999999</v>
      </c>
      <c r="H152" s="456">
        <f t="shared" si="158"/>
        <v>0.72599999999999998</v>
      </c>
      <c r="I152" s="454">
        <f t="shared" si="158"/>
        <v>1065.27</v>
      </c>
      <c r="J152" s="456">
        <f t="shared" si="158"/>
        <v>0.72599999999999998</v>
      </c>
      <c r="K152" s="454">
        <f t="shared" si="158"/>
        <v>1057</v>
      </c>
      <c r="L152" s="456">
        <f t="shared" si="158"/>
        <v>0.72599999999999998</v>
      </c>
      <c r="M152" s="454">
        <f t="shared" si="158"/>
        <v>1057</v>
      </c>
      <c r="N152" s="456">
        <f t="shared" si="158"/>
        <v>0.72599999999999998</v>
      </c>
      <c r="O152" s="454">
        <f t="shared" ref="O152:O176" si="159">P152+Q152</f>
        <v>1338.2</v>
      </c>
      <c r="P152" s="455">
        <f>P153+P164+P176-P161</f>
        <v>841</v>
      </c>
      <c r="Q152" s="456">
        <f>Q153+Q164+Q176-Q161</f>
        <v>497.20000000000005</v>
      </c>
      <c r="R152" s="457">
        <f>R153+R164+R176-R161</f>
        <v>0.72599999999999998</v>
      </c>
      <c r="S152" s="455">
        <f>S153+S164+S176-S161</f>
        <v>0.72599999999999998</v>
      </c>
      <c r="T152" s="456">
        <f>T153+T164+T176-T161</f>
        <v>0.72599999999999998</v>
      </c>
      <c r="U152" s="457">
        <f t="shared" ref="U152:U176" si="160">V152+W152</f>
        <v>1338.2</v>
      </c>
      <c r="V152" s="455">
        <f>V153+V164+V176-V161</f>
        <v>841</v>
      </c>
      <c r="W152" s="456">
        <f>W153+W164+W176-W161</f>
        <v>497.20000000000005</v>
      </c>
      <c r="X152" s="457">
        <f>X153+X164+X176-X161</f>
        <v>0.72599999999999998</v>
      </c>
      <c r="Y152" s="455">
        <f>Y153+Y164+Y176-Y161</f>
        <v>0.72599999999999998</v>
      </c>
      <c r="Z152" s="456">
        <f>Z153+Z164+Z176-Z161</f>
        <v>0.72599999999999998</v>
      </c>
      <c r="AA152" s="457">
        <f t="shared" ref="AA152:AA176" si="161">AB152+AC152</f>
        <v>1338.2</v>
      </c>
      <c r="AB152" s="455">
        <f>AB153+AB164+AB176-AB161</f>
        <v>841</v>
      </c>
      <c r="AC152" s="456">
        <f>AC153+AC164+AC176-AC161</f>
        <v>497.20000000000005</v>
      </c>
      <c r="AD152" s="457">
        <f>AD153+AD164+AD176-AD161</f>
        <v>0.72599999999999998</v>
      </c>
      <c r="AE152" s="455">
        <f>AE153+AE164+AE176-AE161</f>
        <v>0.72599999999999998</v>
      </c>
      <c r="AF152" s="456">
        <f>AF153+AF164+AF176-AF161</f>
        <v>0.72599999999999998</v>
      </c>
      <c r="AG152" s="457">
        <f t="shared" ref="AG152:AG176" si="162">AH152+AI152</f>
        <v>1338.2</v>
      </c>
      <c r="AH152" s="455">
        <f>AH153+AH164+AH176-AH161</f>
        <v>841</v>
      </c>
      <c r="AI152" s="456">
        <f>AI153+AI164+AI176-AI161</f>
        <v>497.20000000000005</v>
      </c>
      <c r="AJ152" s="457">
        <f>AJ153+AJ164+AJ176-AJ161</f>
        <v>0.72599999999999998</v>
      </c>
      <c r="AK152" s="455">
        <f>AK153+AK164+AK176-AK161</f>
        <v>0.72599999999999998</v>
      </c>
      <c r="AL152" s="456">
        <f>AL153+AL164+AL176-AL161</f>
        <v>0.72599999999999998</v>
      </c>
      <c r="AM152" s="457">
        <f t="shared" ref="AM152:AM176" si="163">AN152+AO152</f>
        <v>1338.2</v>
      </c>
      <c r="AN152" s="455">
        <f>AN153+AN164+AN176-AN161</f>
        <v>841</v>
      </c>
      <c r="AO152" s="456">
        <f>AO153+AO164+AO176-AO161</f>
        <v>497.20000000000005</v>
      </c>
      <c r="AP152" s="457">
        <f>AP153+AP164+AP176-AP161</f>
        <v>0.72599999999999998</v>
      </c>
      <c r="AQ152" s="455">
        <f>AQ153+AQ164+AQ176-AQ161</f>
        <v>0.72599999999999998</v>
      </c>
      <c r="AR152" s="456">
        <f>AR153+AR164+AR176-AR161</f>
        <v>0.72599999999999998</v>
      </c>
      <c r="AS152" s="496"/>
      <c r="AT152" s="496"/>
      <c r="AU152" s="496"/>
      <c r="AV152" s="496"/>
      <c r="AW152" s="496"/>
      <c r="AX152" s="496"/>
      <c r="AY152" s="496"/>
      <c r="AZ152" s="496"/>
      <c r="BA152" s="496"/>
      <c r="BB152" s="496"/>
      <c r="BC152" s="496"/>
    </row>
    <row r="153" spans="2:55" ht="15" customHeight="1">
      <c r="C153" s="341" t="s">
        <v>2304</v>
      </c>
      <c r="D153" s="378" t="s">
        <v>1591</v>
      </c>
      <c r="E153" s="813" t="s">
        <v>1479</v>
      </c>
      <c r="F153" s="814"/>
      <c r="G153" s="454">
        <f t="shared" ref="G153:N162" si="164">G28+G122</f>
        <v>813</v>
      </c>
      <c r="H153" s="456">
        <f t="shared" si="164"/>
        <v>0.498</v>
      </c>
      <c r="I153" s="454">
        <f t="shared" si="164"/>
        <v>644.23</v>
      </c>
      <c r="J153" s="456">
        <f t="shared" si="164"/>
        <v>0.498</v>
      </c>
      <c r="K153" s="454">
        <f t="shared" si="164"/>
        <v>661</v>
      </c>
      <c r="L153" s="456">
        <f t="shared" si="164"/>
        <v>0.498</v>
      </c>
      <c r="M153" s="454">
        <f t="shared" si="164"/>
        <v>661</v>
      </c>
      <c r="N153" s="456">
        <f t="shared" si="164"/>
        <v>0.498</v>
      </c>
      <c r="O153" s="454">
        <f t="shared" si="159"/>
        <v>917.09999999999991</v>
      </c>
      <c r="P153" s="455">
        <f t="shared" ref="P153:T162" si="165">P28+P122</f>
        <v>576.29999999999995</v>
      </c>
      <c r="Q153" s="456">
        <f t="shared" si="165"/>
        <v>340.8</v>
      </c>
      <c r="R153" s="457">
        <f t="shared" si="165"/>
        <v>0.498</v>
      </c>
      <c r="S153" s="455">
        <f t="shared" si="165"/>
        <v>0.498</v>
      </c>
      <c r="T153" s="456">
        <f t="shared" si="165"/>
        <v>0.498</v>
      </c>
      <c r="U153" s="457">
        <f t="shared" si="160"/>
        <v>917.09999999999991</v>
      </c>
      <c r="V153" s="455">
        <f t="shared" ref="V153:Z162" si="166">V28+V122</f>
        <v>576.29999999999995</v>
      </c>
      <c r="W153" s="456">
        <f t="shared" si="166"/>
        <v>340.8</v>
      </c>
      <c r="X153" s="457">
        <f t="shared" si="166"/>
        <v>0.498</v>
      </c>
      <c r="Y153" s="455">
        <f t="shared" si="166"/>
        <v>0.498</v>
      </c>
      <c r="Z153" s="456">
        <f t="shared" si="166"/>
        <v>0.498</v>
      </c>
      <c r="AA153" s="457">
        <f t="shared" si="161"/>
        <v>917.09999999999991</v>
      </c>
      <c r="AB153" s="455">
        <f t="shared" ref="AB153:AF162" si="167">AB28+AB122</f>
        <v>576.29999999999995</v>
      </c>
      <c r="AC153" s="456">
        <f t="shared" si="167"/>
        <v>340.8</v>
      </c>
      <c r="AD153" s="457">
        <f t="shared" si="167"/>
        <v>0.498</v>
      </c>
      <c r="AE153" s="455">
        <f t="shared" si="167"/>
        <v>0.498</v>
      </c>
      <c r="AF153" s="456">
        <f t="shared" si="167"/>
        <v>0.498</v>
      </c>
      <c r="AG153" s="457">
        <f t="shared" si="162"/>
        <v>917.09999999999991</v>
      </c>
      <c r="AH153" s="455">
        <f t="shared" ref="AH153:AL162" si="168">AH28+AH122</f>
        <v>576.29999999999995</v>
      </c>
      <c r="AI153" s="456">
        <f t="shared" si="168"/>
        <v>340.8</v>
      </c>
      <c r="AJ153" s="457">
        <f t="shared" si="168"/>
        <v>0.498</v>
      </c>
      <c r="AK153" s="455">
        <f t="shared" si="168"/>
        <v>0.498</v>
      </c>
      <c r="AL153" s="456">
        <f t="shared" si="168"/>
        <v>0.498</v>
      </c>
      <c r="AM153" s="457">
        <f t="shared" si="163"/>
        <v>917.09999999999991</v>
      </c>
      <c r="AN153" s="455">
        <f t="shared" ref="AN153:AR162" si="169">AN28+AN122</f>
        <v>576.29999999999995</v>
      </c>
      <c r="AO153" s="456">
        <f t="shared" si="169"/>
        <v>340.8</v>
      </c>
      <c r="AP153" s="457">
        <f t="shared" si="169"/>
        <v>0.498</v>
      </c>
      <c r="AQ153" s="455">
        <f t="shared" si="169"/>
        <v>0.498</v>
      </c>
      <c r="AR153" s="456">
        <f t="shared" si="169"/>
        <v>0.498</v>
      </c>
      <c r="AS153" s="496"/>
      <c r="AT153" s="496"/>
      <c r="AU153" s="496"/>
      <c r="AV153" s="496"/>
      <c r="AW153" s="496"/>
      <c r="AX153" s="496"/>
      <c r="AY153" s="496"/>
      <c r="AZ153" s="496"/>
      <c r="BA153" s="496"/>
      <c r="BB153" s="496"/>
      <c r="BC153" s="496"/>
    </row>
    <row r="154" spans="2:55" ht="15" customHeight="1">
      <c r="D154" s="378" t="s">
        <v>1592</v>
      </c>
      <c r="E154" s="807" t="s">
        <v>1481</v>
      </c>
      <c r="F154" s="808"/>
      <c r="G154" s="454">
        <f t="shared" si="164"/>
        <v>813</v>
      </c>
      <c r="H154" s="456">
        <f t="shared" si="164"/>
        <v>0.498</v>
      </c>
      <c r="I154" s="454">
        <f t="shared" si="164"/>
        <v>644.23</v>
      </c>
      <c r="J154" s="456">
        <f t="shared" si="164"/>
        <v>0.498</v>
      </c>
      <c r="K154" s="454">
        <f t="shared" si="164"/>
        <v>661</v>
      </c>
      <c r="L154" s="456">
        <f t="shared" si="164"/>
        <v>0.498</v>
      </c>
      <c r="M154" s="454">
        <f t="shared" si="164"/>
        <v>661</v>
      </c>
      <c r="N154" s="456">
        <f t="shared" si="164"/>
        <v>0.498</v>
      </c>
      <c r="O154" s="454">
        <f t="shared" si="159"/>
        <v>917.09999999999991</v>
      </c>
      <c r="P154" s="455">
        <f t="shared" si="165"/>
        <v>576.29999999999995</v>
      </c>
      <c r="Q154" s="456">
        <f t="shared" si="165"/>
        <v>340.8</v>
      </c>
      <c r="R154" s="457">
        <f t="shared" si="165"/>
        <v>0.498</v>
      </c>
      <c r="S154" s="455">
        <f t="shared" si="165"/>
        <v>0.498</v>
      </c>
      <c r="T154" s="456">
        <f t="shared" si="165"/>
        <v>0.498</v>
      </c>
      <c r="U154" s="457">
        <f t="shared" si="160"/>
        <v>917.09999999999991</v>
      </c>
      <c r="V154" s="455">
        <f t="shared" si="166"/>
        <v>576.29999999999995</v>
      </c>
      <c r="W154" s="456">
        <f t="shared" si="166"/>
        <v>340.8</v>
      </c>
      <c r="X154" s="457">
        <f t="shared" si="166"/>
        <v>0.498</v>
      </c>
      <c r="Y154" s="455">
        <f t="shared" si="166"/>
        <v>0.498</v>
      </c>
      <c r="Z154" s="456">
        <f t="shared" si="166"/>
        <v>0.498</v>
      </c>
      <c r="AA154" s="457">
        <f t="shared" si="161"/>
        <v>917.09999999999991</v>
      </c>
      <c r="AB154" s="455">
        <f t="shared" si="167"/>
        <v>576.29999999999995</v>
      </c>
      <c r="AC154" s="456">
        <f t="shared" si="167"/>
        <v>340.8</v>
      </c>
      <c r="AD154" s="457">
        <f t="shared" si="167"/>
        <v>0.498</v>
      </c>
      <c r="AE154" s="455">
        <f t="shared" si="167"/>
        <v>0.498</v>
      </c>
      <c r="AF154" s="456">
        <f t="shared" si="167"/>
        <v>0.498</v>
      </c>
      <c r="AG154" s="457">
        <f t="shared" si="162"/>
        <v>917.09999999999991</v>
      </c>
      <c r="AH154" s="455">
        <f t="shared" si="168"/>
        <v>576.29999999999995</v>
      </c>
      <c r="AI154" s="456">
        <f t="shared" si="168"/>
        <v>340.8</v>
      </c>
      <c r="AJ154" s="457">
        <f t="shared" si="168"/>
        <v>0.498</v>
      </c>
      <c r="AK154" s="455">
        <f t="shared" si="168"/>
        <v>0.498</v>
      </c>
      <c r="AL154" s="456">
        <f t="shared" si="168"/>
        <v>0.498</v>
      </c>
      <c r="AM154" s="457">
        <f t="shared" si="163"/>
        <v>917.09999999999991</v>
      </c>
      <c r="AN154" s="455">
        <f t="shared" si="169"/>
        <v>576.29999999999995</v>
      </c>
      <c r="AO154" s="456">
        <f t="shared" si="169"/>
        <v>340.8</v>
      </c>
      <c r="AP154" s="457">
        <f t="shared" si="169"/>
        <v>0.498</v>
      </c>
      <c r="AQ154" s="455">
        <f t="shared" si="169"/>
        <v>0.498</v>
      </c>
      <c r="AR154" s="456">
        <f t="shared" si="169"/>
        <v>0.498</v>
      </c>
      <c r="AS154" s="496"/>
      <c r="AT154" s="496"/>
      <c r="AU154" s="496"/>
      <c r="AV154" s="496"/>
      <c r="AW154" s="496"/>
      <c r="AX154" s="496"/>
      <c r="AY154" s="496"/>
      <c r="AZ154" s="496"/>
      <c r="BA154" s="496"/>
      <c r="BB154" s="496"/>
      <c r="BC154" s="496"/>
    </row>
    <row r="155" spans="2:55" ht="15" customHeight="1">
      <c r="D155" s="378" t="s">
        <v>1593</v>
      </c>
      <c r="E155" s="807" t="s">
        <v>1483</v>
      </c>
      <c r="F155" s="808"/>
      <c r="G155" s="454">
        <f t="shared" si="164"/>
        <v>0</v>
      </c>
      <c r="H155" s="456">
        <f t="shared" si="164"/>
        <v>0</v>
      </c>
      <c r="I155" s="454">
        <f t="shared" si="164"/>
        <v>0</v>
      </c>
      <c r="J155" s="456">
        <f t="shared" si="164"/>
        <v>0</v>
      </c>
      <c r="K155" s="454">
        <f t="shared" si="164"/>
        <v>0</v>
      </c>
      <c r="L155" s="456">
        <f t="shared" si="164"/>
        <v>0</v>
      </c>
      <c r="M155" s="454">
        <f t="shared" si="164"/>
        <v>0</v>
      </c>
      <c r="N155" s="456">
        <f t="shared" si="164"/>
        <v>0</v>
      </c>
      <c r="O155" s="454">
        <f t="shared" si="159"/>
        <v>0</v>
      </c>
      <c r="P155" s="455">
        <f t="shared" si="165"/>
        <v>0</v>
      </c>
      <c r="Q155" s="456">
        <f t="shared" si="165"/>
        <v>0</v>
      </c>
      <c r="R155" s="457">
        <f t="shared" si="165"/>
        <v>0</v>
      </c>
      <c r="S155" s="455">
        <f t="shared" si="165"/>
        <v>0</v>
      </c>
      <c r="T155" s="456">
        <f t="shared" si="165"/>
        <v>0</v>
      </c>
      <c r="U155" s="457">
        <f t="shared" si="160"/>
        <v>0</v>
      </c>
      <c r="V155" s="455">
        <f t="shared" si="166"/>
        <v>0</v>
      </c>
      <c r="W155" s="456">
        <f t="shared" si="166"/>
        <v>0</v>
      </c>
      <c r="X155" s="457">
        <f t="shared" si="166"/>
        <v>0</v>
      </c>
      <c r="Y155" s="455">
        <f t="shared" si="166"/>
        <v>0</v>
      </c>
      <c r="Z155" s="456">
        <f t="shared" si="166"/>
        <v>0</v>
      </c>
      <c r="AA155" s="457">
        <f t="shared" si="161"/>
        <v>0</v>
      </c>
      <c r="AB155" s="455">
        <f t="shared" si="167"/>
        <v>0</v>
      </c>
      <c r="AC155" s="456">
        <f t="shared" si="167"/>
        <v>0</v>
      </c>
      <c r="AD155" s="457">
        <f t="shared" si="167"/>
        <v>0</v>
      </c>
      <c r="AE155" s="455">
        <f t="shared" si="167"/>
        <v>0</v>
      </c>
      <c r="AF155" s="456">
        <f t="shared" si="167"/>
        <v>0</v>
      </c>
      <c r="AG155" s="457">
        <f t="shared" si="162"/>
        <v>0</v>
      </c>
      <c r="AH155" s="455">
        <f t="shared" si="168"/>
        <v>0</v>
      </c>
      <c r="AI155" s="456">
        <f t="shared" si="168"/>
        <v>0</v>
      </c>
      <c r="AJ155" s="457">
        <f t="shared" si="168"/>
        <v>0</v>
      </c>
      <c r="AK155" s="455">
        <f t="shared" si="168"/>
        <v>0</v>
      </c>
      <c r="AL155" s="456">
        <f t="shared" si="168"/>
        <v>0</v>
      </c>
      <c r="AM155" s="457">
        <f t="shared" si="163"/>
        <v>0</v>
      </c>
      <c r="AN155" s="455">
        <f t="shared" si="169"/>
        <v>0</v>
      </c>
      <c r="AO155" s="456">
        <f t="shared" si="169"/>
        <v>0</v>
      </c>
      <c r="AP155" s="457">
        <f t="shared" si="169"/>
        <v>0</v>
      </c>
      <c r="AQ155" s="455">
        <f t="shared" si="169"/>
        <v>0</v>
      </c>
      <c r="AR155" s="456">
        <f t="shared" si="169"/>
        <v>0</v>
      </c>
      <c r="AS155" s="496"/>
      <c r="AT155" s="496"/>
      <c r="AU155" s="496"/>
      <c r="AV155" s="496"/>
      <c r="AW155" s="496"/>
      <c r="AX155" s="496"/>
      <c r="AY155" s="496"/>
      <c r="AZ155" s="496"/>
      <c r="BA155" s="496"/>
      <c r="BB155" s="496"/>
      <c r="BC155" s="496"/>
    </row>
    <row r="156" spans="2:55" ht="15" customHeight="1">
      <c r="D156" s="378" t="s">
        <v>1594</v>
      </c>
      <c r="E156" s="807" t="s">
        <v>1485</v>
      </c>
      <c r="F156" s="808"/>
      <c r="G156" s="454">
        <f t="shared" si="164"/>
        <v>0</v>
      </c>
      <c r="H156" s="456">
        <f t="shared" si="164"/>
        <v>0</v>
      </c>
      <c r="I156" s="454">
        <f t="shared" si="164"/>
        <v>0</v>
      </c>
      <c r="J156" s="456">
        <f t="shared" si="164"/>
        <v>0</v>
      </c>
      <c r="K156" s="454">
        <f t="shared" si="164"/>
        <v>0</v>
      </c>
      <c r="L156" s="456">
        <f t="shared" si="164"/>
        <v>0</v>
      </c>
      <c r="M156" s="454">
        <f t="shared" si="164"/>
        <v>0</v>
      </c>
      <c r="N156" s="456">
        <f t="shared" si="164"/>
        <v>0</v>
      </c>
      <c r="O156" s="454">
        <f t="shared" si="159"/>
        <v>0</v>
      </c>
      <c r="P156" s="455">
        <f t="shared" si="165"/>
        <v>0</v>
      </c>
      <c r="Q156" s="456">
        <f t="shared" si="165"/>
        <v>0</v>
      </c>
      <c r="R156" s="457">
        <f t="shared" si="165"/>
        <v>0</v>
      </c>
      <c r="S156" s="455">
        <f t="shared" si="165"/>
        <v>0</v>
      </c>
      <c r="T156" s="456">
        <f t="shared" si="165"/>
        <v>0</v>
      </c>
      <c r="U156" s="457">
        <f t="shared" si="160"/>
        <v>0</v>
      </c>
      <c r="V156" s="455">
        <f t="shared" si="166"/>
        <v>0</v>
      </c>
      <c r="W156" s="456">
        <f t="shared" si="166"/>
        <v>0</v>
      </c>
      <c r="X156" s="457">
        <f t="shared" si="166"/>
        <v>0</v>
      </c>
      <c r="Y156" s="455">
        <f t="shared" si="166"/>
        <v>0</v>
      </c>
      <c r="Z156" s="456">
        <f t="shared" si="166"/>
        <v>0</v>
      </c>
      <c r="AA156" s="457">
        <f t="shared" si="161"/>
        <v>0</v>
      </c>
      <c r="AB156" s="455">
        <f t="shared" si="167"/>
        <v>0</v>
      </c>
      <c r="AC156" s="456">
        <f t="shared" si="167"/>
        <v>0</v>
      </c>
      <c r="AD156" s="457">
        <f t="shared" si="167"/>
        <v>0</v>
      </c>
      <c r="AE156" s="455">
        <f t="shared" si="167"/>
        <v>0</v>
      </c>
      <c r="AF156" s="456">
        <f t="shared" si="167"/>
        <v>0</v>
      </c>
      <c r="AG156" s="457">
        <f t="shared" si="162"/>
        <v>0</v>
      </c>
      <c r="AH156" s="455">
        <f t="shared" si="168"/>
        <v>0</v>
      </c>
      <c r="AI156" s="456">
        <f t="shared" si="168"/>
        <v>0</v>
      </c>
      <c r="AJ156" s="457">
        <f t="shared" si="168"/>
        <v>0</v>
      </c>
      <c r="AK156" s="455">
        <f t="shared" si="168"/>
        <v>0</v>
      </c>
      <c r="AL156" s="456">
        <f t="shared" si="168"/>
        <v>0</v>
      </c>
      <c r="AM156" s="457">
        <f t="shared" si="163"/>
        <v>0</v>
      </c>
      <c r="AN156" s="455">
        <f t="shared" si="169"/>
        <v>0</v>
      </c>
      <c r="AO156" s="456">
        <f t="shared" si="169"/>
        <v>0</v>
      </c>
      <c r="AP156" s="457">
        <f t="shared" si="169"/>
        <v>0</v>
      </c>
      <c r="AQ156" s="455">
        <f t="shared" si="169"/>
        <v>0</v>
      </c>
      <c r="AR156" s="456">
        <f t="shared" si="169"/>
        <v>0</v>
      </c>
      <c r="AS156" s="496"/>
      <c r="AT156" s="496"/>
      <c r="AU156" s="496"/>
      <c r="AV156" s="496"/>
      <c r="AW156" s="496"/>
      <c r="AX156" s="496"/>
      <c r="AY156" s="496"/>
      <c r="AZ156" s="496"/>
      <c r="BA156" s="496"/>
      <c r="BB156" s="496"/>
      <c r="BC156" s="496"/>
    </row>
    <row r="157" spans="2:55" ht="15" customHeight="1">
      <c r="C157" s="341" t="s">
        <v>2304</v>
      </c>
      <c r="D157" s="378" t="s">
        <v>1595</v>
      </c>
      <c r="E157" s="809" t="s">
        <v>1487</v>
      </c>
      <c r="F157" s="810"/>
      <c r="G157" s="454">
        <f t="shared" si="164"/>
        <v>813</v>
      </c>
      <c r="H157" s="456">
        <f t="shared" si="164"/>
        <v>0.498</v>
      </c>
      <c r="I157" s="454">
        <f t="shared" si="164"/>
        <v>644.23</v>
      </c>
      <c r="J157" s="456">
        <f t="shared" si="164"/>
        <v>0.498</v>
      </c>
      <c r="K157" s="454">
        <f t="shared" si="164"/>
        <v>661</v>
      </c>
      <c r="L157" s="456">
        <f t="shared" si="164"/>
        <v>0.498</v>
      </c>
      <c r="M157" s="454">
        <f t="shared" si="164"/>
        <v>661</v>
      </c>
      <c r="N157" s="456">
        <f t="shared" si="164"/>
        <v>0.498</v>
      </c>
      <c r="O157" s="454">
        <f t="shared" si="159"/>
        <v>917.09999999999991</v>
      </c>
      <c r="P157" s="455">
        <f t="shared" si="165"/>
        <v>576.29999999999995</v>
      </c>
      <c r="Q157" s="456">
        <f t="shared" si="165"/>
        <v>340.8</v>
      </c>
      <c r="R157" s="457">
        <f t="shared" si="165"/>
        <v>0.498</v>
      </c>
      <c r="S157" s="455">
        <f t="shared" si="165"/>
        <v>0.498</v>
      </c>
      <c r="T157" s="456">
        <f t="shared" si="165"/>
        <v>0.498</v>
      </c>
      <c r="U157" s="457">
        <f t="shared" si="160"/>
        <v>917.09999999999991</v>
      </c>
      <c r="V157" s="455">
        <f t="shared" si="166"/>
        <v>576.29999999999995</v>
      </c>
      <c r="W157" s="456">
        <f t="shared" si="166"/>
        <v>340.8</v>
      </c>
      <c r="X157" s="457">
        <f t="shared" si="166"/>
        <v>0.498</v>
      </c>
      <c r="Y157" s="455">
        <f t="shared" si="166"/>
        <v>0.498</v>
      </c>
      <c r="Z157" s="456">
        <f t="shared" si="166"/>
        <v>0.498</v>
      </c>
      <c r="AA157" s="457">
        <f t="shared" si="161"/>
        <v>917.09999999999991</v>
      </c>
      <c r="AB157" s="455">
        <f t="shared" si="167"/>
        <v>576.29999999999995</v>
      </c>
      <c r="AC157" s="456">
        <f t="shared" si="167"/>
        <v>340.8</v>
      </c>
      <c r="AD157" s="457">
        <f t="shared" si="167"/>
        <v>0.498</v>
      </c>
      <c r="AE157" s="455">
        <f t="shared" si="167"/>
        <v>0.498</v>
      </c>
      <c r="AF157" s="456">
        <f t="shared" si="167"/>
        <v>0.498</v>
      </c>
      <c r="AG157" s="457">
        <f t="shared" si="162"/>
        <v>917.09999999999991</v>
      </c>
      <c r="AH157" s="455">
        <f t="shared" si="168"/>
        <v>576.29999999999995</v>
      </c>
      <c r="AI157" s="456">
        <f t="shared" si="168"/>
        <v>340.8</v>
      </c>
      <c r="AJ157" s="457">
        <f t="shared" si="168"/>
        <v>0.498</v>
      </c>
      <c r="AK157" s="455">
        <f t="shared" si="168"/>
        <v>0.498</v>
      </c>
      <c r="AL157" s="456">
        <f t="shared" si="168"/>
        <v>0.498</v>
      </c>
      <c r="AM157" s="457">
        <f t="shared" si="163"/>
        <v>917.09999999999991</v>
      </c>
      <c r="AN157" s="455">
        <f t="shared" si="169"/>
        <v>576.29999999999995</v>
      </c>
      <c r="AO157" s="456">
        <f t="shared" si="169"/>
        <v>340.8</v>
      </c>
      <c r="AP157" s="457">
        <f t="shared" si="169"/>
        <v>0.498</v>
      </c>
      <c r="AQ157" s="455">
        <f t="shared" si="169"/>
        <v>0.498</v>
      </c>
      <c r="AR157" s="456">
        <f t="shared" si="169"/>
        <v>0.498</v>
      </c>
      <c r="AS157" s="496"/>
      <c r="AT157" s="496"/>
      <c r="AU157" s="496"/>
      <c r="AV157" s="496"/>
      <c r="AW157" s="496"/>
      <c r="AX157" s="496"/>
      <c r="AY157" s="496"/>
      <c r="AZ157" s="496"/>
      <c r="BA157" s="496"/>
      <c r="BB157" s="496"/>
      <c r="BC157" s="496"/>
    </row>
    <row r="158" spans="2:55" ht="15" customHeight="1">
      <c r="D158" s="378" t="s">
        <v>1596</v>
      </c>
      <c r="E158" s="807" t="s">
        <v>1481</v>
      </c>
      <c r="F158" s="808"/>
      <c r="G158" s="454">
        <f t="shared" si="164"/>
        <v>813</v>
      </c>
      <c r="H158" s="456">
        <f t="shared" si="164"/>
        <v>0.498</v>
      </c>
      <c r="I158" s="454">
        <f t="shared" si="164"/>
        <v>644.23</v>
      </c>
      <c r="J158" s="456">
        <f t="shared" si="164"/>
        <v>0.498</v>
      </c>
      <c r="K158" s="454">
        <f t="shared" si="164"/>
        <v>661</v>
      </c>
      <c r="L158" s="456">
        <f t="shared" si="164"/>
        <v>0.498</v>
      </c>
      <c r="M158" s="454">
        <f t="shared" si="164"/>
        <v>661</v>
      </c>
      <c r="N158" s="456">
        <f t="shared" si="164"/>
        <v>0.498</v>
      </c>
      <c r="O158" s="454">
        <f t="shared" si="159"/>
        <v>917.09999999999991</v>
      </c>
      <c r="P158" s="455">
        <f t="shared" si="165"/>
        <v>576.29999999999995</v>
      </c>
      <c r="Q158" s="456">
        <f t="shared" si="165"/>
        <v>340.8</v>
      </c>
      <c r="R158" s="457">
        <f t="shared" si="165"/>
        <v>0.498</v>
      </c>
      <c r="S158" s="455">
        <f t="shared" si="165"/>
        <v>0.498</v>
      </c>
      <c r="T158" s="456">
        <f t="shared" si="165"/>
        <v>0.498</v>
      </c>
      <c r="U158" s="457">
        <f t="shared" si="160"/>
        <v>917.09999999999991</v>
      </c>
      <c r="V158" s="455">
        <f t="shared" si="166"/>
        <v>576.29999999999995</v>
      </c>
      <c r="W158" s="456">
        <f t="shared" si="166"/>
        <v>340.8</v>
      </c>
      <c r="X158" s="457">
        <f t="shared" si="166"/>
        <v>0.498</v>
      </c>
      <c r="Y158" s="455">
        <f t="shared" si="166"/>
        <v>0.498</v>
      </c>
      <c r="Z158" s="456">
        <f t="shared" si="166"/>
        <v>0.498</v>
      </c>
      <c r="AA158" s="457">
        <f t="shared" si="161"/>
        <v>917.09999999999991</v>
      </c>
      <c r="AB158" s="455">
        <f t="shared" si="167"/>
        <v>576.29999999999995</v>
      </c>
      <c r="AC158" s="456">
        <f t="shared" si="167"/>
        <v>340.8</v>
      </c>
      <c r="AD158" s="457">
        <f t="shared" si="167"/>
        <v>0.498</v>
      </c>
      <c r="AE158" s="455">
        <f t="shared" si="167"/>
        <v>0.498</v>
      </c>
      <c r="AF158" s="456">
        <f t="shared" si="167"/>
        <v>0.498</v>
      </c>
      <c r="AG158" s="457">
        <f t="shared" si="162"/>
        <v>917.09999999999991</v>
      </c>
      <c r="AH158" s="455">
        <f t="shared" si="168"/>
        <v>576.29999999999995</v>
      </c>
      <c r="AI158" s="456">
        <f t="shared" si="168"/>
        <v>340.8</v>
      </c>
      <c r="AJ158" s="457">
        <f t="shared" si="168"/>
        <v>0.498</v>
      </c>
      <c r="AK158" s="455">
        <f t="shared" si="168"/>
        <v>0.498</v>
      </c>
      <c r="AL158" s="456">
        <f t="shared" si="168"/>
        <v>0.498</v>
      </c>
      <c r="AM158" s="457">
        <f t="shared" si="163"/>
        <v>917.09999999999991</v>
      </c>
      <c r="AN158" s="455">
        <f t="shared" si="169"/>
        <v>576.29999999999995</v>
      </c>
      <c r="AO158" s="456">
        <f t="shared" si="169"/>
        <v>340.8</v>
      </c>
      <c r="AP158" s="457">
        <f t="shared" si="169"/>
        <v>0.498</v>
      </c>
      <c r="AQ158" s="455">
        <f t="shared" si="169"/>
        <v>0.498</v>
      </c>
      <c r="AR158" s="456">
        <f t="shared" si="169"/>
        <v>0.498</v>
      </c>
      <c r="AS158" s="496"/>
      <c r="AT158" s="496"/>
      <c r="AU158" s="496"/>
      <c r="AV158" s="496"/>
      <c r="AW158" s="496"/>
      <c r="AX158" s="496"/>
      <c r="AY158" s="496"/>
      <c r="AZ158" s="496"/>
      <c r="BA158" s="496"/>
      <c r="BB158" s="496"/>
      <c r="BC158" s="496"/>
    </row>
    <row r="159" spans="2:55" ht="15" customHeight="1">
      <c r="D159" s="378" t="s">
        <v>1597</v>
      </c>
      <c r="E159" s="807" t="s">
        <v>1483</v>
      </c>
      <c r="F159" s="808"/>
      <c r="G159" s="454">
        <f t="shared" si="164"/>
        <v>0</v>
      </c>
      <c r="H159" s="456">
        <f t="shared" si="164"/>
        <v>0</v>
      </c>
      <c r="I159" s="454">
        <f t="shared" si="164"/>
        <v>0</v>
      </c>
      <c r="J159" s="456">
        <f t="shared" si="164"/>
        <v>0</v>
      </c>
      <c r="K159" s="454">
        <f t="shared" si="164"/>
        <v>0</v>
      </c>
      <c r="L159" s="456">
        <f t="shared" si="164"/>
        <v>0</v>
      </c>
      <c r="M159" s="454">
        <f t="shared" si="164"/>
        <v>0</v>
      </c>
      <c r="N159" s="456">
        <f t="shared" si="164"/>
        <v>0</v>
      </c>
      <c r="O159" s="454">
        <f t="shared" si="159"/>
        <v>0</v>
      </c>
      <c r="P159" s="455">
        <f t="shared" si="165"/>
        <v>0</v>
      </c>
      <c r="Q159" s="456">
        <f t="shared" si="165"/>
        <v>0</v>
      </c>
      <c r="R159" s="457">
        <f t="shared" si="165"/>
        <v>0</v>
      </c>
      <c r="S159" s="455">
        <f t="shared" si="165"/>
        <v>0</v>
      </c>
      <c r="T159" s="456">
        <f t="shared" si="165"/>
        <v>0</v>
      </c>
      <c r="U159" s="457">
        <f t="shared" si="160"/>
        <v>0</v>
      </c>
      <c r="V159" s="455">
        <f t="shared" si="166"/>
        <v>0</v>
      </c>
      <c r="W159" s="456">
        <f t="shared" si="166"/>
        <v>0</v>
      </c>
      <c r="X159" s="457">
        <f t="shared" si="166"/>
        <v>0</v>
      </c>
      <c r="Y159" s="455">
        <f t="shared" si="166"/>
        <v>0</v>
      </c>
      <c r="Z159" s="456">
        <f t="shared" si="166"/>
        <v>0</v>
      </c>
      <c r="AA159" s="457">
        <f t="shared" si="161"/>
        <v>0</v>
      </c>
      <c r="AB159" s="455">
        <f t="shared" si="167"/>
        <v>0</v>
      </c>
      <c r="AC159" s="456">
        <f t="shared" si="167"/>
        <v>0</v>
      </c>
      <c r="AD159" s="457">
        <f t="shared" si="167"/>
        <v>0</v>
      </c>
      <c r="AE159" s="455">
        <f t="shared" si="167"/>
        <v>0</v>
      </c>
      <c r="AF159" s="456">
        <f t="shared" si="167"/>
        <v>0</v>
      </c>
      <c r="AG159" s="457">
        <f t="shared" si="162"/>
        <v>0</v>
      </c>
      <c r="AH159" s="455">
        <f t="shared" si="168"/>
        <v>0</v>
      </c>
      <c r="AI159" s="456">
        <f t="shared" si="168"/>
        <v>0</v>
      </c>
      <c r="AJ159" s="457">
        <f t="shared" si="168"/>
        <v>0</v>
      </c>
      <c r="AK159" s="455">
        <f t="shared" si="168"/>
        <v>0</v>
      </c>
      <c r="AL159" s="456">
        <f t="shared" si="168"/>
        <v>0</v>
      </c>
      <c r="AM159" s="457">
        <f t="shared" si="163"/>
        <v>0</v>
      </c>
      <c r="AN159" s="455">
        <f t="shared" si="169"/>
        <v>0</v>
      </c>
      <c r="AO159" s="456">
        <f t="shared" si="169"/>
        <v>0</v>
      </c>
      <c r="AP159" s="457">
        <f t="shared" si="169"/>
        <v>0</v>
      </c>
      <c r="AQ159" s="455">
        <f t="shared" si="169"/>
        <v>0</v>
      </c>
      <c r="AR159" s="456">
        <f t="shared" si="169"/>
        <v>0</v>
      </c>
      <c r="AS159" s="496"/>
      <c r="AT159" s="496"/>
      <c r="AU159" s="496"/>
      <c r="AV159" s="496"/>
      <c r="AW159" s="496"/>
      <c r="AX159" s="496"/>
      <c r="AY159" s="496"/>
      <c r="AZ159" s="496"/>
      <c r="BA159" s="496"/>
      <c r="BB159" s="496"/>
      <c r="BC159" s="496"/>
    </row>
    <row r="160" spans="2:55" ht="15" customHeight="1">
      <c r="D160" s="378" t="s">
        <v>1598</v>
      </c>
      <c r="E160" s="807" t="s">
        <v>1485</v>
      </c>
      <c r="F160" s="808"/>
      <c r="G160" s="454">
        <f t="shared" si="164"/>
        <v>0</v>
      </c>
      <c r="H160" s="456">
        <f t="shared" si="164"/>
        <v>0</v>
      </c>
      <c r="I160" s="454">
        <f t="shared" si="164"/>
        <v>0</v>
      </c>
      <c r="J160" s="456">
        <f t="shared" si="164"/>
        <v>0</v>
      </c>
      <c r="K160" s="454">
        <f t="shared" si="164"/>
        <v>0</v>
      </c>
      <c r="L160" s="456">
        <f t="shared" si="164"/>
        <v>0</v>
      </c>
      <c r="M160" s="454">
        <f t="shared" si="164"/>
        <v>0</v>
      </c>
      <c r="N160" s="456">
        <f t="shared" si="164"/>
        <v>0</v>
      </c>
      <c r="O160" s="454">
        <f t="shared" si="159"/>
        <v>0</v>
      </c>
      <c r="P160" s="455">
        <f t="shared" si="165"/>
        <v>0</v>
      </c>
      <c r="Q160" s="456">
        <f t="shared" si="165"/>
        <v>0</v>
      </c>
      <c r="R160" s="457">
        <f t="shared" si="165"/>
        <v>0</v>
      </c>
      <c r="S160" s="455">
        <f t="shared" si="165"/>
        <v>0</v>
      </c>
      <c r="T160" s="456">
        <f t="shared" si="165"/>
        <v>0</v>
      </c>
      <c r="U160" s="457">
        <f t="shared" si="160"/>
        <v>0</v>
      </c>
      <c r="V160" s="455">
        <f t="shared" si="166"/>
        <v>0</v>
      </c>
      <c r="W160" s="456">
        <f t="shared" si="166"/>
        <v>0</v>
      </c>
      <c r="X160" s="457">
        <f t="shared" si="166"/>
        <v>0</v>
      </c>
      <c r="Y160" s="455">
        <f t="shared" si="166"/>
        <v>0</v>
      </c>
      <c r="Z160" s="456">
        <f t="shared" si="166"/>
        <v>0</v>
      </c>
      <c r="AA160" s="457">
        <f t="shared" si="161"/>
        <v>0</v>
      </c>
      <c r="AB160" s="455">
        <f t="shared" si="167"/>
        <v>0</v>
      </c>
      <c r="AC160" s="456">
        <f t="shared" si="167"/>
        <v>0</v>
      </c>
      <c r="AD160" s="457">
        <f t="shared" si="167"/>
        <v>0</v>
      </c>
      <c r="AE160" s="455">
        <f t="shared" si="167"/>
        <v>0</v>
      </c>
      <c r="AF160" s="456">
        <f t="shared" si="167"/>
        <v>0</v>
      </c>
      <c r="AG160" s="457">
        <f t="shared" si="162"/>
        <v>0</v>
      </c>
      <c r="AH160" s="455">
        <f t="shared" si="168"/>
        <v>0</v>
      </c>
      <c r="AI160" s="456">
        <f t="shared" si="168"/>
        <v>0</v>
      </c>
      <c r="AJ160" s="457">
        <f t="shared" si="168"/>
        <v>0</v>
      </c>
      <c r="AK160" s="455">
        <f t="shared" si="168"/>
        <v>0</v>
      </c>
      <c r="AL160" s="456">
        <f t="shared" si="168"/>
        <v>0</v>
      </c>
      <c r="AM160" s="457">
        <f t="shared" si="163"/>
        <v>0</v>
      </c>
      <c r="AN160" s="455">
        <f t="shared" si="169"/>
        <v>0</v>
      </c>
      <c r="AO160" s="456">
        <f t="shared" si="169"/>
        <v>0</v>
      </c>
      <c r="AP160" s="457">
        <f t="shared" si="169"/>
        <v>0</v>
      </c>
      <c r="AQ160" s="455">
        <f t="shared" si="169"/>
        <v>0</v>
      </c>
      <c r="AR160" s="456">
        <f t="shared" si="169"/>
        <v>0</v>
      </c>
      <c r="AS160" s="496"/>
      <c r="AT160" s="496"/>
      <c r="AU160" s="496"/>
      <c r="AV160" s="496"/>
      <c r="AW160" s="496"/>
      <c r="AX160" s="496"/>
      <c r="AY160" s="496"/>
      <c r="AZ160" s="496"/>
      <c r="BA160" s="496"/>
      <c r="BB160" s="496"/>
      <c r="BC160" s="496"/>
    </row>
    <row r="161" spans="3:55" ht="15" customHeight="1">
      <c r="C161" s="341" t="s">
        <v>2304</v>
      </c>
      <c r="D161" s="378" t="s">
        <v>1599</v>
      </c>
      <c r="E161" s="809" t="s">
        <v>1492</v>
      </c>
      <c r="F161" s="810"/>
      <c r="G161" s="454">
        <f t="shared" si="164"/>
        <v>0</v>
      </c>
      <c r="H161" s="456">
        <f t="shared" si="164"/>
        <v>0</v>
      </c>
      <c r="I161" s="454">
        <f t="shared" si="164"/>
        <v>0</v>
      </c>
      <c r="J161" s="456">
        <f t="shared" si="164"/>
        <v>0</v>
      </c>
      <c r="K161" s="454">
        <f t="shared" si="164"/>
        <v>0</v>
      </c>
      <c r="L161" s="456">
        <f t="shared" si="164"/>
        <v>0</v>
      </c>
      <c r="M161" s="454">
        <f t="shared" si="164"/>
        <v>0</v>
      </c>
      <c r="N161" s="456">
        <f t="shared" si="164"/>
        <v>0</v>
      </c>
      <c r="O161" s="454">
        <f t="shared" si="159"/>
        <v>0</v>
      </c>
      <c r="P161" s="455">
        <f t="shared" si="165"/>
        <v>0</v>
      </c>
      <c r="Q161" s="456">
        <f t="shared" si="165"/>
        <v>0</v>
      </c>
      <c r="R161" s="457">
        <f t="shared" si="165"/>
        <v>0</v>
      </c>
      <c r="S161" s="455">
        <f t="shared" si="165"/>
        <v>0</v>
      </c>
      <c r="T161" s="456">
        <f t="shared" si="165"/>
        <v>0</v>
      </c>
      <c r="U161" s="457">
        <f t="shared" si="160"/>
        <v>0</v>
      </c>
      <c r="V161" s="455">
        <f t="shared" si="166"/>
        <v>0</v>
      </c>
      <c r="W161" s="456">
        <f t="shared" si="166"/>
        <v>0</v>
      </c>
      <c r="X161" s="457">
        <f t="shared" si="166"/>
        <v>0</v>
      </c>
      <c r="Y161" s="455">
        <f t="shared" si="166"/>
        <v>0</v>
      </c>
      <c r="Z161" s="456">
        <f t="shared" si="166"/>
        <v>0</v>
      </c>
      <c r="AA161" s="457">
        <f t="shared" si="161"/>
        <v>0</v>
      </c>
      <c r="AB161" s="455">
        <f t="shared" si="167"/>
        <v>0</v>
      </c>
      <c r="AC161" s="456">
        <f t="shared" si="167"/>
        <v>0</v>
      </c>
      <c r="AD161" s="457">
        <f t="shared" si="167"/>
        <v>0</v>
      </c>
      <c r="AE161" s="455">
        <f t="shared" si="167"/>
        <v>0</v>
      </c>
      <c r="AF161" s="456">
        <f t="shared" si="167"/>
        <v>0</v>
      </c>
      <c r="AG161" s="457">
        <f t="shared" si="162"/>
        <v>0</v>
      </c>
      <c r="AH161" s="455">
        <f t="shared" si="168"/>
        <v>0</v>
      </c>
      <c r="AI161" s="456">
        <f t="shared" si="168"/>
        <v>0</v>
      </c>
      <c r="AJ161" s="457">
        <f t="shared" si="168"/>
        <v>0</v>
      </c>
      <c r="AK161" s="455">
        <f t="shared" si="168"/>
        <v>0</v>
      </c>
      <c r="AL161" s="456">
        <f t="shared" si="168"/>
        <v>0</v>
      </c>
      <c r="AM161" s="457">
        <f t="shared" si="163"/>
        <v>0</v>
      </c>
      <c r="AN161" s="455">
        <f t="shared" si="169"/>
        <v>0</v>
      </c>
      <c r="AO161" s="456">
        <f t="shared" si="169"/>
        <v>0</v>
      </c>
      <c r="AP161" s="457">
        <f t="shared" si="169"/>
        <v>0</v>
      </c>
      <c r="AQ161" s="455">
        <f t="shared" si="169"/>
        <v>0</v>
      </c>
      <c r="AR161" s="456">
        <f t="shared" si="169"/>
        <v>0</v>
      </c>
      <c r="AS161" s="496"/>
      <c r="AT161" s="496"/>
      <c r="AU161" s="496"/>
      <c r="AV161" s="496"/>
      <c r="AW161" s="496"/>
      <c r="AX161" s="496"/>
      <c r="AY161" s="496"/>
      <c r="AZ161" s="496"/>
      <c r="BA161" s="496"/>
      <c r="BB161" s="496"/>
      <c r="BC161" s="496"/>
    </row>
    <row r="162" spans="3:55" ht="15" customHeight="1">
      <c r="D162" s="378" t="s">
        <v>1600</v>
      </c>
      <c r="E162" s="807" t="s">
        <v>1481</v>
      </c>
      <c r="F162" s="808"/>
      <c r="G162" s="454">
        <f t="shared" si="164"/>
        <v>0</v>
      </c>
      <c r="H162" s="456">
        <f t="shared" si="164"/>
        <v>0</v>
      </c>
      <c r="I162" s="454">
        <f t="shared" si="164"/>
        <v>0</v>
      </c>
      <c r="J162" s="456">
        <f t="shared" si="164"/>
        <v>0</v>
      </c>
      <c r="K162" s="454">
        <f t="shared" si="164"/>
        <v>0</v>
      </c>
      <c r="L162" s="456">
        <f t="shared" si="164"/>
        <v>0</v>
      </c>
      <c r="M162" s="454">
        <f t="shared" si="164"/>
        <v>0</v>
      </c>
      <c r="N162" s="456">
        <f t="shared" si="164"/>
        <v>0</v>
      </c>
      <c r="O162" s="454">
        <f t="shared" si="159"/>
        <v>0</v>
      </c>
      <c r="P162" s="455">
        <f t="shared" si="165"/>
        <v>0</v>
      </c>
      <c r="Q162" s="456">
        <f t="shared" si="165"/>
        <v>0</v>
      </c>
      <c r="R162" s="457">
        <f t="shared" si="165"/>
        <v>0</v>
      </c>
      <c r="S162" s="455">
        <f t="shared" si="165"/>
        <v>0</v>
      </c>
      <c r="T162" s="456">
        <f t="shared" si="165"/>
        <v>0</v>
      </c>
      <c r="U162" s="457">
        <f t="shared" si="160"/>
        <v>0</v>
      </c>
      <c r="V162" s="455">
        <f t="shared" si="166"/>
        <v>0</v>
      </c>
      <c r="W162" s="456">
        <f t="shared" si="166"/>
        <v>0</v>
      </c>
      <c r="X162" s="457">
        <f t="shared" si="166"/>
        <v>0</v>
      </c>
      <c r="Y162" s="455">
        <f t="shared" si="166"/>
        <v>0</v>
      </c>
      <c r="Z162" s="456">
        <f t="shared" si="166"/>
        <v>0</v>
      </c>
      <c r="AA162" s="457">
        <f t="shared" si="161"/>
        <v>0</v>
      </c>
      <c r="AB162" s="455">
        <f t="shared" si="167"/>
        <v>0</v>
      </c>
      <c r="AC162" s="456">
        <f t="shared" si="167"/>
        <v>0</v>
      </c>
      <c r="AD162" s="457">
        <f t="shared" si="167"/>
        <v>0</v>
      </c>
      <c r="AE162" s="455">
        <f t="shared" si="167"/>
        <v>0</v>
      </c>
      <c r="AF162" s="456">
        <f t="shared" si="167"/>
        <v>0</v>
      </c>
      <c r="AG162" s="457">
        <f t="shared" si="162"/>
        <v>0</v>
      </c>
      <c r="AH162" s="455">
        <f t="shared" si="168"/>
        <v>0</v>
      </c>
      <c r="AI162" s="456">
        <f t="shared" si="168"/>
        <v>0</v>
      </c>
      <c r="AJ162" s="457">
        <f t="shared" si="168"/>
        <v>0</v>
      </c>
      <c r="AK162" s="455">
        <f t="shared" si="168"/>
        <v>0</v>
      </c>
      <c r="AL162" s="456">
        <f t="shared" si="168"/>
        <v>0</v>
      </c>
      <c r="AM162" s="457">
        <f t="shared" si="163"/>
        <v>0</v>
      </c>
      <c r="AN162" s="455">
        <f t="shared" si="169"/>
        <v>0</v>
      </c>
      <c r="AO162" s="456">
        <f t="shared" si="169"/>
        <v>0</v>
      </c>
      <c r="AP162" s="457">
        <f t="shared" si="169"/>
        <v>0</v>
      </c>
      <c r="AQ162" s="455">
        <f t="shared" si="169"/>
        <v>0</v>
      </c>
      <c r="AR162" s="456">
        <f t="shared" si="169"/>
        <v>0</v>
      </c>
      <c r="AS162" s="496"/>
      <c r="AT162" s="496"/>
      <c r="AU162" s="496"/>
      <c r="AV162" s="496"/>
      <c r="AW162" s="496"/>
      <c r="AX162" s="496"/>
      <c r="AY162" s="496"/>
      <c r="AZ162" s="496"/>
      <c r="BA162" s="496"/>
      <c r="BB162" s="496"/>
      <c r="BC162" s="496"/>
    </row>
    <row r="163" spans="3:55" ht="15" customHeight="1">
      <c r="D163" s="378" t="s">
        <v>1601</v>
      </c>
      <c r="E163" s="807" t="s">
        <v>1483</v>
      </c>
      <c r="F163" s="808"/>
      <c r="G163" s="454">
        <f t="shared" ref="G163:N172" si="170">G38+G132</f>
        <v>0</v>
      </c>
      <c r="H163" s="456">
        <f t="shared" si="170"/>
        <v>0</v>
      </c>
      <c r="I163" s="454">
        <f t="shared" si="170"/>
        <v>0</v>
      </c>
      <c r="J163" s="456">
        <f t="shared" si="170"/>
        <v>0</v>
      </c>
      <c r="K163" s="454">
        <f t="shared" si="170"/>
        <v>0</v>
      </c>
      <c r="L163" s="456">
        <f t="shared" si="170"/>
        <v>0</v>
      </c>
      <c r="M163" s="454">
        <f t="shared" si="170"/>
        <v>0</v>
      </c>
      <c r="N163" s="456">
        <f t="shared" si="170"/>
        <v>0</v>
      </c>
      <c r="O163" s="454">
        <f t="shared" si="159"/>
        <v>0</v>
      </c>
      <c r="P163" s="455">
        <f t="shared" ref="P163:T172" si="171">P38+P132</f>
        <v>0</v>
      </c>
      <c r="Q163" s="456">
        <f t="shared" si="171"/>
        <v>0</v>
      </c>
      <c r="R163" s="457">
        <f t="shared" si="171"/>
        <v>0</v>
      </c>
      <c r="S163" s="455">
        <f t="shared" si="171"/>
        <v>0</v>
      </c>
      <c r="T163" s="456">
        <f t="shared" si="171"/>
        <v>0</v>
      </c>
      <c r="U163" s="457">
        <f t="shared" si="160"/>
        <v>0</v>
      </c>
      <c r="V163" s="455">
        <f t="shared" ref="V163:Z172" si="172">V38+V132</f>
        <v>0</v>
      </c>
      <c r="W163" s="456">
        <f t="shared" si="172"/>
        <v>0</v>
      </c>
      <c r="X163" s="457">
        <f t="shared" si="172"/>
        <v>0</v>
      </c>
      <c r="Y163" s="455">
        <f t="shared" si="172"/>
        <v>0</v>
      </c>
      <c r="Z163" s="456">
        <f t="shared" si="172"/>
        <v>0</v>
      </c>
      <c r="AA163" s="457">
        <f t="shared" si="161"/>
        <v>0</v>
      </c>
      <c r="AB163" s="455">
        <f t="shared" ref="AB163:AF172" si="173">AB38+AB132</f>
        <v>0</v>
      </c>
      <c r="AC163" s="456">
        <f t="shared" si="173"/>
        <v>0</v>
      </c>
      <c r="AD163" s="457">
        <f t="shared" si="173"/>
        <v>0</v>
      </c>
      <c r="AE163" s="455">
        <f t="shared" si="173"/>
        <v>0</v>
      </c>
      <c r="AF163" s="456">
        <f t="shared" si="173"/>
        <v>0</v>
      </c>
      <c r="AG163" s="457">
        <f t="shared" si="162"/>
        <v>0</v>
      </c>
      <c r="AH163" s="455">
        <f t="shared" ref="AH163:AL172" si="174">AH38+AH132</f>
        <v>0</v>
      </c>
      <c r="AI163" s="456">
        <f t="shared" si="174"/>
        <v>0</v>
      </c>
      <c r="AJ163" s="457">
        <f t="shared" si="174"/>
        <v>0</v>
      </c>
      <c r="AK163" s="455">
        <f t="shared" si="174"/>
        <v>0</v>
      </c>
      <c r="AL163" s="456">
        <f t="shared" si="174"/>
        <v>0</v>
      </c>
      <c r="AM163" s="457">
        <f t="shared" si="163"/>
        <v>0</v>
      </c>
      <c r="AN163" s="455">
        <f t="shared" ref="AN163:AR172" si="175">AN38+AN132</f>
        <v>0</v>
      </c>
      <c r="AO163" s="456">
        <f t="shared" si="175"/>
        <v>0</v>
      </c>
      <c r="AP163" s="457">
        <f t="shared" si="175"/>
        <v>0</v>
      </c>
      <c r="AQ163" s="455">
        <f t="shared" si="175"/>
        <v>0</v>
      </c>
      <c r="AR163" s="456">
        <f t="shared" si="175"/>
        <v>0</v>
      </c>
      <c r="AS163" s="496"/>
      <c r="AT163" s="496"/>
      <c r="AU163" s="496"/>
      <c r="AV163" s="496"/>
      <c r="AW163" s="496"/>
      <c r="AX163" s="496"/>
      <c r="AY163" s="496"/>
      <c r="AZ163" s="496"/>
      <c r="BA163" s="496"/>
      <c r="BB163" s="496"/>
      <c r="BC163" s="496"/>
    </row>
    <row r="164" spans="3:55" ht="15" customHeight="1">
      <c r="C164" s="341" t="s">
        <v>2304</v>
      </c>
      <c r="D164" s="378" t="s">
        <v>1602</v>
      </c>
      <c r="E164" s="813" t="s">
        <v>1496</v>
      </c>
      <c r="F164" s="814"/>
      <c r="G164" s="454">
        <f t="shared" si="170"/>
        <v>421.1</v>
      </c>
      <c r="H164" s="456">
        <f t="shared" si="170"/>
        <v>0.22800000000000001</v>
      </c>
      <c r="I164" s="454">
        <f t="shared" si="170"/>
        <v>421.04</v>
      </c>
      <c r="J164" s="456">
        <f t="shared" si="170"/>
        <v>0.22800000000000001</v>
      </c>
      <c r="K164" s="454">
        <f t="shared" si="170"/>
        <v>396</v>
      </c>
      <c r="L164" s="456">
        <f t="shared" si="170"/>
        <v>0.22800000000000001</v>
      </c>
      <c r="M164" s="454">
        <f t="shared" si="170"/>
        <v>396</v>
      </c>
      <c r="N164" s="456">
        <f t="shared" si="170"/>
        <v>0.22800000000000001</v>
      </c>
      <c r="O164" s="454">
        <f t="shared" si="159"/>
        <v>421.1</v>
      </c>
      <c r="P164" s="455">
        <f t="shared" si="171"/>
        <v>264.7</v>
      </c>
      <c r="Q164" s="456">
        <f t="shared" si="171"/>
        <v>156.4</v>
      </c>
      <c r="R164" s="457">
        <f t="shared" si="171"/>
        <v>0.22800000000000001</v>
      </c>
      <c r="S164" s="455">
        <f t="shared" si="171"/>
        <v>0.22800000000000001</v>
      </c>
      <c r="T164" s="456">
        <f t="shared" si="171"/>
        <v>0.22800000000000001</v>
      </c>
      <c r="U164" s="457">
        <f t="shared" si="160"/>
        <v>421.1</v>
      </c>
      <c r="V164" s="455">
        <f t="shared" si="172"/>
        <v>264.7</v>
      </c>
      <c r="W164" s="456">
        <f t="shared" si="172"/>
        <v>156.4</v>
      </c>
      <c r="X164" s="457">
        <f t="shared" si="172"/>
        <v>0.22800000000000001</v>
      </c>
      <c r="Y164" s="455">
        <f t="shared" si="172"/>
        <v>0.22800000000000001</v>
      </c>
      <c r="Z164" s="456">
        <f t="shared" si="172"/>
        <v>0.22800000000000001</v>
      </c>
      <c r="AA164" s="457">
        <f t="shared" si="161"/>
        <v>421.1</v>
      </c>
      <c r="AB164" s="455">
        <f t="shared" si="173"/>
        <v>264.7</v>
      </c>
      <c r="AC164" s="456">
        <f t="shared" si="173"/>
        <v>156.4</v>
      </c>
      <c r="AD164" s="457">
        <f t="shared" si="173"/>
        <v>0.22800000000000001</v>
      </c>
      <c r="AE164" s="455">
        <f t="shared" si="173"/>
        <v>0.22800000000000001</v>
      </c>
      <c r="AF164" s="456">
        <f t="shared" si="173"/>
        <v>0.22800000000000001</v>
      </c>
      <c r="AG164" s="457">
        <f t="shared" si="162"/>
        <v>421.1</v>
      </c>
      <c r="AH164" s="455">
        <f t="shared" si="174"/>
        <v>264.7</v>
      </c>
      <c r="AI164" s="456">
        <f t="shared" si="174"/>
        <v>156.4</v>
      </c>
      <c r="AJ164" s="457">
        <f t="shared" si="174"/>
        <v>0.22800000000000001</v>
      </c>
      <c r="AK164" s="455">
        <f t="shared" si="174"/>
        <v>0.22800000000000001</v>
      </c>
      <c r="AL164" s="456">
        <f t="shared" si="174"/>
        <v>0.22800000000000001</v>
      </c>
      <c r="AM164" s="457">
        <f t="shared" si="163"/>
        <v>421.1</v>
      </c>
      <c r="AN164" s="455">
        <f t="shared" si="175"/>
        <v>264.7</v>
      </c>
      <c r="AO164" s="456">
        <f t="shared" si="175"/>
        <v>156.4</v>
      </c>
      <c r="AP164" s="457">
        <f t="shared" si="175"/>
        <v>0.22800000000000001</v>
      </c>
      <c r="AQ164" s="455">
        <f t="shared" si="175"/>
        <v>0.22800000000000001</v>
      </c>
      <c r="AR164" s="456">
        <f t="shared" si="175"/>
        <v>0.22800000000000001</v>
      </c>
      <c r="AS164" s="496"/>
      <c r="AT164" s="496"/>
      <c r="AU164" s="496"/>
      <c r="AV164" s="496"/>
      <c r="AW164" s="496"/>
      <c r="AX164" s="496"/>
      <c r="AY164" s="496"/>
      <c r="AZ164" s="496"/>
      <c r="BA164" s="496"/>
      <c r="BB164" s="496"/>
      <c r="BC164" s="496"/>
    </row>
    <row r="165" spans="3:55" ht="15" customHeight="1">
      <c r="C165" s="341" t="s">
        <v>2304</v>
      </c>
      <c r="D165" s="378" t="s">
        <v>1603</v>
      </c>
      <c r="E165" s="809" t="s">
        <v>1498</v>
      </c>
      <c r="F165" s="810"/>
      <c r="G165" s="454">
        <f t="shared" si="170"/>
        <v>0</v>
      </c>
      <c r="H165" s="456">
        <f t="shared" si="170"/>
        <v>0</v>
      </c>
      <c r="I165" s="454">
        <f t="shared" si="170"/>
        <v>0</v>
      </c>
      <c r="J165" s="456">
        <f t="shared" si="170"/>
        <v>0</v>
      </c>
      <c r="K165" s="454">
        <f t="shared" si="170"/>
        <v>0</v>
      </c>
      <c r="L165" s="456">
        <f t="shared" si="170"/>
        <v>0</v>
      </c>
      <c r="M165" s="454">
        <f t="shared" si="170"/>
        <v>0</v>
      </c>
      <c r="N165" s="456">
        <f t="shared" si="170"/>
        <v>0</v>
      </c>
      <c r="O165" s="454">
        <f t="shared" si="159"/>
        <v>0</v>
      </c>
      <c r="P165" s="455">
        <f t="shared" si="171"/>
        <v>0</v>
      </c>
      <c r="Q165" s="456">
        <f t="shared" si="171"/>
        <v>0</v>
      </c>
      <c r="R165" s="457">
        <f t="shared" si="171"/>
        <v>0</v>
      </c>
      <c r="S165" s="455">
        <f t="shared" si="171"/>
        <v>0</v>
      </c>
      <c r="T165" s="456">
        <f t="shared" si="171"/>
        <v>0</v>
      </c>
      <c r="U165" s="457">
        <f t="shared" si="160"/>
        <v>0</v>
      </c>
      <c r="V165" s="455">
        <f t="shared" si="172"/>
        <v>0</v>
      </c>
      <c r="W165" s="456">
        <f t="shared" si="172"/>
        <v>0</v>
      </c>
      <c r="X165" s="457">
        <f t="shared" si="172"/>
        <v>0</v>
      </c>
      <c r="Y165" s="455">
        <f t="shared" si="172"/>
        <v>0</v>
      </c>
      <c r="Z165" s="456">
        <f t="shared" si="172"/>
        <v>0</v>
      </c>
      <c r="AA165" s="457">
        <f t="shared" si="161"/>
        <v>0</v>
      </c>
      <c r="AB165" s="455">
        <f t="shared" si="173"/>
        <v>0</v>
      </c>
      <c r="AC165" s="456">
        <f t="shared" si="173"/>
        <v>0</v>
      </c>
      <c r="AD165" s="457">
        <f t="shared" si="173"/>
        <v>0</v>
      </c>
      <c r="AE165" s="455">
        <f t="shared" si="173"/>
        <v>0</v>
      </c>
      <c r="AF165" s="456">
        <f t="shared" si="173"/>
        <v>0</v>
      </c>
      <c r="AG165" s="457">
        <f t="shared" si="162"/>
        <v>0</v>
      </c>
      <c r="AH165" s="455">
        <f t="shared" si="174"/>
        <v>0</v>
      </c>
      <c r="AI165" s="456">
        <f t="shared" si="174"/>
        <v>0</v>
      </c>
      <c r="AJ165" s="457">
        <f t="shared" si="174"/>
        <v>0</v>
      </c>
      <c r="AK165" s="455">
        <f t="shared" si="174"/>
        <v>0</v>
      </c>
      <c r="AL165" s="456">
        <f t="shared" si="174"/>
        <v>0</v>
      </c>
      <c r="AM165" s="457">
        <f t="shared" si="163"/>
        <v>0</v>
      </c>
      <c r="AN165" s="455">
        <f t="shared" si="175"/>
        <v>0</v>
      </c>
      <c r="AO165" s="456">
        <f t="shared" si="175"/>
        <v>0</v>
      </c>
      <c r="AP165" s="457">
        <f t="shared" si="175"/>
        <v>0</v>
      </c>
      <c r="AQ165" s="455">
        <f t="shared" si="175"/>
        <v>0</v>
      </c>
      <c r="AR165" s="456">
        <f t="shared" si="175"/>
        <v>0</v>
      </c>
      <c r="AS165" s="496"/>
      <c r="AT165" s="496"/>
      <c r="AU165" s="496"/>
      <c r="AV165" s="496"/>
      <c r="AW165" s="496"/>
      <c r="AX165" s="496"/>
      <c r="AY165" s="496"/>
      <c r="AZ165" s="496"/>
      <c r="BA165" s="496"/>
      <c r="BB165" s="496"/>
      <c r="BC165" s="496"/>
    </row>
    <row r="166" spans="3:55" ht="15" customHeight="1">
      <c r="D166" s="378" t="s">
        <v>1604</v>
      </c>
      <c r="E166" s="807" t="s">
        <v>1481</v>
      </c>
      <c r="F166" s="808"/>
      <c r="G166" s="454">
        <f t="shared" si="170"/>
        <v>0</v>
      </c>
      <c r="H166" s="456">
        <f t="shared" si="170"/>
        <v>0</v>
      </c>
      <c r="I166" s="454">
        <f t="shared" si="170"/>
        <v>0</v>
      </c>
      <c r="J166" s="456">
        <f t="shared" si="170"/>
        <v>0</v>
      </c>
      <c r="K166" s="454">
        <f t="shared" si="170"/>
        <v>0</v>
      </c>
      <c r="L166" s="456">
        <f t="shared" si="170"/>
        <v>0</v>
      </c>
      <c r="M166" s="454">
        <f t="shared" si="170"/>
        <v>0</v>
      </c>
      <c r="N166" s="456">
        <f t="shared" si="170"/>
        <v>0</v>
      </c>
      <c r="O166" s="454">
        <f t="shared" si="159"/>
        <v>0</v>
      </c>
      <c r="P166" s="455">
        <f t="shared" si="171"/>
        <v>0</v>
      </c>
      <c r="Q166" s="456">
        <f t="shared" si="171"/>
        <v>0</v>
      </c>
      <c r="R166" s="457">
        <f t="shared" si="171"/>
        <v>0</v>
      </c>
      <c r="S166" s="455">
        <f t="shared" si="171"/>
        <v>0</v>
      </c>
      <c r="T166" s="456">
        <f t="shared" si="171"/>
        <v>0</v>
      </c>
      <c r="U166" s="457">
        <f t="shared" si="160"/>
        <v>0</v>
      </c>
      <c r="V166" s="455">
        <f t="shared" si="172"/>
        <v>0</v>
      </c>
      <c r="W166" s="456">
        <f t="shared" si="172"/>
        <v>0</v>
      </c>
      <c r="X166" s="457">
        <f t="shared" si="172"/>
        <v>0</v>
      </c>
      <c r="Y166" s="455">
        <f t="shared" si="172"/>
        <v>0</v>
      </c>
      <c r="Z166" s="456">
        <f t="shared" si="172"/>
        <v>0</v>
      </c>
      <c r="AA166" s="457">
        <f t="shared" si="161"/>
        <v>0</v>
      </c>
      <c r="AB166" s="455">
        <f t="shared" si="173"/>
        <v>0</v>
      </c>
      <c r="AC166" s="456">
        <f t="shared" si="173"/>
        <v>0</v>
      </c>
      <c r="AD166" s="457">
        <f t="shared" si="173"/>
        <v>0</v>
      </c>
      <c r="AE166" s="455">
        <f t="shared" si="173"/>
        <v>0</v>
      </c>
      <c r="AF166" s="456">
        <f t="shared" si="173"/>
        <v>0</v>
      </c>
      <c r="AG166" s="457">
        <f t="shared" si="162"/>
        <v>0</v>
      </c>
      <c r="AH166" s="455">
        <f t="shared" si="174"/>
        <v>0</v>
      </c>
      <c r="AI166" s="456">
        <f t="shared" si="174"/>
        <v>0</v>
      </c>
      <c r="AJ166" s="457">
        <f t="shared" si="174"/>
        <v>0</v>
      </c>
      <c r="AK166" s="455">
        <f t="shared" si="174"/>
        <v>0</v>
      </c>
      <c r="AL166" s="456">
        <f t="shared" si="174"/>
        <v>0</v>
      </c>
      <c r="AM166" s="457">
        <f t="shared" si="163"/>
        <v>0</v>
      </c>
      <c r="AN166" s="455">
        <f t="shared" si="175"/>
        <v>0</v>
      </c>
      <c r="AO166" s="456">
        <f t="shared" si="175"/>
        <v>0</v>
      </c>
      <c r="AP166" s="457">
        <f t="shared" si="175"/>
        <v>0</v>
      </c>
      <c r="AQ166" s="455">
        <f t="shared" si="175"/>
        <v>0</v>
      </c>
      <c r="AR166" s="456">
        <f t="shared" si="175"/>
        <v>0</v>
      </c>
      <c r="AS166" s="496"/>
      <c r="AT166" s="496"/>
      <c r="AU166" s="496"/>
      <c r="AV166" s="496"/>
      <c r="AW166" s="496"/>
      <c r="AX166" s="496"/>
      <c r="AY166" s="496"/>
      <c r="AZ166" s="496"/>
      <c r="BA166" s="496"/>
      <c r="BB166" s="496"/>
      <c r="BC166" s="496"/>
    </row>
    <row r="167" spans="3:55" ht="15" customHeight="1">
      <c r="D167" s="378" t="s">
        <v>1605</v>
      </c>
      <c r="E167" s="807" t="s">
        <v>1483</v>
      </c>
      <c r="F167" s="808"/>
      <c r="G167" s="454">
        <f t="shared" si="170"/>
        <v>0</v>
      </c>
      <c r="H167" s="456">
        <f t="shared" si="170"/>
        <v>0</v>
      </c>
      <c r="I167" s="454">
        <f t="shared" si="170"/>
        <v>0</v>
      </c>
      <c r="J167" s="456">
        <f t="shared" si="170"/>
        <v>0</v>
      </c>
      <c r="K167" s="454">
        <f t="shared" si="170"/>
        <v>0</v>
      </c>
      <c r="L167" s="456">
        <f t="shared" si="170"/>
        <v>0</v>
      </c>
      <c r="M167" s="454">
        <f t="shared" si="170"/>
        <v>0</v>
      </c>
      <c r="N167" s="456">
        <f t="shared" si="170"/>
        <v>0</v>
      </c>
      <c r="O167" s="454">
        <f t="shared" si="159"/>
        <v>0</v>
      </c>
      <c r="P167" s="455">
        <f t="shared" si="171"/>
        <v>0</v>
      </c>
      <c r="Q167" s="456">
        <f t="shared" si="171"/>
        <v>0</v>
      </c>
      <c r="R167" s="457">
        <f t="shared" si="171"/>
        <v>0</v>
      </c>
      <c r="S167" s="455">
        <f t="shared" si="171"/>
        <v>0</v>
      </c>
      <c r="T167" s="456">
        <f t="shared" si="171"/>
        <v>0</v>
      </c>
      <c r="U167" s="457">
        <f t="shared" si="160"/>
        <v>0</v>
      </c>
      <c r="V167" s="455">
        <f t="shared" si="172"/>
        <v>0</v>
      </c>
      <c r="W167" s="456">
        <f t="shared" si="172"/>
        <v>0</v>
      </c>
      <c r="X167" s="457">
        <f t="shared" si="172"/>
        <v>0</v>
      </c>
      <c r="Y167" s="455">
        <f t="shared" si="172"/>
        <v>0</v>
      </c>
      <c r="Z167" s="456">
        <f t="shared" si="172"/>
        <v>0</v>
      </c>
      <c r="AA167" s="457">
        <f t="shared" si="161"/>
        <v>0</v>
      </c>
      <c r="AB167" s="455">
        <f t="shared" si="173"/>
        <v>0</v>
      </c>
      <c r="AC167" s="456">
        <f t="shared" si="173"/>
        <v>0</v>
      </c>
      <c r="AD167" s="457">
        <f t="shared" si="173"/>
        <v>0</v>
      </c>
      <c r="AE167" s="455">
        <f t="shared" si="173"/>
        <v>0</v>
      </c>
      <c r="AF167" s="456">
        <f t="shared" si="173"/>
        <v>0</v>
      </c>
      <c r="AG167" s="457">
        <f t="shared" si="162"/>
        <v>0</v>
      </c>
      <c r="AH167" s="455">
        <f t="shared" si="174"/>
        <v>0</v>
      </c>
      <c r="AI167" s="456">
        <f t="shared" si="174"/>
        <v>0</v>
      </c>
      <c r="AJ167" s="457">
        <f t="shared" si="174"/>
        <v>0</v>
      </c>
      <c r="AK167" s="455">
        <f t="shared" si="174"/>
        <v>0</v>
      </c>
      <c r="AL167" s="456">
        <f t="shared" si="174"/>
        <v>0</v>
      </c>
      <c r="AM167" s="457">
        <f t="shared" si="163"/>
        <v>0</v>
      </c>
      <c r="AN167" s="455">
        <f t="shared" si="175"/>
        <v>0</v>
      </c>
      <c r="AO167" s="456">
        <f t="shared" si="175"/>
        <v>0</v>
      </c>
      <c r="AP167" s="457">
        <f t="shared" si="175"/>
        <v>0</v>
      </c>
      <c r="AQ167" s="455">
        <f t="shared" si="175"/>
        <v>0</v>
      </c>
      <c r="AR167" s="456">
        <f t="shared" si="175"/>
        <v>0</v>
      </c>
      <c r="AS167" s="496"/>
      <c r="AT167" s="496"/>
      <c r="AU167" s="496"/>
      <c r="AV167" s="496"/>
      <c r="AW167" s="496"/>
      <c r="AX167" s="496"/>
      <c r="AY167" s="496"/>
      <c r="AZ167" s="496"/>
      <c r="BA167" s="496"/>
      <c r="BB167" s="496"/>
      <c r="BC167" s="496"/>
    </row>
    <row r="168" spans="3:55" ht="15" customHeight="1">
      <c r="C168" s="341" t="s">
        <v>2304</v>
      </c>
      <c r="D168" s="378" t="s">
        <v>1606</v>
      </c>
      <c r="E168" s="809" t="s">
        <v>1792</v>
      </c>
      <c r="F168" s="810"/>
      <c r="G168" s="454">
        <f t="shared" si="170"/>
        <v>398.8</v>
      </c>
      <c r="H168" s="456">
        <f t="shared" si="170"/>
        <v>0.217</v>
      </c>
      <c r="I168" s="454">
        <f t="shared" si="170"/>
        <v>398.8</v>
      </c>
      <c r="J168" s="456">
        <f t="shared" si="170"/>
        <v>0.217</v>
      </c>
      <c r="K168" s="454">
        <f t="shared" si="170"/>
        <v>373</v>
      </c>
      <c r="L168" s="456">
        <f t="shared" si="170"/>
        <v>0.217</v>
      </c>
      <c r="M168" s="454">
        <f t="shared" si="170"/>
        <v>373</v>
      </c>
      <c r="N168" s="456">
        <f t="shared" si="170"/>
        <v>0.217</v>
      </c>
      <c r="O168" s="454">
        <f t="shared" si="159"/>
        <v>398.8</v>
      </c>
      <c r="P168" s="455">
        <f t="shared" si="171"/>
        <v>250.8</v>
      </c>
      <c r="Q168" s="456">
        <f t="shared" si="171"/>
        <v>148</v>
      </c>
      <c r="R168" s="457">
        <f t="shared" si="171"/>
        <v>0.217</v>
      </c>
      <c r="S168" s="455">
        <f t="shared" si="171"/>
        <v>0.217</v>
      </c>
      <c r="T168" s="456">
        <f t="shared" si="171"/>
        <v>0.217</v>
      </c>
      <c r="U168" s="457">
        <f t="shared" si="160"/>
        <v>398.8</v>
      </c>
      <c r="V168" s="455">
        <f t="shared" si="172"/>
        <v>250.8</v>
      </c>
      <c r="W168" s="456">
        <f t="shared" si="172"/>
        <v>148</v>
      </c>
      <c r="X168" s="457">
        <f t="shared" si="172"/>
        <v>0.217</v>
      </c>
      <c r="Y168" s="455">
        <f t="shared" si="172"/>
        <v>0.217</v>
      </c>
      <c r="Z168" s="456">
        <f t="shared" si="172"/>
        <v>0.217</v>
      </c>
      <c r="AA168" s="457">
        <f t="shared" si="161"/>
        <v>398.8</v>
      </c>
      <c r="AB168" s="455">
        <f t="shared" si="173"/>
        <v>250.8</v>
      </c>
      <c r="AC168" s="456">
        <f t="shared" si="173"/>
        <v>148</v>
      </c>
      <c r="AD168" s="457">
        <f t="shared" si="173"/>
        <v>0.217</v>
      </c>
      <c r="AE168" s="455">
        <f t="shared" si="173"/>
        <v>0.217</v>
      </c>
      <c r="AF168" s="456">
        <f t="shared" si="173"/>
        <v>0.217</v>
      </c>
      <c r="AG168" s="457">
        <f t="shared" si="162"/>
        <v>398.8</v>
      </c>
      <c r="AH168" s="455">
        <f t="shared" si="174"/>
        <v>250.8</v>
      </c>
      <c r="AI168" s="456">
        <f t="shared" si="174"/>
        <v>148</v>
      </c>
      <c r="AJ168" s="457">
        <f t="shared" si="174"/>
        <v>0.217</v>
      </c>
      <c r="AK168" s="455">
        <f t="shared" si="174"/>
        <v>0.217</v>
      </c>
      <c r="AL168" s="456">
        <f t="shared" si="174"/>
        <v>0.217</v>
      </c>
      <c r="AM168" s="457">
        <f t="shared" si="163"/>
        <v>398.8</v>
      </c>
      <c r="AN168" s="455">
        <f t="shared" si="175"/>
        <v>250.8</v>
      </c>
      <c r="AO168" s="456">
        <f t="shared" si="175"/>
        <v>148</v>
      </c>
      <c r="AP168" s="457">
        <f t="shared" si="175"/>
        <v>0.217</v>
      </c>
      <c r="AQ168" s="455">
        <f t="shared" si="175"/>
        <v>0.217</v>
      </c>
      <c r="AR168" s="456">
        <f t="shared" si="175"/>
        <v>0.217</v>
      </c>
      <c r="AS168" s="496"/>
      <c r="AT168" s="496"/>
      <c r="AU168" s="496"/>
      <c r="AV168" s="496"/>
      <c r="AW168" s="496"/>
      <c r="AX168" s="496"/>
      <c r="AY168" s="496"/>
      <c r="AZ168" s="496"/>
      <c r="BA168" s="496"/>
      <c r="BB168" s="496"/>
      <c r="BC168" s="496"/>
    </row>
    <row r="169" spans="3:55" ht="15" customHeight="1">
      <c r="D169" s="378" t="s">
        <v>1607</v>
      </c>
      <c r="E169" s="807" t="s">
        <v>1481</v>
      </c>
      <c r="F169" s="808"/>
      <c r="G169" s="454">
        <f t="shared" si="170"/>
        <v>398.8</v>
      </c>
      <c r="H169" s="456">
        <f t="shared" si="170"/>
        <v>0.217</v>
      </c>
      <c r="I169" s="454">
        <f t="shared" si="170"/>
        <v>398.8</v>
      </c>
      <c r="J169" s="456">
        <f t="shared" si="170"/>
        <v>0.217</v>
      </c>
      <c r="K169" s="454">
        <f t="shared" si="170"/>
        <v>373</v>
      </c>
      <c r="L169" s="456">
        <f t="shared" si="170"/>
        <v>0.217</v>
      </c>
      <c r="M169" s="454">
        <f t="shared" si="170"/>
        <v>373</v>
      </c>
      <c r="N169" s="456">
        <f t="shared" si="170"/>
        <v>0.217</v>
      </c>
      <c r="O169" s="454">
        <f t="shared" si="159"/>
        <v>398.8</v>
      </c>
      <c r="P169" s="455">
        <f t="shared" si="171"/>
        <v>250.8</v>
      </c>
      <c r="Q169" s="456">
        <f t="shared" si="171"/>
        <v>148</v>
      </c>
      <c r="R169" s="457">
        <f t="shared" si="171"/>
        <v>0.217</v>
      </c>
      <c r="S169" s="455">
        <f t="shared" si="171"/>
        <v>0.217</v>
      </c>
      <c r="T169" s="456">
        <f t="shared" si="171"/>
        <v>0.217</v>
      </c>
      <c r="U169" s="457">
        <f t="shared" si="160"/>
        <v>398.8</v>
      </c>
      <c r="V169" s="455">
        <f t="shared" si="172"/>
        <v>250.8</v>
      </c>
      <c r="W169" s="456">
        <f t="shared" si="172"/>
        <v>148</v>
      </c>
      <c r="X169" s="457">
        <f t="shared" si="172"/>
        <v>0.217</v>
      </c>
      <c r="Y169" s="455">
        <f t="shared" si="172"/>
        <v>0.217</v>
      </c>
      <c r="Z169" s="456">
        <f t="shared" si="172"/>
        <v>0.217</v>
      </c>
      <c r="AA169" s="457">
        <f t="shared" si="161"/>
        <v>398.8</v>
      </c>
      <c r="AB169" s="455">
        <f t="shared" si="173"/>
        <v>250.8</v>
      </c>
      <c r="AC169" s="456">
        <f t="shared" si="173"/>
        <v>148</v>
      </c>
      <c r="AD169" s="457">
        <f t="shared" si="173"/>
        <v>0.217</v>
      </c>
      <c r="AE169" s="455">
        <f t="shared" si="173"/>
        <v>0.217</v>
      </c>
      <c r="AF169" s="456">
        <f t="shared" si="173"/>
        <v>0.217</v>
      </c>
      <c r="AG169" s="457">
        <f t="shared" si="162"/>
        <v>398.8</v>
      </c>
      <c r="AH169" s="455">
        <f t="shared" si="174"/>
        <v>250.8</v>
      </c>
      <c r="AI169" s="456">
        <f t="shared" si="174"/>
        <v>148</v>
      </c>
      <c r="AJ169" s="457">
        <f t="shared" si="174"/>
        <v>0.217</v>
      </c>
      <c r="AK169" s="455">
        <f t="shared" si="174"/>
        <v>0.217</v>
      </c>
      <c r="AL169" s="456">
        <f t="shared" si="174"/>
        <v>0.217</v>
      </c>
      <c r="AM169" s="457">
        <f t="shared" si="163"/>
        <v>398.8</v>
      </c>
      <c r="AN169" s="455">
        <f t="shared" si="175"/>
        <v>250.8</v>
      </c>
      <c r="AO169" s="456">
        <f t="shared" si="175"/>
        <v>148</v>
      </c>
      <c r="AP169" s="457">
        <f t="shared" si="175"/>
        <v>0.217</v>
      </c>
      <c r="AQ169" s="455">
        <f t="shared" si="175"/>
        <v>0.217</v>
      </c>
      <c r="AR169" s="456">
        <f t="shared" si="175"/>
        <v>0.217</v>
      </c>
      <c r="AS169" s="496"/>
      <c r="AT169" s="496"/>
      <c r="AU169" s="496"/>
      <c r="AV169" s="496"/>
      <c r="AW169" s="496"/>
      <c r="AX169" s="496"/>
      <c r="AY169" s="496"/>
      <c r="AZ169" s="496"/>
      <c r="BA169" s="496"/>
      <c r="BB169" s="496"/>
      <c r="BC169" s="496"/>
    </row>
    <row r="170" spans="3:55" ht="15" customHeight="1">
      <c r="D170" s="378" t="s">
        <v>1608</v>
      </c>
      <c r="E170" s="807" t="s">
        <v>1483</v>
      </c>
      <c r="F170" s="808"/>
      <c r="G170" s="454">
        <f t="shared" si="170"/>
        <v>0</v>
      </c>
      <c r="H170" s="456">
        <f t="shared" si="170"/>
        <v>0</v>
      </c>
      <c r="I170" s="454">
        <f t="shared" si="170"/>
        <v>0</v>
      </c>
      <c r="J170" s="456">
        <f t="shared" si="170"/>
        <v>0</v>
      </c>
      <c r="K170" s="454">
        <f t="shared" si="170"/>
        <v>0</v>
      </c>
      <c r="L170" s="456">
        <f t="shared" si="170"/>
        <v>0</v>
      </c>
      <c r="M170" s="454">
        <f t="shared" si="170"/>
        <v>0</v>
      </c>
      <c r="N170" s="456">
        <f t="shared" si="170"/>
        <v>0</v>
      </c>
      <c r="O170" s="454">
        <f t="shared" si="159"/>
        <v>0</v>
      </c>
      <c r="P170" s="455">
        <f t="shared" si="171"/>
        <v>0</v>
      </c>
      <c r="Q170" s="456">
        <f t="shared" si="171"/>
        <v>0</v>
      </c>
      <c r="R170" s="457">
        <f t="shared" si="171"/>
        <v>0</v>
      </c>
      <c r="S170" s="455">
        <f t="shared" si="171"/>
        <v>0</v>
      </c>
      <c r="T170" s="456">
        <f t="shared" si="171"/>
        <v>0</v>
      </c>
      <c r="U170" s="457">
        <f t="shared" si="160"/>
        <v>0</v>
      </c>
      <c r="V170" s="455">
        <f t="shared" si="172"/>
        <v>0</v>
      </c>
      <c r="W170" s="456">
        <f t="shared" si="172"/>
        <v>0</v>
      </c>
      <c r="X170" s="457">
        <f t="shared" si="172"/>
        <v>0</v>
      </c>
      <c r="Y170" s="455">
        <f t="shared" si="172"/>
        <v>0</v>
      </c>
      <c r="Z170" s="456">
        <f t="shared" si="172"/>
        <v>0</v>
      </c>
      <c r="AA170" s="457">
        <f t="shared" si="161"/>
        <v>0</v>
      </c>
      <c r="AB170" s="455">
        <f t="shared" si="173"/>
        <v>0</v>
      </c>
      <c r="AC170" s="456">
        <f t="shared" si="173"/>
        <v>0</v>
      </c>
      <c r="AD170" s="457">
        <f t="shared" si="173"/>
        <v>0</v>
      </c>
      <c r="AE170" s="455">
        <f t="shared" si="173"/>
        <v>0</v>
      </c>
      <c r="AF170" s="456">
        <f t="shared" si="173"/>
        <v>0</v>
      </c>
      <c r="AG170" s="457">
        <f t="shared" si="162"/>
        <v>0</v>
      </c>
      <c r="AH170" s="455">
        <f t="shared" si="174"/>
        <v>0</v>
      </c>
      <c r="AI170" s="456">
        <f t="shared" si="174"/>
        <v>0</v>
      </c>
      <c r="AJ170" s="457">
        <f t="shared" si="174"/>
        <v>0</v>
      </c>
      <c r="AK170" s="455">
        <f t="shared" si="174"/>
        <v>0</v>
      </c>
      <c r="AL170" s="456">
        <f t="shared" si="174"/>
        <v>0</v>
      </c>
      <c r="AM170" s="457">
        <f t="shared" si="163"/>
        <v>0</v>
      </c>
      <c r="AN170" s="455">
        <f t="shared" si="175"/>
        <v>0</v>
      </c>
      <c r="AO170" s="456">
        <f t="shared" si="175"/>
        <v>0</v>
      </c>
      <c r="AP170" s="457">
        <f t="shared" si="175"/>
        <v>0</v>
      </c>
      <c r="AQ170" s="455">
        <f t="shared" si="175"/>
        <v>0</v>
      </c>
      <c r="AR170" s="456">
        <f t="shared" si="175"/>
        <v>0</v>
      </c>
      <c r="AS170" s="496"/>
      <c r="AT170" s="496"/>
      <c r="AU170" s="496"/>
      <c r="AV170" s="496"/>
      <c r="AW170" s="496"/>
      <c r="AX170" s="496"/>
      <c r="AY170" s="496"/>
      <c r="AZ170" s="496"/>
      <c r="BA170" s="496"/>
      <c r="BB170" s="496"/>
      <c r="BC170" s="496"/>
    </row>
    <row r="171" spans="3:55" ht="15" customHeight="1">
      <c r="D171" s="378" t="s">
        <v>1609</v>
      </c>
      <c r="E171" s="807" t="s">
        <v>1485</v>
      </c>
      <c r="F171" s="808"/>
      <c r="G171" s="454">
        <f t="shared" si="170"/>
        <v>0</v>
      </c>
      <c r="H171" s="456">
        <f t="shared" si="170"/>
        <v>0</v>
      </c>
      <c r="I171" s="454">
        <f t="shared" si="170"/>
        <v>0</v>
      </c>
      <c r="J171" s="456">
        <f t="shared" si="170"/>
        <v>0</v>
      </c>
      <c r="K171" s="454">
        <f t="shared" si="170"/>
        <v>0</v>
      </c>
      <c r="L171" s="456">
        <f t="shared" si="170"/>
        <v>0</v>
      </c>
      <c r="M171" s="454">
        <f t="shared" si="170"/>
        <v>0</v>
      </c>
      <c r="N171" s="456">
        <f t="shared" si="170"/>
        <v>0</v>
      </c>
      <c r="O171" s="454">
        <f t="shared" si="159"/>
        <v>0</v>
      </c>
      <c r="P171" s="455">
        <f t="shared" si="171"/>
        <v>0</v>
      </c>
      <c r="Q171" s="456">
        <f t="shared" si="171"/>
        <v>0</v>
      </c>
      <c r="R171" s="457">
        <f t="shared" si="171"/>
        <v>0</v>
      </c>
      <c r="S171" s="455">
        <f t="shared" si="171"/>
        <v>0</v>
      </c>
      <c r="T171" s="456">
        <f t="shared" si="171"/>
        <v>0</v>
      </c>
      <c r="U171" s="457">
        <f t="shared" si="160"/>
        <v>0</v>
      </c>
      <c r="V171" s="455">
        <f t="shared" si="172"/>
        <v>0</v>
      </c>
      <c r="W171" s="456">
        <f t="shared" si="172"/>
        <v>0</v>
      </c>
      <c r="X171" s="457">
        <f t="shared" si="172"/>
        <v>0</v>
      </c>
      <c r="Y171" s="455">
        <f t="shared" si="172"/>
        <v>0</v>
      </c>
      <c r="Z171" s="456">
        <f t="shared" si="172"/>
        <v>0</v>
      </c>
      <c r="AA171" s="457">
        <f t="shared" si="161"/>
        <v>0</v>
      </c>
      <c r="AB171" s="455">
        <f t="shared" si="173"/>
        <v>0</v>
      </c>
      <c r="AC171" s="456">
        <f t="shared" si="173"/>
        <v>0</v>
      </c>
      <c r="AD171" s="457">
        <f t="shared" si="173"/>
        <v>0</v>
      </c>
      <c r="AE171" s="455">
        <f t="shared" si="173"/>
        <v>0</v>
      </c>
      <c r="AF171" s="456">
        <f t="shared" si="173"/>
        <v>0</v>
      </c>
      <c r="AG171" s="457">
        <f t="shared" si="162"/>
        <v>0</v>
      </c>
      <c r="AH171" s="455">
        <f t="shared" si="174"/>
        <v>0</v>
      </c>
      <c r="AI171" s="456">
        <f t="shared" si="174"/>
        <v>0</v>
      </c>
      <c r="AJ171" s="457">
        <f t="shared" si="174"/>
        <v>0</v>
      </c>
      <c r="AK171" s="455">
        <f t="shared" si="174"/>
        <v>0</v>
      </c>
      <c r="AL171" s="456">
        <f t="shared" si="174"/>
        <v>0</v>
      </c>
      <c r="AM171" s="457">
        <f t="shared" si="163"/>
        <v>0</v>
      </c>
      <c r="AN171" s="455">
        <f t="shared" si="175"/>
        <v>0</v>
      </c>
      <c r="AO171" s="456">
        <f t="shared" si="175"/>
        <v>0</v>
      </c>
      <c r="AP171" s="457">
        <f t="shared" si="175"/>
        <v>0</v>
      </c>
      <c r="AQ171" s="455">
        <f t="shared" si="175"/>
        <v>0</v>
      </c>
      <c r="AR171" s="456">
        <f t="shared" si="175"/>
        <v>0</v>
      </c>
      <c r="AS171" s="496"/>
      <c r="AT171" s="496"/>
      <c r="AU171" s="496"/>
      <c r="AV171" s="496"/>
      <c r="AW171" s="496"/>
      <c r="AX171" s="496"/>
      <c r="AY171" s="496"/>
      <c r="AZ171" s="496"/>
      <c r="BA171" s="496"/>
      <c r="BB171" s="496"/>
      <c r="BC171" s="496"/>
    </row>
    <row r="172" spans="3:55" ht="15" customHeight="1">
      <c r="C172" s="341" t="s">
        <v>2304</v>
      </c>
      <c r="D172" s="378" t="s">
        <v>1610</v>
      </c>
      <c r="E172" s="809" t="s">
        <v>1797</v>
      </c>
      <c r="F172" s="810"/>
      <c r="G172" s="454">
        <f t="shared" si="170"/>
        <v>22.3</v>
      </c>
      <c r="H172" s="456">
        <f t="shared" si="170"/>
        <v>1.0999999999999999E-2</v>
      </c>
      <c r="I172" s="454">
        <f t="shared" si="170"/>
        <v>22.24</v>
      </c>
      <c r="J172" s="456">
        <f t="shared" si="170"/>
        <v>1.0999999999999999E-2</v>
      </c>
      <c r="K172" s="454">
        <f t="shared" si="170"/>
        <v>23</v>
      </c>
      <c r="L172" s="456">
        <f t="shared" si="170"/>
        <v>1.0999999999999999E-2</v>
      </c>
      <c r="M172" s="454">
        <f t="shared" si="170"/>
        <v>23</v>
      </c>
      <c r="N172" s="456">
        <f t="shared" si="170"/>
        <v>1.0999999999999999E-2</v>
      </c>
      <c r="O172" s="454">
        <f t="shared" si="159"/>
        <v>22.3</v>
      </c>
      <c r="P172" s="455">
        <f t="shared" si="171"/>
        <v>13.9</v>
      </c>
      <c r="Q172" s="456">
        <f t="shared" si="171"/>
        <v>8.4</v>
      </c>
      <c r="R172" s="457">
        <f t="shared" si="171"/>
        <v>1.0999999999999999E-2</v>
      </c>
      <c r="S172" s="455">
        <f t="shared" si="171"/>
        <v>1.0999999999999999E-2</v>
      </c>
      <c r="T172" s="456">
        <f t="shared" si="171"/>
        <v>1.0999999999999999E-2</v>
      </c>
      <c r="U172" s="457">
        <f t="shared" si="160"/>
        <v>22.3</v>
      </c>
      <c r="V172" s="455">
        <f t="shared" si="172"/>
        <v>13.9</v>
      </c>
      <c r="W172" s="456">
        <f t="shared" si="172"/>
        <v>8.4</v>
      </c>
      <c r="X172" s="457">
        <f t="shared" si="172"/>
        <v>1.0999999999999999E-2</v>
      </c>
      <c r="Y172" s="455">
        <f t="shared" si="172"/>
        <v>1.0999999999999999E-2</v>
      </c>
      <c r="Z172" s="456">
        <f t="shared" si="172"/>
        <v>1.0999999999999999E-2</v>
      </c>
      <c r="AA172" s="457">
        <f t="shared" si="161"/>
        <v>22.3</v>
      </c>
      <c r="AB172" s="455">
        <f t="shared" si="173"/>
        <v>13.9</v>
      </c>
      <c r="AC172" s="456">
        <f t="shared" si="173"/>
        <v>8.4</v>
      </c>
      <c r="AD172" s="457">
        <f t="shared" si="173"/>
        <v>1.0999999999999999E-2</v>
      </c>
      <c r="AE172" s="455">
        <f t="shared" si="173"/>
        <v>1.0999999999999999E-2</v>
      </c>
      <c r="AF172" s="456">
        <f t="shared" si="173"/>
        <v>1.0999999999999999E-2</v>
      </c>
      <c r="AG172" s="457">
        <f t="shared" si="162"/>
        <v>22.3</v>
      </c>
      <c r="AH172" s="455">
        <f t="shared" si="174"/>
        <v>13.9</v>
      </c>
      <c r="AI172" s="456">
        <f t="shared" si="174"/>
        <v>8.4</v>
      </c>
      <c r="AJ172" s="457">
        <f t="shared" si="174"/>
        <v>1.0999999999999999E-2</v>
      </c>
      <c r="AK172" s="455">
        <f t="shared" si="174"/>
        <v>1.0999999999999999E-2</v>
      </c>
      <c r="AL172" s="456">
        <f t="shared" si="174"/>
        <v>1.0999999999999999E-2</v>
      </c>
      <c r="AM172" s="457">
        <f t="shared" si="163"/>
        <v>22.3</v>
      </c>
      <c r="AN172" s="455">
        <f t="shared" si="175"/>
        <v>13.9</v>
      </c>
      <c r="AO172" s="456">
        <f t="shared" si="175"/>
        <v>8.4</v>
      </c>
      <c r="AP172" s="457">
        <f t="shared" si="175"/>
        <v>1.0999999999999999E-2</v>
      </c>
      <c r="AQ172" s="455">
        <f t="shared" si="175"/>
        <v>1.0999999999999999E-2</v>
      </c>
      <c r="AR172" s="456">
        <f t="shared" si="175"/>
        <v>1.0999999999999999E-2</v>
      </c>
      <c r="AS172" s="496"/>
      <c r="AT172" s="496"/>
      <c r="AU172" s="496"/>
      <c r="AV172" s="496"/>
      <c r="AW172" s="496"/>
      <c r="AX172" s="496"/>
      <c r="AY172" s="496"/>
      <c r="AZ172" s="496"/>
      <c r="BA172" s="496"/>
      <c r="BB172" s="496"/>
      <c r="BC172" s="496"/>
    </row>
    <row r="173" spans="3:55" ht="15" customHeight="1">
      <c r="D173" s="378" t="s">
        <v>1611</v>
      </c>
      <c r="E173" s="807" t="s">
        <v>1481</v>
      </c>
      <c r="F173" s="808"/>
      <c r="G173" s="454">
        <f t="shared" ref="G173:N176" si="176">G48+G142</f>
        <v>22.3</v>
      </c>
      <c r="H173" s="456">
        <f t="shared" si="176"/>
        <v>1.0999999999999999E-2</v>
      </c>
      <c r="I173" s="454">
        <f t="shared" si="176"/>
        <v>22.24</v>
      </c>
      <c r="J173" s="456">
        <f t="shared" si="176"/>
        <v>1.0999999999999999E-2</v>
      </c>
      <c r="K173" s="454">
        <f t="shared" si="176"/>
        <v>23</v>
      </c>
      <c r="L173" s="456">
        <f t="shared" si="176"/>
        <v>1.0999999999999999E-2</v>
      </c>
      <c r="M173" s="454">
        <f t="shared" si="176"/>
        <v>23</v>
      </c>
      <c r="N173" s="456">
        <f t="shared" si="176"/>
        <v>1.0999999999999999E-2</v>
      </c>
      <c r="O173" s="454">
        <f t="shared" si="159"/>
        <v>22.3</v>
      </c>
      <c r="P173" s="455">
        <f t="shared" ref="P173:T176" si="177">P48+P142</f>
        <v>13.9</v>
      </c>
      <c r="Q173" s="456">
        <f t="shared" si="177"/>
        <v>8.4</v>
      </c>
      <c r="R173" s="457">
        <f t="shared" si="177"/>
        <v>1.0999999999999999E-2</v>
      </c>
      <c r="S173" s="455">
        <f t="shared" si="177"/>
        <v>1.0999999999999999E-2</v>
      </c>
      <c r="T173" s="456">
        <f t="shared" si="177"/>
        <v>1.0999999999999999E-2</v>
      </c>
      <c r="U173" s="457">
        <f t="shared" si="160"/>
        <v>22.3</v>
      </c>
      <c r="V173" s="455">
        <f t="shared" ref="V173:Z176" si="178">V48+V142</f>
        <v>13.9</v>
      </c>
      <c r="W173" s="456">
        <f t="shared" si="178"/>
        <v>8.4</v>
      </c>
      <c r="X173" s="457">
        <f t="shared" si="178"/>
        <v>1.0999999999999999E-2</v>
      </c>
      <c r="Y173" s="455">
        <f t="shared" si="178"/>
        <v>1.0999999999999999E-2</v>
      </c>
      <c r="Z173" s="456">
        <f t="shared" si="178"/>
        <v>1.0999999999999999E-2</v>
      </c>
      <c r="AA173" s="457">
        <f t="shared" si="161"/>
        <v>22.3</v>
      </c>
      <c r="AB173" s="455">
        <f t="shared" ref="AB173:AF176" si="179">AB48+AB142</f>
        <v>13.9</v>
      </c>
      <c r="AC173" s="456">
        <f t="shared" si="179"/>
        <v>8.4</v>
      </c>
      <c r="AD173" s="457">
        <f t="shared" si="179"/>
        <v>1.0999999999999999E-2</v>
      </c>
      <c r="AE173" s="455">
        <f t="shared" si="179"/>
        <v>1.0999999999999999E-2</v>
      </c>
      <c r="AF173" s="456">
        <f t="shared" si="179"/>
        <v>1.0999999999999999E-2</v>
      </c>
      <c r="AG173" s="457">
        <f t="shared" si="162"/>
        <v>22.3</v>
      </c>
      <c r="AH173" s="455">
        <f t="shared" ref="AH173:AL176" si="180">AH48+AH142</f>
        <v>13.9</v>
      </c>
      <c r="AI173" s="456">
        <f t="shared" si="180"/>
        <v>8.4</v>
      </c>
      <c r="AJ173" s="457">
        <f t="shared" si="180"/>
        <v>1.0999999999999999E-2</v>
      </c>
      <c r="AK173" s="455">
        <f t="shared" si="180"/>
        <v>1.0999999999999999E-2</v>
      </c>
      <c r="AL173" s="456">
        <f t="shared" si="180"/>
        <v>1.0999999999999999E-2</v>
      </c>
      <c r="AM173" s="457">
        <f t="shared" si="163"/>
        <v>22.3</v>
      </c>
      <c r="AN173" s="455">
        <f t="shared" ref="AN173:AR176" si="181">AN48+AN142</f>
        <v>13.9</v>
      </c>
      <c r="AO173" s="456">
        <f t="shared" si="181"/>
        <v>8.4</v>
      </c>
      <c r="AP173" s="457">
        <f t="shared" si="181"/>
        <v>1.0999999999999999E-2</v>
      </c>
      <c r="AQ173" s="455">
        <f t="shared" si="181"/>
        <v>1.0999999999999999E-2</v>
      </c>
      <c r="AR173" s="456">
        <f t="shared" si="181"/>
        <v>1.0999999999999999E-2</v>
      </c>
      <c r="AS173" s="496"/>
      <c r="AT173" s="496"/>
      <c r="AU173" s="496"/>
      <c r="AV173" s="496"/>
      <c r="AW173" s="496"/>
      <c r="AX173" s="496"/>
      <c r="AY173" s="496"/>
      <c r="AZ173" s="496"/>
      <c r="BA173" s="496"/>
      <c r="BB173" s="496"/>
      <c r="BC173" s="496"/>
    </row>
    <row r="174" spans="3:55" ht="15" customHeight="1">
      <c r="D174" s="378" t="s">
        <v>1612</v>
      </c>
      <c r="E174" s="807" t="s">
        <v>1483</v>
      </c>
      <c r="F174" s="808"/>
      <c r="G174" s="454">
        <f t="shared" si="176"/>
        <v>0</v>
      </c>
      <c r="H174" s="456">
        <f t="shared" si="176"/>
        <v>0</v>
      </c>
      <c r="I174" s="454">
        <f t="shared" si="176"/>
        <v>0</v>
      </c>
      <c r="J174" s="456">
        <f t="shared" si="176"/>
        <v>0</v>
      </c>
      <c r="K174" s="454">
        <f t="shared" si="176"/>
        <v>0</v>
      </c>
      <c r="L174" s="456">
        <f t="shared" si="176"/>
        <v>0</v>
      </c>
      <c r="M174" s="454">
        <f t="shared" si="176"/>
        <v>0</v>
      </c>
      <c r="N174" s="456">
        <f t="shared" si="176"/>
        <v>0</v>
      </c>
      <c r="O174" s="454">
        <f t="shared" si="159"/>
        <v>0</v>
      </c>
      <c r="P174" s="455">
        <f t="shared" si="177"/>
        <v>0</v>
      </c>
      <c r="Q174" s="456">
        <f t="shared" si="177"/>
        <v>0</v>
      </c>
      <c r="R174" s="457">
        <f t="shared" si="177"/>
        <v>0</v>
      </c>
      <c r="S174" s="455">
        <f t="shared" si="177"/>
        <v>0</v>
      </c>
      <c r="T174" s="456">
        <f t="shared" si="177"/>
        <v>0</v>
      </c>
      <c r="U174" s="457">
        <f t="shared" si="160"/>
        <v>0</v>
      </c>
      <c r="V174" s="455">
        <f t="shared" si="178"/>
        <v>0</v>
      </c>
      <c r="W174" s="456">
        <f t="shared" si="178"/>
        <v>0</v>
      </c>
      <c r="X174" s="457">
        <f t="shared" si="178"/>
        <v>0</v>
      </c>
      <c r="Y174" s="455">
        <f t="shared" si="178"/>
        <v>0</v>
      </c>
      <c r="Z174" s="456">
        <f t="shared" si="178"/>
        <v>0</v>
      </c>
      <c r="AA174" s="457">
        <f t="shared" si="161"/>
        <v>0</v>
      </c>
      <c r="AB174" s="455">
        <f t="shared" si="179"/>
        <v>0</v>
      </c>
      <c r="AC174" s="456">
        <f t="shared" si="179"/>
        <v>0</v>
      </c>
      <c r="AD174" s="457">
        <f t="shared" si="179"/>
        <v>0</v>
      </c>
      <c r="AE174" s="455">
        <f t="shared" si="179"/>
        <v>0</v>
      </c>
      <c r="AF174" s="456">
        <f t="shared" si="179"/>
        <v>0</v>
      </c>
      <c r="AG174" s="457">
        <f t="shared" si="162"/>
        <v>0</v>
      </c>
      <c r="AH174" s="455">
        <f t="shared" si="180"/>
        <v>0</v>
      </c>
      <c r="AI174" s="456">
        <f t="shared" si="180"/>
        <v>0</v>
      </c>
      <c r="AJ174" s="457">
        <f t="shared" si="180"/>
        <v>0</v>
      </c>
      <c r="AK174" s="455">
        <f t="shared" si="180"/>
        <v>0</v>
      </c>
      <c r="AL174" s="456">
        <f t="shared" si="180"/>
        <v>0</v>
      </c>
      <c r="AM174" s="457">
        <f t="shared" si="163"/>
        <v>0</v>
      </c>
      <c r="AN174" s="455">
        <f t="shared" si="181"/>
        <v>0</v>
      </c>
      <c r="AO174" s="456">
        <f t="shared" si="181"/>
        <v>0</v>
      </c>
      <c r="AP174" s="457">
        <f t="shared" si="181"/>
        <v>0</v>
      </c>
      <c r="AQ174" s="455">
        <f t="shared" si="181"/>
        <v>0</v>
      </c>
      <c r="AR174" s="456">
        <f t="shared" si="181"/>
        <v>0</v>
      </c>
      <c r="AS174" s="496"/>
      <c r="AT174" s="496"/>
      <c r="AU174" s="496"/>
      <c r="AV174" s="496"/>
      <c r="AW174" s="496"/>
      <c r="AX174" s="496"/>
      <c r="AY174" s="496"/>
      <c r="AZ174" s="496"/>
      <c r="BA174" s="496"/>
      <c r="BB174" s="496"/>
      <c r="BC174" s="496"/>
    </row>
    <row r="175" spans="3:55" ht="15" customHeight="1">
      <c r="D175" s="378" t="s">
        <v>1613</v>
      </c>
      <c r="E175" s="807" t="s">
        <v>1485</v>
      </c>
      <c r="F175" s="808"/>
      <c r="G175" s="454">
        <f t="shared" si="176"/>
        <v>0</v>
      </c>
      <c r="H175" s="456">
        <f t="shared" si="176"/>
        <v>0</v>
      </c>
      <c r="I175" s="454">
        <f t="shared" si="176"/>
        <v>0</v>
      </c>
      <c r="J175" s="456">
        <f t="shared" si="176"/>
        <v>0</v>
      </c>
      <c r="K175" s="454">
        <f t="shared" si="176"/>
        <v>0</v>
      </c>
      <c r="L175" s="456">
        <f t="shared" si="176"/>
        <v>0</v>
      </c>
      <c r="M175" s="454">
        <f t="shared" si="176"/>
        <v>0</v>
      </c>
      <c r="N175" s="456">
        <f t="shared" si="176"/>
        <v>0</v>
      </c>
      <c r="O175" s="454">
        <f t="shared" si="159"/>
        <v>0</v>
      </c>
      <c r="P175" s="455">
        <f t="shared" si="177"/>
        <v>0</v>
      </c>
      <c r="Q175" s="456">
        <f t="shared" si="177"/>
        <v>0</v>
      </c>
      <c r="R175" s="457">
        <f t="shared" si="177"/>
        <v>0</v>
      </c>
      <c r="S175" s="455">
        <f t="shared" si="177"/>
        <v>0</v>
      </c>
      <c r="T175" s="456">
        <f t="shared" si="177"/>
        <v>0</v>
      </c>
      <c r="U175" s="457">
        <f t="shared" si="160"/>
        <v>0</v>
      </c>
      <c r="V175" s="455">
        <f t="shared" si="178"/>
        <v>0</v>
      </c>
      <c r="W175" s="456">
        <f t="shared" si="178"/>
        <v>0</v>
      </c>
      <c r="X175" s="457">
        <f t="shared" si="178"/>
        <v>0</v>
      </c>
      <c r="Y175" s="455">
        <f t="shared" si="178"/>
        <v>0</v>
      </c>
      <c r="Z175" s="456">
        <f t="shared" si="178"/>
        <v>0</v>
      </c>
      <c r="AA175" s="457">
        <f t="shared" si="161"/>
        <v>0</v>
      </c>
      <c r="AB175" s="455">
        <f t="shared" si="179"/>
        <v>0</v>
      </c>
      <c r="AC175" s="456">
        <f t="shared" si="179"/>
        <v>0</v>
      </c>
      <c r="AD175" s="457">
        <f t="shared" si="179"/>
        <v>0</v>
      </c>
      <c r="AE175" s="455">
        <f t="shared" si="179"/>
        <v>0</v>
      </c>
      <c r="AF175" s="456">
        <f t="shared" si="179"/>
        <v>0</v>
      </c>
      <c r="AG175" s="457">
        <f t="shared" si="162"/>
        <v>0</v>
      </c>
      <c r="AH175" s="455">
        <f t="shared" si="180"/>
        <v>0</v>
      </c>
      <c r="AI175" s="456">
        <f t="shared" si="180"/>
        <v>0</v>
      </c>
      <c r="AJ175" s="457">
        <f t="shared" si="180"/>
        <v>0</v>
      </c>
      <c r="AK175" s="455">
        <f t="shared" si="180"/>
        <v>0</v>
      </c>
      <c r="AL175" s="456">
        <f t="shared" si="180"/>
        <v>0</v>
      </c>
      <c r="AM175" s="457">
        <f t="shared" si="163"/>
        <v>0</v>
      </c>
      <c r="AN175" s="455">
        <f t="shared" si="181"/>
        <v>0</v>
      </c>
      <c r="AO175" s="456">
        <f t="shared" si="181"/>
        <v>0</v>
      </c>
      <c r="AP175" s="457">
        <f t="shared" si="181"/>
        <v>0</v>
      </c>
      <c r="AQ175" s="455">
        <f t="shared" si="181"/>
        <v>0</v>
      </c>
      <c r="AR175" s="456">
        <f t="shared" si="181"/>
        <v>0</v>
      </c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6"/>
      <c r="BC175" s="496"/>
    </row>
    <row r="176" spans="3:55" ht="15" customHeight="1">
      <c r="D176" s="378" t="s">
        <v>1614</v>
      </c>
      <c r="E176" s="813" t="s">
        <v>1803</v>
      </c>
      <c r="F176" s="814"/>
      <c r="G176" s="454">
        <f t="shared" si="176"/>
        <v>0</v>
      </c>
      <c r="H176" s="456">
        <f t="shared" si="176"/>
        <v>0</v>
      </c>
      <c r="I176" s="454">
        <f t="shared" si="176"/>
        <v>0</v>
      </c>
      <c r="J176" s="456">
        <f t="shared" si="176"/>
        <v>0</v>
      </c>
      <c r="K176" s="454">
        <f t="shared" si="176"/>
        <v>0</v>
      </c>
      <c r="L176" s="456">
        <f t="shared" si="176"/>
        <v>0</v>
      </c>
      <c r="M176" s="454">
        <f t="shared" si="176"/>
        <v>0</v>
      </c>
      <c r="N176" s="456">
        <f t="shared" si="176"/>
        <v>0</v>
      </c>
      <c r="O176" s="454">
        <f t="shared" si="159"/>
        <v>0</v>
      </c>
      <c r="P176" s="455">
        <f t="shared" si="177"/>
        <v>0</v>
      </c>
      <c r="Q176" s="456">
        <f t="shared" si="177"/>
        <v>0</v>
      </c>
      <c r="R176" s="457">
        <f t="shared" si="177"/>
        <v>0</v>
      </c>
      <c r="S176" s="455">
        <f t="shared" si="177"/>
        <v>0</v>
      </c>
      <c r="T176" s="456">
        <f t="shared" si="177"/>
        <v>0</v>
      </c>
      <c r="U176" s="457">
        <f t="shared" si="160"/>
        <v>0</v>
      </c>
      <c r="V176" s="455">
        <f t="shared" si="178"/>
        <v>0</v>
      </c>
      <c r="W176" s="456">
        <f t="shared" si="178"/>
        <v>0</v>
      </c>
      <c r="X176" s="457">
        <f t="shared" si="178"/>
        <v>0</v>
      </c>
      <c r="Y176" s="455">
        <f t="shared" si="178"/>
        <v>0</v>
      </c>
      <c r="Z176" s="456">
        <f t="shared" si="178"/>
        <v>0</v>
      </c>
      <c r="AA176" s="457">
        <f t="shared" si="161"/>
        <v>0</v>
      </c>
      <c r="AB176" s="455">
        <f t="shared" si="179"/>
        <v>0</v>
      </c>
      <c r="AC176" s="456">
        <f t="shared" si="179"/>
        <v>0</v>
      </c>
      <c r="AD176" s="457">
        <f t="shared" si="179"/>
        <v>0</v>
      </c>
      <c r="AE176" s="455">
        <f t="shared" si="179"/>
        <v>0</v>
      </c>
      <c r="AF176" s="456">
        <f t="shared" si="179"/>
        <v>0</v>
      </c>
      <c r="AG176" s="457">
        <f t="shared" si="162"/>
        <v>0</v>
      </c>
      <c r="AH176" s="455">
        <f t="shared" si="180"/>
        <v>0</v>
      </c>
      <c r="AI176" s="456">
        <f t="shared" si="180"/>
        <v>0</v>
      </c>
      <c r="AJ176" s="457">
        <f t="shared" si="180"/>
        <v>0</v>
      </c>
      <c r="AK176" s="455">
        <f t="shared" si="180"/>
        <v>0</v>
      </c>
      <c r="AL176" s="456">
        <f t="shared" si="180"/>
        <v>0</v>
      </c>
      <c r="AM176" s="457">
        <f t="shared" si="163"/>
        <v>0</v>
      </c>
      <c r="AN176" s="455">
        <f t="shared" si="181"/>
        <v>0</v>
      </c>
      <c r="AO176" s="456">
        <f t="shared" si="181"/>
        <v>0</v>
      </c>
      <c r="AP176" s="457">
        <f t="shared" si="181"/>
        <v>0</v>
      </c>
      <c r="AQ176" s="455">
        <f t="shared" si="181"/>
        <v>0</v>
      </c>
      <c r="AR176" s="456">
        <f t="shared" si="181"/>
        <v>0</v>
      </c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6"/>
      <c r="BC176" s="496"/>
    </row>
    <row r="177" spans="3:56" ht="24" hidden="1" customHeight="1">
      <c r="C177" s="687"/>
      <c r="D177" s="363">
        <v>9</v>
      </c>
      <c r="E177" s="830"/>
      <c r="F177" s="831"/>
      <c r="G177" s="688"/>
      <c r="H177" s="669"/>
      <c r="I177" s="688"/>
      <c r="J177" s="669"/>
      <c r="K177" s="688"/>
      <c r="L177" s="669"/>
      <c r="M177" s="688"/>
      <c r="N177" s="669"/>
      <c r="O177" s="540"/>
      <c r="P177" s="671"/>
      <c r="Q177" s="569"/>
      <c r="R177" s="572"/>
      <c r="S177" s="671"/>
      <c r="T177" s="569"/>
      <c r="U177" s="572"/>
      <c r="V177" s="671"/>
      <c r="W177" s="569"/>
      <c r="X177" s="572"/>
      <c r="Y177" s="671"/>
      <c r="Z177" s="569"/>
      <c r="AA177" s="572"/>
      <c r="AB177" s="671"/>
      <c r="AC177" s="569"/>
      <c r="AD177" s="572"/>
      <c r="AE177" s="671"/>
      <c r="AF177" s="569"/>
      <c r="AG177" s="572"/>
      <c r="AH177" s="671"/>
      <c r="AI177" s="569"/>
      <c r="AJ177" s="572"/>
      <c r="AK177" s="671"/>
      <c r="AL177" s="569"/>
      <c r="AM177" s="572"/>
      <c r="AN177" s="671"/>
      <c r="AO177" s="569"/>
      <c r="AP177" s="572"/>
      <c r="AQ177" s="671"/>
      <c r="AR177" s="569"/>
      <c r="AS177" s="496"/>
      <c r="AT177" s="496"/>
      <c r="AU177" s="496"/>
      <c r="AV177" s="496"/>
      <c r="AW177" s="496"/>
      <c r="AX177" s="496"/>
      <c r="AY177" s="496"/>
      <c r="AZ177" s="496"/>
      <c r="BA177" s="496"/>
      <c r="BB177" s="496"/>
      <c r="BC177" s="496"/>
      <c r="BD177" s="689"/>
    </row>
    <row r="178" spans="3:56" hidden="1">
      <c r="C178" s="687"/>
      <c r="D178" s="668"/>
      <c r="E178" s="690"/>
      <c r="F178" s="691"/>
      <c r="G178" s="498"/>
      <c r="H178" s="403"/>
      <c r="I178" s="498"/>
      <c r="J178" s="403"/>
      <c r="K178" s="498"/>
      <c r="L178" s="403"/>
      <c r="M178" s="498"/>
      <c r="N178" s="403"/>
      <c r="O178" s="692"/>
      <c r="P178" s="682"/>
      <c r="Q178" s="683"/>
      <c r="R178" s="682"/>
      <c r="S178" s="682"/>
      <c r="T178" s="683"/>
      <c r="U178" s="672"/>
      <c r="V178" s="682"/>
      <c r="W178" s="683"/>
      <c r="X178" s="682"/>
      <c r="Y178" s="682"/>
      <c r="Z178" s="683"/>
      <c r="AA178" s="672"/>
      <c r="AB178" s="682"/>
      <c r="AC178" s="683"/>
      <c r="AD178" s="682"/>
      <c r="AE178" s="682"/>
      <c r="AF178" s="683"/>
      <c r="AG178" s="672"/>
      <c r="AH178" s="682"/>
      <c r="AI178" s="683"/>
      <c r="AJ178" s="682"/>
      <c r="AK178" s="682"/>
      <c r="AL178" s="683"/>
      <c r="AM178" s="672"/>
      <c r="AN178" s="682"/>
      <c r="AO178" s="683"/>
      <c r="AP178" s="682"/>
      <c r="AQ178" s="682"/>
      <c r="AR178" s="683"/>
      <c r="AS178" s="496"/>
      <c r="AT178" s="496"/>
      <c r="AU178" s="496"/>
      <c r="AV178" s="496"/>
      <c r="AW178" s="496"/>
      <c r="AX178" s="496"/>
      <c r="AY178" s="496"/>
      <c r="AZ178" s="496"/>
      <c r="BA178" s="496"/>
      <c r="BB178" s="496"/>
      <c r="BC178" s="496"/>
      <c r="BD178" s="689"/>
    </row>
    <row r="179" spans="3:56" hidden="1">
      <c r="C179" s="687"/>
      <c r="D179" s="668"/>
      <c r="E179" s="690"/>
      <c r="F179" s="693"/>
      <c r="G179" s="498"/>
      <c r="H179" s="403"/>
      <c r="I179" s="498"/>
      <c r="J179" s="403"/>
      <c r="K179" s="498"/>
      <c r="L179" s="403"/>
      <c r="M179" s="498"/>
      <c r="N179" s="403"/>
      <c r="O179" s="692"/>
      <c r="P179" s="682"/>
      <c r="Q179" s="683"/>
      <c r="R179" s="682"/>
      <c r="S179" s="682"/>
      <c r="T179" s="683"/>
      <c r="U179" s="672"/>
      <c r="V179" s="682"/>
      <c r="W179" s="683"/>
      <c r="X179" s="682"/>
      <c r="Y179" s="682"/>
      <c r="Z179" s="683"/>
      <c r="AA179" s="672"/>
      <c r="AB179" s="682"/>
      <c r="AC179" s="683"/>
      <c r="AD179" s="682"/>
      <c r="AE179" s="682"/>
      <c r="AF179" s="683"/>
      <c r="AG179" s="672"/>
      <c r="AH179" s="682"/>
      <c r="AI179" s="683"/>
      <c r="AJ179" s="682"/>
      <c r="AK179" s="682"/>
      <c r="AL179" s="683"/>
      <c r="AM179" s="672"/>
      <c r="AN179" s="682"/>
      <c r="AO179" s="683"/>
      <c r="AP179" s="682"/>
      <c r="AQ179" s="682"/>
      <c r="AR179" s="683"/>
      <c r="AS179" s="496"/>
      <c r="AT179" s="496"/>
      <c r="AU179" s="496"/>
      <c r="AV179" s="496"/>
      <c r="AW179" s="496"/>
      <c r="AX179" s="496"/>
      <c r="AY179" s="496"/>
      <c r="AZ179" s="496"/>
      <c r="BA179" s="496"/>
      <c r="BB179" s="496"/>
      <c r="BC179" s="496"/>
      <c r="BD179" s="689"/>
    </row>
    <row r="180" spans="3:56" ht="15" customHeight="1">
      <c r="C180" s="341" t="s">
        <v>2304</v>
      </c>
      <c r="D180" s="398" t="s">
        <v>1809</v>
      </c>
      <c r="E180" s="817" t="s">
        <v>1616</v>
      </c>
      <c r="F180" s="818"/>
      <c r="G180" s="399"/>
      <c r="H180" s="400"/>
      <c r="I180" s="399"/>
      <c r="J180" s="400"/>
      <c r="K180" s="399"/>
      <c r="L180" s="400"/>
      <c r="M180" s="399"/>
      <c r="N180" s="400"/>
      <c r="O180" s="399"/>
      <c r="P180" s="401"/>
      <c r="Q180" s="400"/>
      <c r="R180" s="638"/>
      <c r="S180" s="401"/>
      <c r="T180" s="400"/>
      <c r="U180" s="638"/>
      <c r="V180" s="401"/>
      <c r="W180" s="400"/>
      <c r="X180" s="638"/>
      <c r="Y180" s="401"/>
      <c r="Z180" s="400"/>
      <c r="AA180" s="638"/>
      <c r="AB180" s="401"/>
      <c r="AC180" s="400"/>
      <c r="AD180" s="638"/>
      <c r="AE180" s="401"/>
      <c r="AF180" s="400"/>
      <c r="AG180" s="638"/>
      <c r="AH180" s="401"/>
      <c r="AI180" s="400"/>
      <c r="AJ180" s="638"/>
      <c r="AK180" s="401"/>
      <c r="AL180" s="400"/>
      <c r="AM180" s="638"/>
      <c r="AN180" s="401"/>
      <c r="AO180" s="400"/>
      <c r="AP180" s="638"/>
      <c r="AQ180" s="401"/>
      <c r="AR180" s="400"/>
      <c r="AS180" s="496"/>
      <c r="AT180" s="496"/>
      <c r="AU180" s="496"/>
      <c r="AV180" s="496"/>
      <c r="AW180" s="496"/>
      <c r="AX180" s="496"/>
      <c r="AY180" s="496"/>
      <c r="AZ180" s="496"/>
      <c r="BA180" s="496"/>
      <c r="BB180" s="496"/>
      <c r="BC180" s="496"/>
    </row>
    <row r="181" spans="3:56" ht="15" customHeight="1">
      <c r="D181" s="378" t="s">
        <v>1810</v>
      </c>
      <c r="E181" s="813" t="s">
        <v>1617</v>
      </c>
      <c r="F181" s="819"/>
      <c r="G181" s="498"/>
      <c r="H181" s="403"/>
      <c r="I181" s="498"/>
      <c r="J181" s="403"/>
      <c r="K181" s="498"/>
      <c r="L181" s="403"/>
      <c r="M181" s="498"/>
      <c r="N181" s="403"/>
      <c r="O181" s="373"/>
      <c r="P181" s="402"/>
      <c r="Q181" s="403"/>
      <c r="R181" s="639"/>
      <c r="S181" s="402"/>
      <c r="T181" s="403"/>
      <c r="U181" s="639"/>
      <c r="V181" s="402"/>
      <c r="W181" s="403"/>
      <c r="X181" s="639"/>
      <c r="Y181" s="402"/>
      <c r="Z181" s="403"/>
      <c r="AA181" s="639"/>
      <c r="AB181" s="402"/>
      <c r="AC181" s="403"/>
      <c r="AD181" s="639"/>
      <c r="AE181" s="402"/>
      <c r="AF181" s="403"/>
      <c r="AG181" s="639"/>
      <c r="AH181" s="402"/>
      <c r="AI181" s="403"/>
      <c r="AJ181" s="639"/>
      <c r="AK181" s="402"/>
      <c r="AL181" s="403"/>
      <c r="AM181" s="639"/>
      <c r="AN181" s="402"/>
      <c r="AO181" s="403"/>
      <c r="AP181" s="639"/>
      <c r="AQ181" s="402"/>
      <c r="AR181" s="403"/>
      <c r="AS181" s="496"/>
      <c r="AT181" s="496"/>
      <c r="AU181" s="496"/>
      <c r="AV181" s="496"/>
      <c r="AW181" s="496"/>
      <c r="AX181" s="496"/>
      <c r="AY181" s="496"/>
      <c r="AZ181" s="496"/>
      <c r="BA181" s="496"/>
      <c r="BB181" s="496"/>
      <c r="BC181" s="496"/>
    </row>
    <row r="182" spans="3:56">
      <c r="D182" s="378" t="s">
        <v>1811</v>
      </c>
      <c r="E182" s="813" t="s">
        <v>1618</v>
      </c>
      <c r="F182" s="820"/>
      <c r="G182" s="498"/>
      <c r="H182" s="403"/>
      <c r="I182" s="498"/>
      <c r="J182" s="403"/>
      <c r="K182" s="498"/>
      <c r="L182" s="403"/>
      <c r="M182" s="498"/>
      <c r="N182" s="403"/>
      <c r="O182" s="373"/>
      <c r="P182" s="402"/>
      <c r="Q182" s="403"/>
      <c r="R182" s="639"/>
      <c r="S182" s="402"/>
      <c r="T182" s="403"/>
      <c r="U182" s="639"/>
      <c r="V182" s="402"/>
      <c r="W182" s="403"/>
      <c r="X182" s="639"/>
      <c r="Y182" s="402"/>
      <c r="Z182" s="403"/>
      <c r="AA182" s="639"/>
      <c r="AB182" s="402"/>
      <c r="AC182" s="403"/>
      <c r="AD182" s="639"/>
      <c r="AE182" s="402"/>
      <c r="AF182" s="403"/>
      <c r="AG182" s="639"/>
      <c r="AH182" s="402"/>
      <c r="AI182" s="403"/>
      <c r="AJ182" s="639"/>
      <c r="AK182" s="402"/>
      <c r="AL182" s="403"/>
      <c r="AM182" s="639"/>
      <c r="AN182" s="402"/>
      <c r="AO182" s="403"/>
      <c r="AP182" s="639"/>
      <c r="AQ182" s="402"/>
      <c r="AR182" s="403"/>
      <c r="AS182" s="496"/>
      <c r="AT182" s="496"/>
      <c r="AU182" s="496"/>
      <c r="AV182" s="496"/>
      <c r="AW182" s="496"/>
      <c r="AX182" s="496"/>
      <c r="AY182" s="496"/>
      <c r="AZ182" s="496"/>
      <c r="BA182" s="496"/>
      <c r="BB182" s="496"/>
      <c r="BC182" s="496"/>
    </row>
    <row r="183" spans="3:56">
      <c r="D183" s="378" t="s">
        <v>1812</v>
      </c>
      <c r="E183" s="809" t="s">
        <v>1619</v>
      </c>
      <c r="F183" s="816"/>
      <c r="G183" s="498"/>
      <c r="H183" s="403"/>
      <c r="I183" s="498"/>
      <c r="J183" s="403"/>
      <c r="K183" s="498"/>
      <c r="L183" s="403"/>
      <c r="M183" s="498"/>
      <c r="N183" s="403"/>
      <c r="O183" s="373"/>
      <c r="P183" s="402"/>
      <c r="Q183" s="403"/>
      <c r="R183" s="639"/>
      <c r="S183" s="402"/>
      <c r="T183" s="403"/>
      <c r="U183" s="639"/>
      <c r="V183" s="402"/>
      <c r="W183" s="403"/>
      <c r="X183" s="639"/>
      <c r="Y183" s="402"/>
      <c r="Z183" s="403"/>
      <c r="AA183" s="639"/>
      <c r="AB183" s="402"/>
      <c r="AC183" s="403"/>
      <c r="AD183" s="639"/>
      <c r="AE183" s="402"/>
      <c r="AF183" s="403"/>
      <c r="AG183" s="639"/>
      <c r="AH183" s="402"/>
      <c r="AI183" s="403"/>
      <c r="AJ183" s="639"/>
      <c r="AK183" s="402"/>
      <c r="AL183" s="403"/>
      <c r="AM183" s="639"/>
      <c r="AN183" s="402"/>
      <c r="AO183" s="403"/>
      <c r="AP183" s="639"/>
      <c r="AQ183" s="402"/>
      <c r="AR183" s="403"/>
      <c r="AS183" s="496"/>
      <c r="AT183" s="496"/>
      <c r="AU183" s="496"/>
      <c r="AV183" s="496"/>
      <c r="AW183" s="496"/>
      <c r="AX183" s="496"/>
      <c r="AY183" s="496"/>
      <c r="AZ183" s="496"/>
      <c r="BA183" s="496"/>
      <c r="BB183" s="496"/>
      <c r="BC183" s="496"/>
    </row>
  </sheetData>
  <sheetProtection password="FA9C" sheet="1" objects="1" scenarios="1" formatColumns="0" formatRows="0"/>
  <mergeCells count="143">
    <mergeCell ref="B23:B24"/>
    <mergeCell ref="D23:D24"/>
    <mergeCell ref="B59:B94"/>
    <mergeCell ref="D59:D94"/>
    <mergeCell ref="U14:Z14"/>
    <mergeCell ref="AG14:AL14"/>
    <mergeCell ref="AM14:AR14"/>
    <mergeCell ref="AG15:AI15"/>
    <mergeCell ref="AJ15:AL15"/>
    <mergeCell ref="AM15:AO15"/>
    <mergeCell ref="AP15:AR15"/>
    <mergeCell ref="U15:W15"/>
    <mergeCell ref="X15:Z15"/>
    <mergeCell ref="AA14:AF14"/>
    <mergeCell ref="D17:E17"/>
    <mergeCell ref="E29:F29"/>
    <mergeCell ref="E36:F36"/>
    <mergeCell ref="E145:F145"/>
    <mergeCell ref="E138:F138"/>
    <mergeCell ref="E137:F137"/>
    <mergeCell ref="E141:F141"/>
    <mergeCell ref="E144:F144"/>
    <mergeCell ref="E139:F139"/>
    <mergeCell ref="E140:F140"/>
    <mergeCell ref="E155:F155"/>
    <mergeCell ref="E160:F160"/>
    <mergeCell ref="E156:F156"/>
    <mergeCell ref="E166:F166"/>
    <mergeCell ref="E167:F167"/>
    <mergeCell ref="E157:F157"/>
    <mergeCell ref="E165:F165"/>
    <mergeCell ref="E162:F162"/>
    <mergeCell ref="AA15:AC15"/>
    <mergeCell ref="AD15:AF15"/>
    <mergeCell ref="E177:F177"/>
    <mergeCell ref="E174:F174"/>
    <mergeCell ref="E171:F171"/>
    <mergeCell ref="E112:F112"/>
    <mergeCell ref="E100:F100"/>
    <mergeCell ref="E98:F98"/>
    <mergeCell ref="E128:F128"/>
    <mergeCell ref="E124:F124"/>
    <mergeCell ref="E22:F22"/>
    <mergeCell ref="E47:F47"/>
    <mergeCell ref="E109:F109"/>
    <mergeCell ref="E57:F57"/>
    <mergeCell ref="E97:F97"/>
    <mergeCell ref="E104:F104"/>
    <mergeCell ref="E101:F101"/>
    <mergeCell ref="E96:F96"/>
    <mergeCell ref="E108:F108"/>
    <mergeCell ref="E53:F53"/>
    <mergeCell ref="E54:F54"/>
    <mergeCell ref="E58:F58"/>
    <mergeCell ref="E99:F99"/>
    <mergeCell ref="E129:F129"/>
    <mergeCell ref="E55:F55"/>
    <mergeCell ref="E106:F106"/>
    <mergeCell ref="E114:F114"/>
    <mergeCell ref="E107:F107"/>
    <mergeCell ref="E123:F123"/>
    <mergeCell ref="E122:F122"/>
    <mergeCell ref="E116:F116"/>
    <mergeCell ref="E102:F102"/>
    <mergeCell ref="E126:F126"/>
    <mergeCell ref="E125:F125"/>
    <mergeCell ref="E111:F111"/>
    <mergeCell ref="E115:F115"/>
    <mergeCell ref="E121:F121"/>
    <mergeCell ref="E27:F27"/>
    <mergeCell ref="E28:F28"/>
    <mergeCell ref="E130:F130"/>
    <mergeCell ref="E110:F110"/>
    <mergeCell ref="E56:F56"/>
    <mergeCell ref="E43:F43"/>
    <mergeCell ref="E52:F52"/>
    <mergeCell ref="E45:F45"/>
    <mergeCell ref="E117:F117"/>
    <mergeCell ref="E118:F118"/>
    <mergeCell ref="E44:F44"/>
    <mergeCell ref="E48:F48"/>
    <mergeCell ref="E46:F46"/>
    <mergeCell ref="E35:F35"/>
    <mergeCell ref="E38:F38"/>
    <mergeCell ref="E39:F39"/>
    <mergeCell ref="E40:F40"/>
    <mergeCell ref="E41:F41"/>
    <mergeCell ref="E42:F42"/>
    <mergeCell ref="E37:F37"/>
    <mergeCell ref="D14:E16"/>
    <mergeCell ref="E113:F113"/>
    <mergeCell ref="F14:F16"/>
    <mergeCell ref="E21:F21"/>
    <mergeCell ref="E51:F51"/>
    <mergeCell ref="E18:F18"/>
    <mergeCell ref="E33:F33"/>
    <mergeCell ref="E50:F50"/>
    <mergeCell ref="E26:F26"/>
    <mergeCell ref="E49:F49"/>
    <mergeCell ref="E136:F136"/>
    <mergeCell ref="E133:F133"/>
    <mergeCell ref="E134:F134"/>
    <mergeCell ref="E132:F132"/>
    <mergeCell ref="E127:F127"/>
    <mergeCell ref="E135:F135"/>
    <mergeCell ref="E131:F131"/>
    <mergeCell ref="O14:T14"/>
    <mergeCell ref="R15:T15"/>
    <mergeCell ref="O15:Q15"/>
    <mergeCell ref="E34:F34"/>
    <mergeCell ref="E32:F32"/>
    <mergeCell ref="E30:F30"/>
    <mergeCell ref="E31:F31"/>
    <mergeCell ref="G14:H14"/>
    <mergeCell ref="K14:L14"/>
    <mergeCell ref="M14:N14"/>
    <mergeCell ref="E142:F142"/>
    <mergeCell ref="E183:F183"/>
    <mergeCell ref="E180:F180"/>
    <mergeCell ref="E181:F181"/>
    <mergeCell ref="E168:F168"/>
    <mergeCell ref="E182:F182"/>
    <mergeCell ref="E175:F175"/>
    <mergeCell ref="E176:F176"/>
    <mergeCell ref="E164:F164"/>
    <mergeCell ref="E143:F143"/>
    <mergeCell ref="E147:F147"/>
    <mergeCell ref="E146:F146"/>
    <mergeCell ref="E150:F150"/>
    <mergeCell ref="E154:F154"/>
    <mergeCell ref="E148:F148"/>
    <mergeCell ref="E149:F149"/>
    <mergeCell ref="E152:F152"/>
    <mergeCell ref="E169:F169"/>
    <mergeCell ref="E173:F173"/>
    <mergeCell ref="E172:F172"/>
    <mergeCell ref="I14:J14"/>
    <mergeCell ref="E170:F170"/>
    <mergeCell ref="E158:F158"/>
    <mergeCell ref="E161:F161"/>
    <mergeCell ref="E163:F163"/>
    <mergeCell ref="E153:F153"/>
    <mergeCell ref="E159:F159"/>
  </mergeCells>
  <phoneticPr fontId="42" type="noConversion"/>
  <dataValidations count="1">
    <dataValidation type="decimal" allowBlank="1" showErrorMessage="1" errorTitle="Ошибка" error="Допускается ввод только неотрицательных чисел!" sqref="X181:X183 G37:N38 G181:O183 G33:N35 G117:N118 G108:N108 G21:N21 G114:N115 G97:N97 G177:N177 G135:N136 G131:N132 G127:N129 G138:N140 G142:N145 G148:N149 G111:N112 G99:N99 G101:N101 G57:N57 G54:N55 G48:N51 G44:N46 R181:R183 G41:N42 AM181:AM183 AP181:AP183 AG181:AG183 AJ181:AJ183 AA181:AA183 AD181:AD183 U181:U183 AN23:AR23 AH23:AL23 AB23:AF23 V23:Z23 P23:T23 AN77:AR79 AN66:AR68 AN81:AR83 AN74:AR75 AN70:AR71 AH77:AL79 AH66:AL68 AH81:AL83 AH74:AL75 AH70:AL71 AB77:AF79 AB66:AF68 AB81:AF83 AB74:AF75 AB70:AF71 V77:Z79 V66:Z68 V81:Z83 V74:Z75 V70:Z71 P81:T83 P77:T79 P74:T75 P70:T71 P66:T68">
      <formula1>0</formula1>
      <formula2>9.99999999999999E+23</formula2>
    </dataValidation>
  </dataValidations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List18">
    <tabColor indexed="24"/>
  </sheetPr>
  <dimension ref="A1:GD183"/>
  <sheetViews>
    <sheetView showGridLines="0" topLeftCell="C11" zoomScaleNormal="100" workbookViewId="0">
      <pane xSplit="4" ySplit="7" topLeftCell="G18" activePane="bottomRight" state="frozen"/>
      <selection activeCell="D12" sqref="D12:F12"/>
      <selection pane="topRight" activeCell="D12" sqref="D12:F12"/>
      <selection pane="bottomLeft" activeCell="D12" sqref="D12:F12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7" width="12.7109375" style="343" customWidth="1"/>
    <col min="8" max="8" width="12.7109375" style="343" hidden="1" customWidth="1"/>
    <col min="9" max="9" width="12.7109375" style="343" customWidth="1"/>
    <col min="10" max="10" width="12.7109375" style="343" hidden="1" customWidth="1"/>
    <col min="11" max="11" width="12.7109375" style="343" customWidth="1"/>
    <col min="12" max="12" width="12.7109375" style="343" hidden="1" customWidth="1"/>
    <col min="13" max="13" width="12.7109375" style="343" customWidth="1"/>
    <col min="14" max="14" width="12.7109375" style="343" hidden="1" customWidth="1"/>
    <col min="15" max="17" width="12.7109375" style="343" customWidth="1"/>
    <col min="18" max="20" width="12.7109375" style="343" hidden="1" customWidth="1"/>
    <col min="21" max="23" width="12.7109375" style="343" customWidth="1"/>
    <col min="24" max="26" width="12.7109375" style="343" hidden="1" customWidth="1"/>
    <col min="27" max="29" width="12.7109375" style="343" customWidth="1"/>
    <col min="30" max="32" width="12.7109375" style="343" hidden="1" customWidth="1"/>
    <col min="33" max="35" width="12.7109375" style="343" customWidth="1"/>
    <col min="36" max="38" width="12.7109375" style="343" hidden="1" customWidth="1"/>
    <col min="39" max="41" width="12.7109375" style="343" customWidth="1"/>
    <col min="42" max="44" width="12.7109375" style="343" hidden="1" customWidth="1"/>
    <col min="45" max="186" width="12.7109375" style="343" customWidth="1"/>
    <col min="187" max="16384" width="9.140625" style="343"/>
  </cols>
  <sheetData>
    <row r="1" spans="1:186" hidden="1">
      <c r="A1" s="339" t="s">
        <v>2374</v>
      </c>
      <c r="D1" s="342"/>
      <c r="E1" s="342"/>
      <c r="F1" s="342"/>
      <c r="G1" s="342"/>
      <c r="H1" s="462"/>
      <c r="I1" s="342"/>
      <c r="J1" s="462"/>
      <c r="K1" s="342"/>
      <c r="L1" s="462"/>
      <c r="M1" s="342"/>
      <c r="N1" s="462"/>
      <c r="O1" s="342"/>
      <c r="P1" s="342"/>
      <c r="Q1" s="342"/>
      <c r="R1" s="462"/>
      <c r="S1" s="462"/>
      <c r="T1" s="462"/>
      <c r="U1" s="342"/>
      <c r="V1" s="342"/>
      <c r="W1" s="342"/>
      <c r="X1" s="462"/>
      <c r="Y1" s="462"/>
      <c r="Z1" s="462"/>
      <c r="AA1" s="342"/>
      <c r="AB1" s="342"/>
      <c r="AC1" s="342"/>
      <c r="AD1" s="462"/>
      <c r="AE1" s="462"/>
      <c r="AF1" s="462"/>
      <c r="AG1" s="342"/>
      <c r="AH1" s="342"/>
      <c r="AI1" s="342"/>
      <c r="AJ1" s="462"/>
      <c r="AK1" s="462"/>
      <c r="AL1" s="462"/>
      <c r="AM1" s="342"/>
      <c r="AN1" s="342"/>
      <c r="AO1" s="342"/>
      <c r="AP1" s="462"/>
      <c r="AQ1" s="462"/>
      <c r="AR1" s="46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342"/>
      <c r="DK1" s="342"/>
      <c r="DL1" s="342"/>
      <c r="DM1" s="342"/>
      <c r="DN1" s="342"/>
      <c r="DO1" s="342"/>
      <c r="DP1" s="342"/>
      <c r="DQ1" s="342"/>
      <c r="DR1" s="342"/>
      <c r="DS1" s="342"/>
      <c r="DT1" s="342"/>
      <c r="DU1" s="342"/>
      <c r="DV1" s="34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342"/>
      <c r="ES1" s="342"/>
      <c r="ET1" s="342"/>
      <c r="EU1" s="342"/>
      <c r="EV1" s="342"/>
      <c r="EW1" s="342"/>
      <c r="EX1" s="342"/>
      <c r="EY1" s="342"/>
      <c r="EZ1" s="34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/>
      <c r="GA1" s="342"/>
      <c r="GB1" s="342"/>
      <c r="GC1" s="342"/>
      <c r="GD1" s="342"/>
    </row>
    <row r="2" spans="1:186" hidden="1">
      <c r="D2" s="342"/>
      <c r="E2" s="342"/>
      <c r="F2" s="342"/>
      <c r="G2" s="342"/>
      <c r="H2" s="462"/>
      <c r="I2" s="342"/>
      <c r="J2" s="462"/>
      <c r="K2" s="342"/>
      <c r="L2" s="462"/>
      <c r="M2" s="342"/>
      <c r="N2" s="462"/>
      <c r="O2" s="342"/>
      <c r="P2" s="342"/>
      <c r="Q2" s="342"/>
      <c r="R2" s="462"/>
      <c r="S2" s="462"/>
      <c r="T2" s="462"/>
      <c r="U2" s="342"/>
      <c r="V2" s="342"/>
      <c r="W2" s="342"/>
      <c r="X2" s="462"/>
      <c r="Y2" s="462"/>
      <c r="Z2" s="462"/>
      <c r="AA2" s="342"/>
      <c r="AB2" s="342"/>
      <c r="AC2" s="342"/>
      <c r="AD2" s="462"/>
      <c r="AE2" s="462"/>
      <c r="AF2" s="462"/>
      <c r="AG2" s="342"/>
      <c r="AH2" s="342"/>
      <c r="AI2" s="342"/>
      <c r="AJ2" s="462"/>
      <c r="AK2" s="462"/>
      <c r="AL2" s="462"/>
      <c r="AM2" s="342"/>
      <c r="AN2" s="342"/>
      <c r="AO2" s="342"/>
      <c r="AP2" s="462"/>
      <c r="AQ2" s="462"/>
      <c r="AR2" s="46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342"/>
      <c r="DH2" s="342"/>
      <c r="DI2" s="342"/>
      <c r="DJ2" s="342"/>
      <c r="DK2" s="342"/>
      <c r="DL2" s="342"/>
      <c r="DM2" s="342"/>
      <c r="DN2" s="342"/>
      <c r="DO2" s="342"/>
      <c r="DP2" s="342"/>
      <c r="DQ2" s="342"/>
      <c r="DR2" s="342"/>
      <c r="DS2" s="342"/>
      <c r="DT2" s="342"/>
      <c r="DU2" s="342"/>
      <c r="DV2" s="342"/>
      <c r="DW2" s="342"/>
      <c r="DX2" s="342"/>
      <c r="DY2" s="342"/>
      <c r="DZ2" s="342"/>
      <c r="EA2" s="342"/>
      <c r="EB2" s="342"/>
      <c r="EC2" s="342"/>
      <c r="ED2" s="342"/>
      <c r="EE2" s="342"/>
      <c r="EF2" s="342"/>
      <c r="EG2" s="342"/>
      <c r="EH2" s="342"/>
      <c r="EI2" s="342"/>
      <c r="EJ2" s="342"/>
      <c r="EK2" s="342"/>
      <c r="EL2" s="342"/>
      <c r="EM2" s="342"/>
      <c r="EN2" s="342"/>
      <c r="EO2" s="342"/>
      <c r="EP2" s="342"/>
      <c r="EQ2" s="342"/>
      <c r="ER2" s="342"/>
      <c r="ES2" s="342"/>
      <c r="ET2" s="342"/>
      <c r="EU2" s="342"/>
      <c r="EV2" s="342"/>
      <c r="EW2" s="342"/>
      <c r="EX2" s="342"/>
      <c r="EY2" s="342"/>
      <c r="EZ2" s="342"/>
      <c r="FA2" s="342"/>
      <c r="FB2" s="342"/>
      <c r="FC2" s="342"/>
      <c r="FD2" s="342"/>
      <c r="FE2" s="342"/>
      <c r="FF2" s="342"/>
      <c r="FG2" s="342"/>
      <c r="FH2" s="342"/>
      <c r="FI2" s="342"/>
      <c r="FJ2" s="342"/>
      <c r="FK2" s="342"/>
      <c r="FL2" s="342"/>
      <c r="FM2" s="342"/>
      <c r="FN2" s="342"/>
      <c r="FO2" s="342"/>
      <c r="FP2" s="342"/>
      <c r="FQ2" s="342"/>
      <c r="FR2" s="342"/>
      <c r="FS2" s="342"/>
      <c r="FT2" s="342"/>
      <c r="FU2" s="342"/>
      <c r="FV2" s="342"/>
      <c r="FW2" s="342"/>
      <c r="FX2" s="342"/>
      <c r="FY2" s="342"/>
      <c r="FZ2" s="342"/>
      <c r="GA2" s="342"/>
      <c r="GB2" s="342"/>
      <c r="GC2" s="342"/>
      <c r="GD2" s="342"/>
    </row>
    <row r="3" spans="1:186" hidden="1">
      <c r="D3" s="342"/>
      <c r="E3" s="342"/>
      <c r="F3" s="342"/>
      <c r="G3" s="342"/>
      <c r="H3" s="462"/>
      <c r="I3" s="342"/>
      <c r="J3" s="462"/>
      <c r="K3" s="342"/>
      <c r="L3" s="462"/>
      <c r="M3" s="342"/>
      <c r="N3" s="462"/>
      <c r="O3" s="342"/>
      <c r="P3" s="342"/>
      <c r="Q3" s="342"/>
      <c r="R3" s="462"/>
      <c r="S3" s="462"/>
      <c r="T3" s="462"/>
      <c r="U3" s="342"/>
      <c r="V3" s="342"/>
      <c r="W3" s="342"/>
      <c r="X3" s="462"/>
      <c r="Y3" s="462"/>
      <c r="Z3" s="462"/>
      <c r="AA3" s="342"/>
      <c r="AB3" s="342"/>
      <c r="AC3" s="342"/>
      <c r="AD3" s="462"/>
      <c r="AE3" s="462"/>
      <c r="AF3" s="462"/>
      <c r="AG3" s="342"/>
      <c r="AH3" s="342"/>
      <c r="AI3" s="342"/>
      <c r="AJ3" s="462"/>
      <c r="AK3" s="462"/>
      <c r="AL3" s="462"/>
      <c r="AM3" s="342"/>
      <c r="AN3" s="342"/>
      <c r="AO3" s="342"/>
      <c r="AP3" s="462"/>
      <c r="AQ3" s="462"/>
      <c r="AR3" s="46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342"/>
      <c r="DI3" s="342"/>
      <c r="DJ3" s="342"/>
      <c r="DK3" s="342"/>
      <c r="DL3" s="342"/>
      <c r="DM3" s="342"/>
      <c r="DN3" s="342"/>
      <c r="DO3" s="342"/>
      <c r="DP3" s="342"/>
      <c r="DQ3" s="342"/>
      <c r="DR3" s="342"/>
      <c r="DS3" s="342"/>
      <c r="DT3" s="342"/>
      <c r="DU3" s="342"/>
      <c r="DV3" s="34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342"/>
      <c r="EM3" s="342"/>
      <c r="EN3" s="342"/>
      <c r="EO3" s="342"/>
      <c r="EP3" s="342"/>
      <c r="EQ3" s="342"/>
      <c r="ER3" s="342"/>
      <c r="ES3" s="342"/>
      <c r="ET3" s="342"/>
      <c r="EU3" s="342"/>
      <c r="EV3" s="342"/>
      <c r="EW3" s="342"/>
      <c r="EX3" s="342"/>
      <c r="EY3" s="342"/>
      <c r="EZ3" s="342"/>
      <c r="FA3" s="342"/>
      <c r="FB3" s="342"/>
      <c r="FC3" s="342"/>
      <c r="FD3" s="342"/>
      <c r="FE3" s="342"/>
      <c r="FF3" s="342"/>
      <c r="FG3" s="342"/>
      <c r="FH3" s="342"/>
      <c r="FI3" s="342"/>
      <c r="FJ3" s="342"/>
      <c r="FK3" s="342"/>
      <c r="FL3" s="342"/>
      <c r="FM3" s="342"/>
      <c r="FN3" s="342"/>
      <c r="FO3" s="342"/>
      <c r="FP3" s="342"/>
      <c r="FQ3" s="342"/>
      <c r="FR3" s="342"/>
      <c r="FS3" s="342"/>
      <c r="FT3" s="342"/>
      <c r="FU3" s="342"/>
      <c r="FV3" s="342"/>
      <c r="FW3" s="342"/>
      <c r="FX3" s="342"/>
      <c r="FY3" s="342"/>
      <c r="FZ3" s="342"/>
      <c r="GA3" s="342"/>
      <c r="GB3" s="342"/>
      <c r="GC3" s="342"/>
      <c r="GD3" s="342"/>
    </row>
    <row r="4" spans="1:186" hidden="1">
      <c r="D4" s="342"/>
      <c r="E4" s="342"/>
      <c r="F4" s="342"/>
      <c r="G4" s="342"/>
      <c r="H4" s="462"/>
      <c r="I4" s="342"/>
      <c r="J4" s="462"/>
      <c r="K4" s="342"/>
      <c r="L4" s="462"/>
      <c r="M4" s="342"/>
      <c r="N4" s="462"/>
      <c r="O4" s="342"/>
      <c r="P4" s="342"/>
      <c r="Q4" s="342"/>
      <c r="R4" s="462"/>
      <c r="S4" s="462"/>
      <c r="T4" s="462"/>
      <c r="U4" s="342"/>
      <c r="V4" s="342"/>
      <c r="W4" s="342"/>
      <c r="X4" s="462"/>
      <c r="Y4" s="462"/>
      <c r="Z4" s="462"/>
      <c r="AA4" s="342"/>
      <c r="AB4" s="342"/>
      <c r="AC4" s="342"/>
      <c r="AD4" s="462"/>
      <c r="AE4" s="462"/>
      <c r="AF4" s="462"/>
      <c r="AG4" s="342"/>
      <c r="AH4" s="342"/>
      <c r="AI4" s="342"/>
      <c r="AJ4" s="462"/>
      <c r="AK4" s="462"/>
      <c r="AL4" s="462"/>
      <c r="AM4" s="342"/>
      <c r="AN4" s="342"/>
      <c r="AO4" s="342"/>
      <c r="AP4" s="462"/>
      <c r="AQ4" s="462"/>
      <c r="AR4" s="46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  <c r="FQ4" s="342"/>
      <c r="FR4" s="342"/>
      <c r="FS4" s="342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</row>
    <row r="5" spans="1:186" hidden="1">
      <c r="D5" s="342"/>
      <c r="E5" s="342"/>
      <c r="F5" s="342"/>
      <c r="G5" s="342"/>
      <c r="H5" s="462"/>
      <c r="I5" s="342"/>
      <c r="J5" s="462"/>
      <c r="K5" s="342"/>
      <c r="L5" s="462"/>
      <c r="M5" s="342"/>
      <c r="N5" s="462"/>
      <c r="O5" s="342"/>
      <c r="P5" s="342"/>
      <c r="Q5" s="342"/>
      <c r="R5" s="462"/>
      <c r="S5" s="462"/>
      <c r="T5" s="462"/>
      <c r="U5" s="342"/>
      <c r="V5" s="342"/>
      <c r="W5" s="342"/>
      <c r="X5" s="462"/>
      <c r="Y5" s="462"/>
      <c r="Z5" s="462"/>
      <c r="AA5" s="342"/>
      <c r="AB5" s="342"/>
      <c r="AC5" s="342"/>
      <c r="AD5" s="462"/>
      <c r="AE5" s="462"/>
      <c r="AF5" s="462"/>
      <c r="AG5" s="342"/>
      <c r="AH5" s="342"/>
      <c r="AI5" s="342"/>
      <c r="AJ5" s="462"/>
      <c r="AK5" s="462"/>
      <c r="AL5" s="462"/>
      <c r="AM5" s="342"/>
      <c r="AN5" s="342"/>
      <c r="AO5" s="342"/>
      <c r="AP5" s="462"/>
      <c r="AQ5" s="462"/>
      <c r="AR5" s="46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</row>
    <row r="6" spans="1:186" hidden="1">
      <c r="D6" s="342"/>
      <c r="E6" s="342"/>
      <c r="F6" s="342"/>
      <c r="G6" s="342"/>
      <c r="H6" s="462"/>
      <c r="I6" s="342"/>
      <c r="J6" s="462"/>
      <c r="K6" s="342"/>
      <c r="L6" s="462"/>
      <c r="M6" s="342"/>
      <c r="N6" s="462"/>
      <c r="O6" s="342"/>
      <c r="P6" s="342"/>
      <c r="Q6" s="342"/>
      <c r="R6" s="462"/>
      <c r="S6" s="462"/>
      <c r="T6" s="462"/>
      <c r="U6" s="342"/>
      <c r="V6" s="342"/>
      <c r="W6" s="342"/>
      <c r="X6" s="462"/>
      <c r="Y6" s="462"/>
      <c r="Z6" s="462"/>
      <c r="AA6" s="342"/>
      <c r="AB6" s="342"/>
      <c r="AC6" s="342"/>
      <c r="AD6" s="462"/>
      <c r="AE6" s="462"/>
      <c r="AF6" s="462"/>
      <c r="AG6" s="342"/>
      <c r="AH6" s="342"/>
      <c r="AI6" s="342"/>
      <c r="AJ6" s="462"/>
      <c r="AK6" s="462"/>
      <c r="AL6" s="462"/>
      <c r="AM6" s="342"/>
      <c r="AN6" s="342"/>
      <c r="AO6" s="342"/>
      <c r="AP6" s="462"/>
      <c r="AQ6" s="462"/>
      <c r="AR6" s="46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342"/>
      <c r="EM6" s="342"/>
      <c r="EN6" s="342"/>
      <c r="EO6" s="342"/>
      <c r="EP6" s="342"/>
      <c r="EQ6" s="342"/>
      <c r="ER6" s="342"/>
      <c r="ES6" s="342"/>
      <c r="ET6" s="342"/>
      <c r="EU6" s="342"/>
      <c r="EV6" s="342"/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  <c r="FL6" s="342"/>
      <c r="FM6" s="342"/>
      <c r="FN6" s="342"/>
      <c r="FO6" s="342"/>
      <c r="FP6" s="342"/>
      <c r="FQ6" s="342"/>
      <c r="FR6" s="342"/>
      <c r="FS6" s="342"/>
      <c r="FT6" s="342"/>
      <c r="FU6" s="342"/>
      <c r="FV6" s="342"/>
      <c r="FW6" s="342"/>
      <c r="FX6" s="342"/>
      <c r="FY6" s="342"/>
      <c r="FZ6" s="342"/>
      <c r="GA6" s="342"/>
      <c r="GB6" s="342"/>
      <c r="GC6" s="342"/>
      <c r="GD6" s="342"/>
    </row>
    <row r="7" spans="1:186" hidden="1">
      <c r="D7" s="342"/>
      <c r="E7" s="342"/>
      <c r="F7" s="342"/>
      <c r="G7" s="342"/>
      <c r="H7" s="462"/>
      <c r="I7" s="342"/>
      <c r="J7" s="462"/>
      <c r="K7" s="342"/>
      <c r="L7" s="462"/>
      <c r="M7" s="342"/>
      <c r="N7" s="462"/>
      <c r="O7" s="342"/>
      <c r="P7" s="342"/>
      <c r="Q7" s="342"/>
      <c r="R7" s="462"/>
      <c r="S7" s="462"/>
      <c r="T7" s="462"/>
      <c r="U7" s="342"/>
      <c r="V7" s="342"/>
      <c r="W7" s="342"/>
      <c r="X7" s="462"/>
      <c r="Y7" s="462"/>
      <c r="Z7" s="462"/>
      <c r="AA7" s="342"/>
      <c r="AB7" s="342"/>
      <c r="AC7" s="342"/>
      <c r="AD7" s="462"/>
      <c r="AE7" s="462"/>
      <c r="AF7" s="462"/>
      <c r="AG7" s="342"/>
      <c r="AH7" s="342"/>
      <c r="AI7" s="342"/>
      <c r="AJ7" s="462"/>
      <c r="AK7" s="462"/>
      <c r="AL7" s="462"/>
      <c r="AM7" s="342"/>
      <c r="AN7" s="342"/>
      <c r="AO7" s="342"/>
      <c r="AP7" s="462"/>
      <c r="AQ7" s="462"/>
      <c r="AR7" s="46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342"/>
      <c r="FQ7" s="342"/>
      <c r="FR7" s="342"/>
      <c r="FS7" s="342"/>
      <c r="FT7" s="342"/>
      <c r="FU7" s="342"/>
      <c r="FV7" s="342"/>
      <c r="FW7" s="342"/>
      <c r="FX7" s="342"/>
      <c r="FY7" s="342"/>
      <c r="FZ7" s="342"/>
      <c r="GA7" s="342"/>
      <c r="GB7" s="342"/>
      <c r="GC7" s="342"/>
      <c r="GD7" s="342"/>
    </row>
    <row r="8" spans="1:186" hidden="1">
      <c r="D8" s="342"/>
      <c r="E8" s="342"/>
      <c r="F8" s="342"/>
      <c r="G8" s="342"/>
      <c r="H8" s="462"/>
      <c r="I8" s="342"/>
      <c r="J8" s="462"/>
      <c r="K8" s="342"/>
      <c r="L8" s="462"/>
      <c r="M8" s="342"/>
      <c r="N8" s="462"/>
      <c r="O8" s="342"/>
      <c r="P8" s="342"/>
      <c r="Q8" s="342"/>
      <c r="R8" s="462"/>
      <c r="S8" s="462"/>
      <c r="T8" s="462"/>
      <c r="U8" s="342"/>
      <c r="V8" s="342"/>
      <c r="W8" s="342"/>
      <c r="X8" s="462"/>
      <c r="Y8" s="462"/>
      <c r="Z8" s="462"/>
      <c r="AA8" s="342"/>
      <c r="AB8" s="342"/>
      <c r="AC8" s="342"/>
      <c r="AD8" s="462"/>
      <c r="AE8" s="462"/>
      <c r="AF8" s="462"/>
      <c r="AG8" s="342"/>
      <c r="AH8" s="342"/>
      <c r="AI8" s="342"/>
      <c r="AJ8" s="462"/>
      <c r="AK8" s="462"/>
      <c r="AL8" s="462"/>
      <c r="AM8" s="342"/>
      <c r="AN8" s="342"/>
      <c r="AO8" s="342"/>
      <c r="AP8" s="462"/>
      <c r="AQ8" s="462"/>
      <c r="AR8" s="46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  <c r="CL8" s="342"/>
      <c r="CM8" s="342"/>
      <c r="CN8" s="342"/>
      <c r="CO8" s="342"/>
      <c r="CP8" s="342"/>
      <c r="CQ8" s="342"/>
      <c r="CR8" s="34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342"/>
      <c r="DI8" s="342"/>
      <c r="DJ8" s="342"/>
      <c r="DK8" s="342"/>
      <c r="DL8" s="342"/>
      <c r="DM8" s="342"/>
      <c r="DN8" s="342"/>
      <c r="DO8" s="342"/>
      <c r="DP8" s="342"/>
      <c r="DQ8" s="342"/>
      <c r="DR8" s="342"/>
      <c r="DS8" s="342"/>
      <c r="DT8" s="342"/>
      <c r="DU8" s="342"/>
      <c r="DV8" s="34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342"/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  <c r="FO8" s="342"/>
      <c r="FP8" s="342"/>
      <c r="FQ8" s="342"/>
      <c r="FR8" s="342"/>
      <c r="FS8" s="342"/>
      <c r="FT8" s="342"/>
      <c r="FU8" s="342"/>
      <c r="FV8" s="342"/>
      <c r="FW8" s="342"/>
      <c r="FX8" s="342"/>
      <c r="FY8" s="342"/>
      <c r="FZ8" s="342"/>
      <c r="GA8" s="342"/>
      <c r="GB8" s="342"/>
      <c r="GC8" s="342"/>
      <c r="GD8" s="342"/>
    </row>
    <row r="9" spans="1:186" hidden="1">
      <c r="D9" s="342"/>
      <c r="E9" s="342"/>
      <c r="F9" s="342"/>
      <c r="G9" s="342"/>
      <c r="H9" s="462"/>
      <c r="I9" s="342"/>
      <c r="J9" s="462"/>
      <c r="K9" s="342"/>
      <c r="L9" s="462"/>
      <c r="M9" s="342"/>
      <c r="N9" s="462"/>
      <c r="O9" s="342"/>
      <c r="P9" s="342"/>
      <c r="Q9" s="342"/>
      <c r="R9" s="462"/>
      <c r="S9" s="462"/>
      <c r="T9" s="462"/>
      <c r="U9" s="342"/>
      <c r="V9" s="342"/>
      <c r="W9" s="342"/>
      <c r="X9" s="462"/>
      <c r="Y9" s="462"/>
      <c r="Z9" s="462"/>
      <c r="AA9" s="342"/>
      <c r="AB9" s="342"/>
      <c r="AC9" s="342"/>
      <c r="AD9" s="462"/>
      <c r="AE9" s="462"/>
      <c r="AF9" s="462"/>
      <c r="AG9" s="342"/>
      <c r="AH9" s="342"/>
      <c r="AI9" s="342"/>
      <c r="AJ9" s="462"/>
      <c r="AK9" s="462"/>
      <c r="AL9" s="462"/>
      <c r="AM9" s="342"/>
      <c r="AN9" s="342"/>
      <c r="AO9" s="342"/>
      <c r="AP9" s="462"/>
      <c r="AQ9" s="462"/>
      <c r="AR9" s="46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</row>
    <row r="10" spans="1:186" hidden="1">
      <c r="D10" s="342"/>
      <c r="E10" s="342"/>
      <c r="F10" s="342"/>
      <c r="G10" s="342"/>
      <c r="H10" s="462"/>
      <c r="I10" s="342"/>
      <c r="J10" s="462"/>
      <c r="K10" s="342"/>
      <c r="L10" s="462"/>
      <c r="M10" s="342"/>
      <c r="N10" s="462"/>
      <c r="O10" s="342"/>
      <c r="P10" s="342"/>
      <c r="Q10" s="342"/>
      <c r="R10" s="462"/>
      <c r="S10" s="462"/>
      <c r="T10" s="462"/>
      <c r="U10" s="342"/>
      <c r="V10" s="342"/>
      <c r="W10" s="342"/>
      <c r="X10" s="462"/>
      <c r="Y10" s="462"/>
      <c r="Z10" s="462"/>
      <c r="AA10" s="342"/>
      <c r="AB10" s="342"/>
      <c r="AC10" s="342"/>
      <c r="AD10" s="462"/>
      <c r="AE10" s="462"/>
      <c r="AF10" s="462"/>
      <c r="AG10" s="342"/>
      <c r="AH10" s="342"/>
      <c r="AI10" s="342"/>
      <c r="AJ10" s="462"/>
      <c r="AK10" s="462"/>
      <c r="AL10" s="462"/>
      <c r="AM10" s="342"/>
      <c r="AN10" s="342"/>
      <c r="AO10" s="342"/>
      <c r="AP10" s="462"/>
      <c r="AQ10" s="462"/>
      <c r="AR10" s="46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  <c r="CL10" s="342"/>
      <c r="CM10" s="342"/>
      <c r="CN10" s="342"/>
      <c r="CO10" s="342"/>
      <c r="CP10" s="342"/>
      <c r="CQ10" s="342"/>
      <c r="CR10" s="34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342"/>
      <c r="DI10" s="342"/>
      <c r="DJ10" s="342"/>
      <c r="DK10" s="342"/>
      <c r="DL10" s="342"/>
      <c r="DM10" s="342"/>
      <c r="DN10" s="342"/>
      <c r="DO10" s="342"/>
      <c r="DP10" s="342"/>
      <c r="DQ10" s="342"/>
      <c r="DR10" s="342"/>
      <c r="DS10" s="342"/>
      <c r="DT10" s="342"/>
      <c r="DU10" s="342"/>
      <c r="DV10" s="34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342"/>
      <c r="EM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342"/>
      <c r="FR10" s="342"/>
      <c r="FS10" s="342"/>
      <c r="FT10" s="342"/>
      <c r="FU10" s="342"/>
      <c r="FV10" s="342"/>
      <c r="FW10" s="342"/>
      <c r="FX10" s="342"/>
      <c r="FY10" s="342"/>
      <c r="FZ10" s="342"/>
      <c r="GA10" s="342"/>
      <c r="GB10" s="342"/>
      <c r="GC10" s="342"/>
      <c r="GD10" s="342"/>
    </row>
    <row r="11" spans="1:186" s="348" customFormat="1">
      <c r="A11" s="344"/>
      <c r="B11" s="345"/>
      <c r="C11" s="341"/>
      <c r="D11" s="346"/>
      <c r="E11" s="346"/>
      <c r="F11" s="346"/>
      <c r="G11" s="347"/>
      <c r="H11" s="463"/>
      <c r="I11" s="347"/>
      <c r="J11" s="463"/>
      <c r="K11" s="347"/>
      <c r="L11" s="463"/>
      <c r="M11" s="347"/>
      <c r="N11" s="463"/>
      <c r="O11" s="347"/>
      <c r="P11" s="347"/>
      <c r="Q11" s="347"/>
      <c r="R11" s="463"/>
      <c r="S11" s="463"/>
      <c r="T11" s="463"/>
      <c r="U11" s="347"/>
      <c r="V11" s="347"/>
      <c r="W11" s="347"/>
      <c r="X11" s="463"/>
      <c r="Y11" s="463"/>
      <c r="Z11" s="463"/>
      <c r="AA11" s="347"/>
      <c r="AB11" s="347"/>
      <c r="AC11" s="347"/>
      <c r="AD11" s="463"/>
      <c r="AE11" s="463"/>
      <c r="AF11" s="463"/>
      <c r="AG11" s="347"/>
      <c r="AH11" s="347"/>
      <c r="AI11" s="347"/>
      <c r="AJ11" s="463"/>
      <c r="AK11" s="339"/>
      <c r="AL11" s="339"/>
      <c r="AM11" s="339"/>
      <c r="AN11" s="339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339"/>
      <c r="BA11" s="339"/>
      <c r="BB11" s="339"/>
      <c r="BC11" s="339"/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  <c r="EQ11" s="339"/>
      <c r="ER11" s="339"/>
      <c r="ES11" s="339"/>
      <c r="ET11" s="339"/>
      <c r="EU11" s="339"/>
      <c r="EV11" s="339"/>
      <c r="EW11" s="339"/>
      <c r="EX11" s="339"/>
      <c r="EY11" s="339"/>
      <c r="EZ11" s="339"/>
      <c r="FA11" s="339"/>
      <c r="FB11" s="339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</row>
    <row r="12" spans="1:186" s="351" customFormat="1" ht="20.100000000000001" customHeight="1">
      <c r="A12" s="344"/>
      <c r="B12" s="340"/>
      <c r="C12" s="349"/>
      <c r="D12" s="533" t="s">
        <v>1538</v>
      </c>
      <c r="E12" s="533"/>
      <c r="F12" s="533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CP12" s="350"/>
      <c r="CQ12" s="350"/>
      <c r="CR12" s="350"/>
      <c r="CS12" s="350"/>
      <c r="CT12" s="350"/>
      <c r="CU12" s="350"/>
      <c r="CV12" s="350"/>
      <c r="CW12" s="350"/>
      <c r="CX12" s="350"/>
      <c r="CY12" s="350"/>
      <c r="CZ12" s="350"/>
      <c r="DA12" s="350"/>
      <c r="DB12" s="350"/>
      <c r="DC12" s="350"/>
      <c r="DD12" s="350"/>
      <c r="DE12" s="350"/>
      <c r="DF12" s="350"/>
      <c r="DG12" s="350"/>
      <c r="DH12" s="350"/>
      <c r="DI12" s="350"/>
      <c r="DJ12" s="350"/>
      <c r="DK12" s="350"/>
      <c r="DL12" s="350"/>
      <c r="DM12" s="350"/>
      <c r="DN12" s="350"/>
      <c r="DO12" s="350"/>
      <c r="DP12" s="350"/>
      <c r="DQ12" s="350"/>
      <c r="DR12" s="350"/>
      <c r="DS12" s="350"/>
      <c r="DT12" s="350"/>
      <c r="DU12" s="350"/>
      <c r="DV12" s="350"/>
      <c r="DW12" s="350"/>
      <c r="DX12" s="350"/>
      <c r="DY12" s="350"/>
      <c r="DZ12" s="350"/>
      <c r="EA12" s="350"/>
      <c r="EB12" s="350"/>
      <c r="EC12" s="350"/>
      <c r="ED12" s="350"/>
      <c r="EE12" s="350"/>
      <c r="EF12" s="350"/>
      <c r="EG12" s="350"/>
      <c r="EH12" s="350"/>
      <c r="EI12" s="350"/>
      <c r="EJ12" s="350"/>
      <c r="EK12" s="350"/>
      <c r="EL12" s="350"/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350"/>
      <c r="FA12" s="350"/>
      <c r="FB12" s="350"/>
      <c r="FC12" s="350"/>
      <c r="FD12" s="350"/>
      <c r="FE12" s="350"/>
      <c r="FF12" s="350"/>
      <c r="FG12" s="350"/>
      <c r="FH12" s="350"/>
      <c r="FI12" s="350"/>
      <c r="FJ12" s="350"/>
      <c r="FK12" s="350"/>
      <c r="FL12" s="350"/>
      <c r="FM12" s="350"/>
      <c r="FN12" s="350"/>
      <c r="FO12" s="350"/>
      <c r="FP12" s="350"/>
      <c r="FQ12" s="350"/>
      <c r="FR12" s="350"/>
      <c r="FS12" s="350"/>
      <c r="FT12" s="350"/>
      <c r="FU12" s="350"/>
      <c r="FV12" s="350"/>
      <c r="FW12" s="350"/>
      <c r="FX12" s="350"/>
      <c r="FY12" s="350"/>
      <c r="FZ12" s="350"/>
      <c r="GA12" s="350"/>
      <c r="GB12" s="350"/>
      <c r="GC12" s="350"/>
      <c r="GD12" s="350"/>
    </row>
    <row r="13" spans="1:186" s="351" customFormat="1" ht="17.45" customHeight="1">
      <c r="A13" s="344"/>
      <c r="B13" s="340"/>
      <c r="C13" s="349"/>
      <c r="D13" s="356"/>
      <c r="E13" s="356"/>
      <c r="F13" s="352"/>
      <c r="G13" s="354"/>
      <c r="H13" s="355"/>
      <c r="I13" s="354"/>
      <c r="J13" s="355"/>
      <c r="K13" s="354"/>
      <c r="L13" s="355"/>
      <c r="M13" s="354"/>
      <c r="N13" s="355"/>
      <c r="O13" s="353"/>
      <c r="P13" s="354"/>
      <c r="Q13" s="354"/>
      <c r="R13" s="353"/>
      <c r="S13" s="355"/>
      <c r="T13" s="355"/>
      <c r="U13" s="353"/>
      <c r="V13" s="354"/>
      <c r="W13" s="354"/>
      <c r="X13" s="353"/>
      <c r="Y13" s="355"/>
      <c r="Z13" s="355"/>
      <c r="AA13" s="353"/>
      <c r="AB13" s="354"/>
      <c r="AC13" s="354"/>
      <c r="AD13" s="353"/>
      <c r="AE13" s="355"/>
      <c r="AF13" s="355"/>
      <c r="AG13" s="353"/>
      <c r="AH13" s="354"/>
      <c r="AI13" s="354"/>
      <c r="AJ13" s="353"/>
      <c r="AK13" s="355"/>
      <c r="AL13" s="355"/>
      <c r="AM13" s="353"/>
      <c r="AN13" s="354"/>
      <c r="AO13" s="354"/>
      <c r="AP13" s="353"/>
      <c r="AQ13" s="355"/>
      <c r="AR13" s="355"/>
      <c r="BD13"/>
    </row>
    <row r="14" spans="1:186" ht="38.1" customHeight="1">
      <c r="C14" s="356" t="s">
        <v>2304</v>
      </c>
      <c r="D14" s="743" t="s">
        <v>1753</v>
      </c>
      <c r="E14" s="743"/>
      <c r="F14" s="745" t="s">
        <v>2305</v>
      </c>
      <c r="G14" s="661" t="str">
        <f>"Утверждено в тарифе " &amp; god-2</f>
        <v>Утверждено в тарифе 2014</v>
      </c>
      <c r="H14" s="662"/>
      <c r="I14" s="661" t="str">
        <f>"Факт " &amp; god-2</f>
        <v>Факт 2014</v>
      </c>
      <c r="J14" s="662"/>
      <c r="K14" s="661" t="str">
        <f>"Утверждено в тарифе " &amp; god-1</f>
        <v>Утверждено в тарифе 2015</v>
      </c>
      <c r="L14" s="662"/>
      <c r="M14" s="661" t="str">
        <f>"Ожидаемо в " &amp; god-1</f>
        <v>Ожидаемо в 2015</v>
      </c>
      <c r="N14" s="662"/>
      <c r="O14" s="848" t="str">
        <f>"План " &amp; god</f>
        <v>План 2016</v>
      </c>
      <c r="P14" s="849"/>
      <c r="Q14" s="840"/>
      <c r="R14" s="663"/>
      <c r="S14" s="663"/>
      <c r="T14" s="662"/>
      <c r="U14" s="848" t="str">
        <f>"План " &amp; god+1</f>
        <v>План 2017</v>
      </c>
      <c r="V14" s="849"/>
      <c r="W14" s="840"/>
      <c r="X14" s="663"/>
      <c r="Y14" s="663"/>
      <c r="Z14" s="662"/>
      <c r="AA14" s="848" t="str">
        <f>"План " &amp; god+2</f>
        <v>План 2018</v>
      </c>
      <c r="AB14" s="849"/>
      <c r="AC14" s="840"/>
      <c r="AD14" s="663"/>
      <c r="AE14" s="663"/>
      <c r="AF14" s="662"/>
      <c r="AG14" s="848" t="str">
        <f>"План " &amp; god+3</f>
        <v>План 2019</v>
      </c>
      <c r="AH14" s="849"/>
      <c r="AI14" s="840"/>
      <c r="AJ14" s="663"/>
      <c r="AK14" s="663"/>
      <c r="AL14" s="662"/>
      <c r="AM14" s="848" t="str">
        <f>"План " &amp; god+4</f>
        <v>План 2020</v>
      </c>
      <c r="AN14" s="849"/>
      <c r="AO14" s="840"/>
      <c r="AP14" s="663"/>
      <c r="AQ14" s="663"/>
      <c r="AR14" s="662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  <c r="BD14"/>
    </row>
    <row r="15" spans="1:186" ht="25.5" customHeight="1">
      <c r="C15" s="356" t="s">
        <v>2306</v>
      </c>
      <c r="D15" s="743"/>
      <c r="E15" s="743"/>
      <c r="F15" s="745"/>
      <c r="G15" s="357" t="s">
        <v>1539</v>
      </c>
      <c r="H15" s="359"/>
      <c r="I15" s="357" t="s">
        <v>1539</v>
      </c>
      <c r="J15" s="359"/>
      <c r="K15" s="357" t="s">
        <v>1539</v>
      </c>
      <c r="L15" s="359"/>
      <c r="M15" s="357" t="s">
        <v>1539</v>
      </c>
      <c r="N15" s="359"/>
      <c r="O15" s="825" t="s">
        <v>1539</v>
      </c>
      <c r="P15" s="823"/>
      <c r="Q15" s="824"/>
      <c r="R15" s="823"/>
      <c r="S15" s="823"/>
      <c r="T15" s="824"/>
      <c r="U15" s="823" t="s">
        <v>1539</v>
      </c>
      <c r="V15" s="823"/>
      <c r="W15" s="824"/>
      <c r="X15" s="823"/>
      <c r="Y15" s="823"/>
      <c r="Z15" s="824"/>
      <c r="AA15" s="823" t="s">
        <v>1539</v>
      </c>
      <c r="AB15" s="823"/>
      <c r="AC15" s="824"/>
      <c r="AD15" s="823"/>
      <c r="AE15" s="823"/>
      <c r="AF15" s="824"/>
      <c r="AG15" s="823" t="s">
        <v>1539</v>
      </c>
      <c r="AH15" s="823"/>
      <c r="AI15" s="824"/>
      <c r="AJ15" s="823"/>
      <c r="AK15" s="823"/>
      <c r="AL15" s="824"/>
      <c r="AM15" s="823" t="s">
        <v>1539</v>
      </c>
      <c r="AN15" s="823"/>
      <c r="AO15" s="824"/>
      <c r="AP15" s="823"/>
      <c r="AQ15" s="823"/>
      <c r="AR15" s="824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  <c r="BD15"/>
    </row>
    <row r="16" spans="1:186" ht="25.5" customHeight="1">
      <c r="D16" s="743"/>
      <c r="E16" s="743"/>
      <c r="F16" s="745"/>
      <c r="G16" s="357" t="s">
        <v>1379</v>
      </c>
      <c r="H16" s="359"/>
      <c r="I16" s="357" t="s">
        <v>1379</v>
      </c>
      <c r="J16" s="359"/>
      <c r="K16" s="357" t="s">
        <v>1379</v>
      </c>
      <c r="L16" s="359"/>
      <c r="M16" s="357" t="s">
        <v>1379</v>
      </c>
      <c r="N16" s="359"/>
      <c r="O16" s="357" t="s">
        <v>1379</v>
      </c>
      <c r="P16" s="358" t="s">
        <v>1832</v>
      </c>
      <c r="Q16" s="359" t="s">
        <v>2309</v>
      </c>
      <c r="R16" s="635"/>
      <c r="S16" s="358"/>
      <c r="T16" s="359"/>
      <c r="U16" s="635" t="s">
        <v>1379</v>
      </c>
      <c r="V16" s="358" t="s">
        <v>1832</v>
      </c>
      <c r="W16" s="359" t="s">
        <v>2309</v>
      </c>
      <c r="X16" s="635"/>
      <c r="Y16" s="358"/>
      <c r="Z16" s="359"/>
      <c r="AA16" s="635" t="s">
        <v>1379</v>
      </c>
      <c r="AB16" s="358" t="s">
        <v>1832</v>
      </c>
      <c r="AC16" s="359" t="s">
        <v>2309</v>
      </c>
      <c r="AD16" s="635"/>
      <c r="AE16" s="358"/>
      <c r="AF16" s="359"/>
      <c r="AG16" s="635" t="s">
        <v>1379</v>
      </c>
      <c r="AH16" s="358" t="s">
        <v>1832</v>
      </c>
      <c r="AI16" s="359" t="s">
        <v>2309</v>
      </c>
      <c r="AJ16" s="635"/>
      <c r="AK16" s="358"/>
      <c r="AL16" s="359"/>
      <c r="AM16" s="635" t="s">
        <v>1379</v>
      </c>
      <c r="AN16" s="358" t="s">
        <v>1832</v>
      </c>
      <c r="AO16" s="359" t="s">
        <v>2309</v>
      </c>
      <c r="AP16" s="635"/>
      <c r="AQ16" s="358"/>
      <c r="AR16" s="359"/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  <c r="BD16"/>
    </row>
    <row r="17" spans="1:56" hidden="1">
      <c r="D17" s="838">
        <v>1</v>
      </c>
      <c r="E17" s="839"/>
      <c r="F17" s="404">
        <f>D17+1</f>
        <v>2</v>
      </c>
      <c r="G17" s="361"/>
      <c r="H17" s="362"/>
      <c r="I17" s="361"/>
      <c r="J17" s="362"/>
      <c r="K17" s="361"/>
      <c r="L17" s="362"/>
      <c r="M17" s="361"/>
      <c r="N17" s="362"/>
      <c r="O17" s="361">
        <v>15</v>
      </c>
      <c r="P17" s="360">
        <v>17</v>
      </c>
      <c r="Q17" s="362">
        <v>17</v>
      </c>
      <c r="R17" s="636"/>
      <c r="S17" s="360"/>
      <c r="T17" s="362"/>
      <c r="U17" s="636">
        <v>15</v>
      </c>
      <c r="V17" s="360">
        <v>17</v>
      </c>
      <c r="W17" s="362">
        <v>17</v>
      </c>
      <c r="X17" s="636"/>
      <c r="Y17" s="360"/>
      <c r="Z17" s="362"/>
      <c r="AA17" s="636">
        <v>15</v>
      </c>
      <c r="AB17" s="360">
        <v>17</v>
      </c>
      <c r="AC17" s="362">
        <v>17</v>
      </c>
      <c r="AD17" s="636"/>
      <c r="AE17" s="360"/>
      <c r="AF17" s="362"/>
      <c r="AG17" s="636">
        <v>15</v>
      </c>
      <c r="AH17" s="360">
        <v>17</v>
      </c>
      <c r="AI17" s="362">
        <v>17</v>
      </c>
      <c r="AJ17" s="636"/>
      <c r="AK17" s="360"/>
      <c r="AL17" s="362"/>
      <c r="AM17" s="636">
        <v>15</v>
      </c>
      <c r="AN17" s="360">
        <v>17</v>
      </c>
      <c r="AO17" s="362">
        <v>17</v>
      </c>
      <c r="AP17" s="636"/>
      <c r="AQ17" s="360"/>
      <c r="AR17" s="362"/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  <c r="BD17"/>
    </row>
    <row r="18" spans="1:56">
      <c r="B18" s="340">
        <v>0</v>
      </c>
      <c r="C18" s="341" t="s">
        <v>2304</v>
      </c>
      <c r="D18" s="363" t="s">
        <v>1464</v>
      </c>
      <c r="E18" s="830" t="s">
        <v>1540</v>
      </c>
      <c r="F18" s="831"/>
      <c r="G18" s="454">
        <f t="shared" ref="G18:M18" si="0">G21+G26</f>
        <v>0</v>
      </c>
      <c r="H18" s="569"/>
      <c r="I18" s="454">
        <f t="shared" si="0"/>
        <v>0</v>
      </c>
      <c r="J18" s="569"/>
      <c r="K18" s="454">
        <f t="shared" si="0"/>
        <v>0</v>
      </c>
      <c r="L18" s="569"/>
      <c r="M18" s="454">
        <f t="shared" si="0"/>
        <v>0</v>
      </c>
      <c r="N18" s="569"/>
      <c r="O18" s="454">
        <f>P18+Q18</f>
        <v>0</v>
      </c>
      <c r="P18" s="455">
        <f>P21+P26</f>
        <v>0</v>
      </c>
      <c r="Q18" s="456">
        <f>Q21+Q26</f>
        <v>0</v>
      </c>
      <c r="R18" s="572"/>
      <c r="S18" s="671"/>
      <c r="T18" s="569"/>
      <c r="U18" s="457">
        <f>V18+W18</f>
        <v>0</v>
      </c>
      <c r="V18" s="455">
        <f>V21+V26</f>
        <v>0</v>
      </c>
      <c r="W18" s="456">
        <f>W21+W26</f>
        <v>0</v>
      </c>
      <c r="X18" s="572"/>
      <c r="Y18" s="671"/>
      <c r="Z18" s="569"/>
      <c r="AA18" s="457">
        <f>AB18+AC18</f>
        <v>0</v>
      </c>
      <c r="AB18" s="455">
        <f>AB21+AB26</f>
        <v>0</v>
      </c>
      <c r="AC18" s="456">
        <f>AC21+AC26</f>
        <v>0</v>
      </c>
      <c r="AD18" s="572"/>
      <c r="AE18" s="671"/>
      <c r="AF18" s="569"/>
      <c r="AG18" s="457">
        <f>AH18+AI18</f>
        <v>0</v>
      </c>
      <c r="AH18" s="455">
        <f>AH21+AH26</f>
        <v>0</v>
      </c>
      <c r="AI18" s="456">
        <f>AI21+AI26</f>
        <v>0</v>
      </c>
      <c r="AJ18" s="572"/>
      <c r="AK18" s="671"/>
      <c r="AL18" s="569"/>
      <c r="AM18" s="457">
        <f>AN18+AO18</f>
        <v>0</v>
      </c>
      <c r="AN18" s="455">
        <f>AN21+AN26</f>
        <v>0</v>
      </c>
      <c r="AO18" s="456">
        <f>AO21+AO26</f>
        <v>0</v>
      </c>
      <c r="AP18" s="572"/>
      <c r="AQ18" s="671"/>
      <c r="AR18" s="569"/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  <c r="BD18"/>
    </row>
    <row r="19" spans="1:56" ht="14.25">
      <c r="A19" s="406"/>
      <c r="B19" s="340" t="s">
        <v>1464</v>
      </c>
      <c r="C19" s="407"/>
      <c r="D19" s="408" t="str">
        <f>"1." &amp; ROMAN(B19)</f>
        <v>1.I</v>
      </c>
      <c r="E19" s="378" t="s">
        <v>1464</v>
      </c>
      <c r="F19" s="409" t="s">
        <v>1532</v>
      </c>
      <c r="G19" s="540"/>
      <c r="H19" s="569"/>
      <c r="I19" s="540"/>
      <c r="J19" s="569"/>
      <c r="K19" s="540"/>
      <c r="L19" s="569"/>
      <c r="M19" s="540"/>
      <c r="N19" s="569"/>
      <c r="O19" s="454">
        <f>P19+Q19</f>
        <v>0</v>
      </c>
      <c r="P19" s="455">
        <f>P23+P59</f>
        <v>0</v>
      </c>
      <c r="Q19" s="456">
        <f>Q23+Q59</f>
        <v>0</v>
      </c>
      <c r="R19" s="572"/>
      <c r="S19" s="671"/>
      <c r="T19" s="569"/>
      <c r="U19" s="457">
        <f>V19+W19</f>
        <v>0</v>
      </c>
      <c r="V19" s="455">
        <f>V23+V59</f>
        <v>0</v>
      </c>
      <c r="W19" s="456">
        <f>W23+W59</f>
        <v>0</v>
      </c>
      <c r="X19" s="572"/>
      <c r="Y19" s="671"/>
      <c r="Z19" s="569"/>
      <c r="AA19" s="457">
        <f>AB19+AC19</f>
        <v>0</v>
      </c>
      <c r="AB19" s="455">
        <f>AB23+AB59</f>
        <v>0</v>
      </c>
      <c r="AC19" s="456">
        <f>AC23+AC59</f>
        <v>0</v>
      </c>
      <c r="AD19" s="572"/>
      <c r="AE19" s="671"/>
      <c r="AF19" s="569"/>
      <c r="AG19" s="457">
        <f>AH19+AI19</f>
        <v>0</v>
      </c>
      <c r="AH19" s="455">
        <f>AH23+AH59</f>
        <v>0</v>
      </c>
      <c r="AI19" s="456">
        <f>AI23+AI59</f>
        <v>0</v>
      </c>
      <c r="AJ19" s="572"/>
      <c r="AK19" s="671"/>
      <c r="AL19" s="569"/>
      <c r="AM19" s="457">
        <f>AN19+AO19</f>
        <v>0</v>
      </c>
      <c r="AN19" s="455">
        <f>AN23+AN59</f>
        <v>0</v>
      </c>
      <c r="AO19" s="456">
        <f>AO23+AO59</f>
        <v>0</v>
      </c>
      <c r="AP19" s="572"/>
      <c r="AQ19" s="671"/>
      <c r="AR19" s="569"/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  <c r="BD19"/>
    </row>
    <row r="20" spans="1:56" hidden="1">
      <c r="D20" s="367"/>
      <c r="E20" s="368"/>
      <c r="F20" s="369"/>
      <c r="G20" s="556"/>
      <c r="H20" s="569"/>
      <c r="I20" s="556"/>
      <c r="J20" s="569"/>
      <c r="K20" s="556"/>
      <c r="L20" s="569"/>
      <c r="M20" s="556"/>
      <c r="N20" s="569"/>
      <c r="O20" s="534"/>
      <c r="P20" s="535"/>
      <c r="Q20" s="536"/>
      <c r="R20" s="672"/>
      <c r="S20" s="672"/>
      <c r="T20" s="673"/>
      <c r="U20" s="535"/>
      <c r="V20" s="535"/>
      <c r="W20" s="536"/>
      <c r="X20" s="672"/>
      <c r="Y20" s="672"/>
      <c r="Z20" s="673"/>
      <c r="AA20" s="535"/>
      <c r="AB20" s="535"/>
      <c r="AC20" s="536"/>
      <c r="AD20" s="672"/>
      <c r="AE20" s="672"/>
      <c r="AF20" s="673"/>
      <c r="AG20" s="535"/>
      <c r="AH20" s="535"/>
      <c r="AI20" s="536"/>
      <c r="AJ20" s="672"/>
      <c r="AK20" s="672"/>
      <c r="AL20" s="673"/>
      <c r="AM20" s="535"/>
      <c r="AN20" s="535"/>
      <c r="AO20" s="536"/>
      <c r="AP20" s="672"/>
      <c r="AQ20" s="672"/>
      <c r="AR20" s="673"/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  <c r="BD20"/>
    </row>
    <row r="21" spans="1:56">
      <c r="C21" s="341" t="s">
        <v>2304</v>
      </c>
      <c r="D21" s="363" t="s">
        <v>2311</v>
      </c>
      <c r="E21" s="830" t="s">
        <v>1471</v>
      </c>
      <c r="F21" s="831"/>
      <c r="G21" s="373"/>
      <c r="H21" s="669"/>
      <c r="I21" s="373"/>
      <c r="J21" s="669"/>
      <c r="K21" s="373"/>
      <c r="L21" s="669"/>
      <c r="M21" s="373"/>
      <c r="N21" s="669"/>
      <c r="O21" s="454">
        <f>P21+Q21</f>
        <v>0</v>
      </c>
      <c r="P21" s="537">
        <f>SUMIF($E$22:$E$25,$D21,P$22:P$25)</f>
        <v>0</v>
      </c>
      <c r="Q21" s="538">
        <f>SUMIF($E$22:$E$25,$D21,Q$22:Q$25)</f>
        <v>0</v>
      </c>
      <c r="R21" s="575"/>
      <c r="S21" s="402"/>
      <c r="T21" s="403"/>
      <c r="U21" s="457">
        <f>V21+W21</f>
        <v>0</v>
      </c>
      <c r="V21" s="537">
        <f>SUMIF($E$22:$E$25,$D21,V$22:V$25)</f>
        <v>0</v>
      </c>
      <c r="W21" s="538">
        <f>SUMIF($E$22:$E$25,$D21,W$22:W$25)</f>
        <v>0</v>
      </c>
      <c r="X21" s="575"/>
      <c r="Y21" s="402"/>
      <c r="Z21" s="403"/>
      <c r="AA21" s="457">
        <f>AB21+AC21</f>
        <v>0</v>
      </c>
      <c r="AB21" s="537">
        <f>SUMIF($E$22:$E$25,$D21,AB$22:AB$25)</f>
        <v>0</v>
      </c>
      <c r="AC21" s="538">
        <f>SUMIF($E$22:$E$25,$D21,AC$22:AC$25)</f>
        <v>0</v>
      </c>
      <c r="AD21" s="575"/>
      <c r="AE21" s="402"/>
      <c r="AF21" s="403"/>
      <c r="AG21" s="457">
        <f>AH21+AI21</f>
        <v>0</v>
      </c>
      <c r="AH21" s="537">
        <f>SUMIF($E$22:$E$25,$D21,AH$22:AH$25)</f>
        <v>0</v>
      </c>
      <c r="AI21" s="538">
        <f>SUMIF($E$22:$E$25,$D21,AI$22:AI$25)</f>
        <v>0</v>
      </c>
      <c r="AJ21" s="575"/>
      <c r="AK21" s="402"/>
      <c r="AL21" s="403"/>
      <c r="AM21" s="457">
        <f>AN21+AO21</f>
        <v>0</v>
      </c>
      <c r="AN21" s="537">
        <f>SUMIF($E$22:$E$25,$D21,AN$22:AN$25)</f>
        <v>0</v>
      </c>
      <c r="AO21" s="538">
        <f>SUMIF($E$22:$E$25,$D21,AO$22:AO$25)</f>
        <v>0</v>
      </c>
      <c r="AP21" s="575"/>
      <c r="AQ21" s="402"/>
      <c r="AR21" s="403"/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/>
    </row>
    <row r="22" spans="1:56">
      <c r="B22" s="340">
        <v>0</v>
      </c>
      <c r="D22" s="378" t="s">
        <v>1472</v>
      </c>
      <c r="E22" s="813" t="s">
        <v>1473</v>
      </c>
      <c r="F22" s="820"/>
      <c r="G22" s="454">
        <f t="shared" ref="G22:AO22" si="1">IF(G18=0,0,G21/G18*100)</f>
        <v>0</v>
      </c>
      <c r="H22" s="569"/>
      <c r="I22" s="454">
        <f t="shared" si="1"/>
        <v>0</v>
      </c>
      <c r="J22" s="569"/>
      <c r="K22" s="454">
        <f t="shared" si="1"/>
        <v>0</v>
      </c>
      <c r="L22" s="569"/>
      <c r="M22" s="454">
        <f t="shared" si="1"/>
        <v>0</v>
      </c>
      <c r="N22" s="569"/>
      <c r="O22" s="454">
        <f t="shared" si="1"/>
        <v>0</v>
      </c>
      <c r="P22" s="455">
        <f t="shared" si="1"/>
        <v>0</v>
      </c>
      <c r="Q22" s="456">
        <f t="shared" si="1"/>
        <v>0</v>
      </c>
      <c r="R22" s="572"/>
      <c r="S22" s="671"/>
      <c r="T22" s="569"/>
      <c r="U22" s="457">
        <f t="shared" si="1"/>
        <v>0</v>
      </c>
      <c r="V22" s="455">
        <f t="shared" si="1"/>
        <v>0</v>
      </c>
      <c r="W22" s="456">
        <f t="shared" si="1"/>
        <v>0</v>
      </c>
      <c r="X22" s="572"/>
      <c r="Y22" s="671"/>
      <c r="Z22" s="569"/>
      <c r="AA22" s="457">
        <f t="shared" si="1"/>
        <v>0</v>
      </c>
      <c r="AB22" s="455">
        <f t="shared" si="1"/>
        <v>0</v>
      </c>
      <c r="AC22" s="456">
        <f t="shared" si="1"/>
        <v>0</v>
      </c>
      <c r="AD22" s="572"/>
      <c r="AE22" s="671"/>
      <c r="AF22" s="569"/>
      <c r="AG22" s="457">
        <f t="shared" si="1"/>
        <v>0</v>
      </c>
      <c r="AH22" s="455">
        <f t="shared" si="1"/>
        <v>0</v>
      </c>
      <c r="AI22" s="456">
        <f t="shared" si="1"/>
        <v>0</v>
      </c>
      <c r="AJ22" s="572"/>
      <c r="AK22" s="671"/>
      <c r="AL22" s="569"/>
      <c r="AM22" s="457">
        <f t="shared" si="1"/>
        <v>0</v>
      </c>
      <c r="AN22" s="455">
        <f t="shared" si="1"/>
        <v>0</v>
      </c>
      <c r="AO22" s="456">
        <f t="shared" si="1"/>
        <v>0</v>
      </c>
      <c r="AP22" s="572"/>
      <c r="AQ22" s="671"/>
      <c r="AR22" s="569"/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/>
    </row>
    <row r="23" spans="1:56">
      <c r="A23" s="406"/>
      <c r="B23" s="841" t="s">
        <v>1464</v>
      </c>
      <c r="C23" s="414" t="s">
        <v>2304</v>
      </c>
      <c r="D23" s="842" t="str">
        <f>"2." &amp; ROMAN(B23)</f>
        <v>2.I</v>
      </c>
      <c r="E23" s="378" t="s">
        <v>2311</v>
      </c>
      <c r="F23" s="415" t="s">
        <v>1532</v>
      </c>
      <c r="G23" s="540"/>
      <c r="H23" s="569"/>
      <c r="I23" s="540"/>
      <c r="J23" s="569"/>
      <c r="K23" s="540"/>
      <c r="L23" s="569"/>
      <c r="M23" s="540"/>
      <c r="N23" s="569"/>
      <c r="O23" s="454">
        <f>P23+Q23</f>
        <v>0</v>
      </c>
      <c r="P23" s="381"/>
      <c r="Q23" s="380"/>
      <c r="R23" s="674"/>
      <c r="S23" s="675"/>
      <c r="T23" s="676"/>
      <c r="U23" s="457">
        <f>V23+W23</f>
        <v>0</v>
      </c>
      <c r="V23" s="626">
        <f>P23</f>
        <v>0</v>
      </c>
      <c r="W23" s="634">
        <f>Q23</f>
        <v>0</v>
      </c>
      <c r="X23" s="674"/>
      <c r="Y23" s="675"/>
      <c r="Z23" s="676"/>
      <c r="AA23" s="457">
        <f>AB23+AC23</f>
        <v>0</v>
      </c>
      <c r="AB23" s="626">
        <f>P23</f>
        <v>0</v>
      </c>
      <c r="AC23" s="634">
        <f>Q23</f>
        <v>0</v>
      </c>
      <c r="AD23" s="674"/>
      <c r="AE23" s="675"/>
      <c r="AF23" s="676"/>
      <c r="AG23" s="457">
        <f>AH23+AI23</f>
        <v>0</v>
      </c>
      <c r="AH23" s="626">
        <f>P23</f>
        <v>0</v>
      </c>
      <c r="AI23" s="634">
        <f>Q23</f>
        <v>0</v>
      </c>
      <c r="AJ23" s="674"/>
      <c r="AK23" s="675"/>
      <c r="AL23" s="676"/>
      <c r="AM23" s="457">
        <f>AN23+AO23</f>
        <v>0</v>
      </c>
      <c r="AN23" s="626">
        <f>P23</f>
        <v>0</v>
      </c>
      <c r="AO23" s="634">
        <f>Q23</f>
        <v>0</v>
      </c>
      <c r="AP23" s="674"/>
      <c r="AQ23" s="675"/>
      <c r="AR23" s="676"/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  <c r="BD23"/>
    </row>
    <row r="24" spans="1:56" ht="14.25">
      <c r="A24" s="406"/>
      <c r="B24" s="841"/>
      <c r="C24" s="407"/>
      <c r="D24" s="843"/>
      <c r="E24" s="378" t="s">
        <v>1472</v>
      </c>
      <c r="F24" s="388" t="s">
        <v>1473</v>
      </c>
      <c r="G24" s="540"/>
      <c r="H24" s="569"/>
      <c r="I24" s="540"/>
      <c r="J24" s="569"/>
      <c r="K24" s="540"/>
      <c r="L24" s="569"/>
      <c r="M24" s="540"/>
      <c r="N24" s="569"/>
      <c r="O24" s="454">
        <f>IF(O19=0,0,O23/O19*100)</f>
        <v>0</v>
      </c>
      <c r="P24" s="455">
        <f>IF(P19=0,0,P23/P19*100)</f>
        <v>0</v>
      </c>
      <c r="Q24" s="456">
        <f>IF(Q19=0,0,Q23/Q19*100)</f>
        <v>0</v>
      </c>
      <c r="R24" s="572"/>
      <c r="S24" s="671"/>
      <c r="T24" s="569"/>
      <c r="U24" s="457">
        <f>IF(U19=0,0,U23/U19*100)</f>
        <v>0</v>
      </c>
      <c r="V24" s="455">
        <f>IF(V19=0,0,V23/V19*100)</f>
        <v>0</v>
      </c>
      <c r="W24" s="456">
        <f>IF(W19=0,0,W23/W19*100)</f>
        <v>0</v>
      </c>
      <c r="X24" s="572"/>
      <c r="Y24" s="671"/>
      <c r="Z24" s="569"/>
      <c r="AA24" s="457">
        <f>IF(AA19=0,0,AA23/AA19*100)</f>
        <v>0</v>
      </c>
      <c r="AB24" s="455">
        <f>IF(AB19=0,0,AB23/AB19*100)</f>
        <v>0</v>
      </c>
      <c r="AC24" s="456">
        <f>IF(AC19=0,0,AC23/AC19*100)</f>
        <v>0</v>
      </c>
      <c r="AD24" s="572"/>
      <c r="AE24" s="671"/>
      <c r="AF24" s="569"/>
      <c r="AG24" s="457">
        <f>IF(AG19=0,0,AG23/AG19*100)</f>
        <v>0</v>
      </c>
      <c r="AH24" s="455">
        <f>IF(AH19=0,0,AH23/AH19*100)</f>
        <v>0</v>
      </c>
      <c r="AI24" s="456">
        <f>IF(AI19=0,0,AI23/AI19*100)</f>
        <v>0</v>
      </c>
      <c r="AJ24" s="572"/>
      <c r="AK24" s="671"/>
      <c r="AL24" s="569"/>
      <c r="AM24" s="457">
        <f>IF(AM19=0,0,AM23/AM19*100)</f>
        <v>0</v>
      </c>
      <c r="AN24" s="455">
        <f>IF(AN19=0,0,AN23/AN19*100)</f>
        <v>0</v>
      </c>
      <c r="AO24" s="456">
        <f>IF(AO19=0,0,AO23/AO19*100)</f>
        <v>0</v>
      </c>
      <c r="AP24" s="572"/>
      <c r="AQ24" s="671"/>
      <c r="AR24" s="569"/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  <c r="BD24"/>
    </row>
    <row r="25" spans="1:56" hidden="1">
      <c r="D25" s="367"/>
      <c r="E25" s="368"/>
      <c r="F25" s="369"/>
      <c r="G25" s="556"/>
      <c r="H25" s="569"/>
      <c r="I25" s="556"/>
      <c r="J25" s="569"/>
      <c r="K25" s="556"/>
      <c r="L25" s="569"/>
      <c r="M25" s="556"/>
      <c r="N25" s="569"/>
      <c r="O25" s="534"/>
      <c r="P25" s="535"/>
      <c r="Q25" s="536"/>
      <c r="R25" s="672"/>
      <c r="S25" s="672"/>
      <c r="T25" s="673"/>
      <c r="U25" s="535"/>
      <c r="V25" s="535"/>
      <c r="W25" s="536"/>
      <c r="X25" s="672"/>
      <c r="Y25" s="672"/>
      <c r="Z25" s="673"/>
      <c r="AA25" s="535"/>
      <c r="AB25" s="535"/>
      <c r="AC25" s="536"/>
      <c r="AD25" s="672"/>
      <c r="AE25" s="672"/>
      <c r="AF25" s="673"/>
      <c r="AG25" s="535"/>
      <c r="AH25" s="535"/>
      <c r="AI25" s="536"/>
      <c r="AJ25" s="672"/>
      <c r="AK25" s="672"/>
      <c r="AL25" s="673"/>
      <c r="AM25" s="535"/>
      <c r="AN25" s="535"/>
      <c r="AO25" s="536"/>
      <c r="AP25" s="672"/>
      <c r="AQ25" s="672"/>
      <c r="AR25" s="673"/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  <c r="BD25"/>
    </row>
    <row r="26" spans="1:56">
      <c r="C26" s="341" t="s">
        <v>2304</v>
      </c>
      <c r="D26" s="363" t="s">
        <v>1474</v>
      </c>
      <c r="E26" s="830" t="s">
        <v>1475</v>
      </c>
      <c r="F26" s="831"/>
      <c r="G26" s="454">
        <f t="shared" ref="G26:M26" si="2">G27+G57</f>
        <v>0</v>
      </c>
      <c r="H26" s="569"/>
      <c r="I26" s="454">
        <f t="shared" si="2"/>
        <v>0</v>
      </c>
      <c r="J26" s="569"/>
      <c r="K26" s="454">
        <f t="shared" si="2"/>
        <v>0</v>
      </c>
      <c r="L26" s="569"/>
      <c r="M26" s="454">
        <f t="shared" si="2"/>
        <v>0</v>
      </c>
      <c r="N26" s="569"/>
      <c r="O26" s="454">
        <f t="shared" ref="O26:O51" si="3">P26+Q26</f>
        <v>0</v>
      </c>
      <c r="P26" s="455">
        <f>P27+P57</f>
        <v>0</v>
      </c>
      <c r="Q26" s="456">
        <f>Q27+Q57</f>
        <v>0</v>
      </c>
      <c r="R26" s="572"/>
      <c r="S26" s="671"/>
      <c r="T26" s="569"/>
      <c r="U26" s="457">
        <f t="shared" ref="U26:U51" si="4">V26+W26</f>
        <v>0</v>
      </c>
      <c r="V26" s="455">
        <f>V27+V57</f>
        <v>0</v>
      </c>
      <c r="W26" s="456">
        <f>W27+W57</f>
        <v>0</v>
      </c>
      <c r="X26" s="572"/>
      <c r="Y26" s="671"/>
      <c r="Z26" s="569"/>
      <c r="AA26" s="457">
        <f t="shared" ref="AA26:AA51" si="5">AB26+AC26</f>
        <v>0</v>
      </c>
      <c r="AB26" s="455">
        <f>AB27+AB57</f>
        <v>0</v>
      </c>
      <c r="AC26" s="456">
        <f>AC27+AC57</f>
        <v>0</v>
      </c>
      <c r="AD26" s="572"/>
      <c r="AE26" s="671"/>
      <c r="AF26" s="569"/>
      <c r="AG26" s="457">
        <f t="shared" ref="AG26:AG51" si="6">AH26+AI26</f>
        <v>0</v>
      </c>
      <c r="AH26" s="455">
        <f>AH27+AH57</f>
        <v>0</v>
      </c>
      <c r="AI26" s="456">
        <f>AI27+AI57</f>
        <v>0</v>
      </c>
      <c r="AJ26" s="572"/>
      <c r="AK26" s="671"/>
      <c r="AL26" s="569"/>
      <c r="AM26" s="457">
        <f t="shared" ref="AM26:AM51" si="7">AN26+AO26</f>
        <v>0</v>
      </c>
      <c r="AN26" s="455">
        <f>AN27+AN57</f>
        <v>0</v>
      </c>
      <c r="AO26" s="456">
        <f>AO27+AO57</f>
        <v>0</v>
      </c>
      <c r="AP26" s="572"/>
      <c r="AQ26" s="671"/>
      <c r="AR26" s="569"/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/>
    </row>
    <row r="27" spans="1:56" ht="15" customHeight="1">
      <c r="C27" s="341" t="s">
        <v>2304</v>
      </c>
      <c r="D27" s="378" t="s">
        <v>1476</v>
      </c>
      <c r="E27" s="813" t="s">
        <v>1477</v>
      </c>
      <c r="F27" s="814"/>
      <c r="G27" s="454">
        <f t="shared" ref="G27:M27" si="8">G28+G39+G51</f>
        <v>0</v>
      </c>
      <c r="H27" s="569"/>
      <c r="I27" s="454">
        <f t="shared" si="8"/>
        <v>0</v>
      </c>
      <c r="J27" s="569"/>
      <c r="K27" s="454">
        <f t="shared" si="8"/>
        <v>0</v>
      </c>
      <c r="L27" s="569"/>
      <c r="M27" s="454">
        <f t="shared" si="8"/>
        <v>0</v>
      </c>
      <c r="N27" s="569"/>
      <c r="O27" s="454">
        <f t="shared" si="3"/>
        <v>0</v>
      </c>
      <c r="P27" s="455">
        <f>P28+P39+P51</f>
        <v>0</v>
      </c>
      <c r="Q27" s="456">
        <f>Q28+Q39+Q51</f>
        <v>0</v>
      </c>
      <c r="R27" s="572"/>
      <c r="S27" s="671"/>
      <c r="T27" s="569"/>
      <c r="U27" s="457">
        <f t="shared" si="4"/>
        <v>0</v>
      </c>
      <c r="V27" s="455">
        <f>V28+V39+V51</f>
        <v>0</v>
      </c>
      <c r="W27" s="456">
        <f>W28+W39+W51</f>
        <v>0</v>
      </c>
      <c r="X27" s="572"/>
      <c r="Y27" s="671"/>
      <c r="Z27" s="569"/>
      <c r="AA27" s="457">
        <f t="shared" si="5"/>
        <v>0</v>
      </c>
      <c r="AB27" s="455">
        <f>AB28+AB39+AB51</f>
        <v>0</v>
      </c>
      <c r="AC27" s="456">
        <f>AC28+AC39+AC51</f>
        <v>0</v>
      </c>
      <c r="AD27" s="572"/>
      <c r="AE27" s="671"/>
      <c r="AF27" s="569"/>
      <c r="AG27" s="457">
        <f t="shared" si="6"/>
        <v>0</v>
      </c>
      <c r="AH27" s="455">
        <f>AH28+AH39+AH51</f>
        <v>0</v>
      </c>
      <c r="AI27" s="456">
        <f>AI28+AI39+AI51</f>
        <v>0</v>
      </c>
      <c r="AJ27" s="572"/>
      <c r="AK27" s="671"/>
      <c r="AL27" s="569"/>
      <c r="AM27" s="457">
        <f t="shared" si="7"/>
        <v>0</v>
      </c>
      <c r="AN27" s="455">
        <f>AN28+AN39+AN51</f>
        <v>0</v>
      </c>
      <c r="AO27" s="456">
        <f>AO28+AO39+AO51</f>
        <v>0</v>
      </c>
      <c r="AP27" s="572"/>
      <c r="AQ27" s="671"/>
      <c r="AR27" s="569"/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  <c r="BD27"/>
    </row>
    <row r="28" spans="1:56" ht="15" customHeight="1">
      <c r="C28" s="341" t="s">
        <v>2304</v>
      </c>
      <c r="D28" s="378" t="s">
        <v>1478</v>
      </c>
      <c r="E28" s="809" t="s">
        <v>1479</v>
      </c>
      <c r="F28" s="810"/>
      <c r="G28" s="454">
        <f t="shared" ref="G28:M30" si="9">G32+G36</f>
        <v>0</v>
      </c>
      <c r="H28" s="569"/>
      <c r="I28" s="454">
        <f t="shared" si="9"/>
        <v>0</v>
      </c>
      <c r="J28" s="569"/>
      <c r="K28" s="454">
        <f t="shared" si="9"/>
        <v>0</v>
      </c>
      <c r="L28" s="569"/>
      <c r="M28" s="454">
        <f t="shared" si="9"/>
        <v>0</v>
      </c>
      <c r="N28" s="569"/>
      <c r="O28" s="454">
        <f t="shared" si="3"/>
        <v>0</v>
      </c>
      <c r="P28" s="455">
        <f t="shared" ref="P28:Q30" si="10">P32+P36</f>
        <v>0</v>
      </c>
      <c r="Q28" s="456">
        <f t="shared" si="10"/>
        <v>0</v>
      </c>
      <c r="R28" s="572"/>
      <c r="S28" s="671"/>
      <c r="T28" s="569"/>
      <c r="U28" s="457">
        <f t="shared" si="4"/>
        <v>0</v>
      </c>
      <c r="V28" s="455">
        <f t="shared" ref="V28:W30" si="11">V32+V36</f>
        <v>0</v>
      </c>
      <c r="W28" s="456">
        <f t="shared" si="11"/>
        <v>0</v>
      </c>
      <c r="X28" s="572"/>
      <c r="Y28" s="671"/>
      <c r="Z28" s="569"/>
      <c r="AA28" s="457">
        <f t="shared" si="5"/>
        <v>0</v>
      </c>
      <c r="AB28" s="455">
        <f t="shared" ref="AB28:AC30" si="12">AB32+AB36</f>
        <v>0</v>
      </c>
      <c r="AC28" s="456">
        <f t="shared" si="12"/>
        <v>0</v>
      </c>
      <c r="AD28" s="572"/>
      <c r="AE28" s="671"/>
      <c r="AF28" s="569"/>
      <c r="AG28" s="457">
        <f t="shared" si="6"/>
        <v>0</v>
      </c>
      <c r="AH28" s="455">
        <f t="shared" ref="AH28:AI30" si="13">AH32+AH36</f>
        <v>0</v>
      </c>
      <c r="AI28" s="456">
        <f t="shared" si="13"/>
        <v>0</v>
      </c>
      <c r="AJ28" s="572"/>
      <c r="AK28" s="671"/>
      <c r="AL28" s="569"/>
      <c r="AM28" s="457">
        <f t="shared" si="7"/>
        <v>0</v>
      </c>
      <c r="AN28" s="455">
        <f t="shared" ref="AN28:AO30" si="14">AN32+AN36</f>
        <v>0</v>
      </c>
      <c r="AO28" s="456">
        <f t="shared" si="14"/>
        <v>0</v>
      </c>
      <c r="AP28" s="572"/>
      <c r="AQ28" s="671"/>
      <c r="AR28" s="569"/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/>
    </row>
    <row r="29" spans="1:56" ht="15" customHeight="1">
      <c r="D29" s="378" t="s">
        <v>1480</v>
      </c>
      <c r="E29" s="826" t="s">
        <v>1481</v>
      </c>
      <c r="F29" s="827"/>
      <c r="G29" s="454">
        <f t="shared" si="9"/>
        <v>0</v>
      </c>
      <c r="H29" s="569"/>
      <c r="I29" s="454">
        <f t="shared" si="9"/>
        <v>0</v>
      </c>
      <c r="J29" s="569"/>
      <c r="K29" s="454">
        <f t="shared" si="9"/>
        <v>0</v>
      </c>
      <c r="L29" s="569"/>
      <c r="M29" s="454">
        <f t="shared" si="9"/>
        <v>0</v>
      </c>
      <c r="N29" s="569"/>
      <c r="O29" s="454">
        <f t="shared" si="3"/>
        <v>0</v>
      </c>
      <c r="P29" s="455">
        <f t="shared" si="10"/>
        <v>0</v>
      </c>
      <c r="Q29" s="456">
        <f t="shared" si="10"/>
        <v>0</v>
      </c>
      <c r="R29" s="572"/>
      <c r="S29" s="671"/>
      <c r="T29" s="569"/>
      <c r="U29" s="457">
        <f t="shared" si="4"/>
        <v>0</v>
      </c>
      <c r="V29" s="455">
        <f t="shared" si="11"/>
        <v>0</v>
      </c>
      <c r="W29" s="456">
        <f t="shared" si="11"/>
        <v>0</v>
      </c>
      <c r="X29" s="572"/>
      <c r="Y29" s="671"/>
      <c r="Z29" s="569"/>
      <c r="AA29" s="457">
        <f t="shared" si="5"/>
        <v>0</v>
      </c>
      <c r="AB29" s="455">
        <f t="shared" si="12"/>
        <v>0</v>
      </c>
      <c r="AC29" s="456">
        <f t="shared" si="12"/>
        <v>0</v>
      </c>
      <c r="AD29" s="572"/>
      <c r="AE29" s="671"/>
      <c r="AF29" s="569"/>
      <c r="AG29" s="457">
        <f t="shared" si="6"/>
        <v>0</v>
      </c>
      <c r="AH29" s="455">
        <f t="shared" si="13"/>
        <v>0</v>
      </c>
      <c r="AI29" s="456">
        <f t="shared" si="13"/>
        <v>0</v>
      </c>
      <c r="AJ29" s="572"/>
      <c r="AK29" s="671"/>
      <c r="AL29" s="569"/>
      <c r="AM29" s="457">
        <f t="shared" si="7"/>
        <v>0</v>
      </c>
      <c r="AN29" s="455">
        <f t="shared" si="14"/>
        <v>0</v>
      </c>
      <c r="AO29" s="456">
        <f t="shared" si="14"/>
        <v>0</v>
      </c>
      <c r="AP29" s="572"/>
      <c r="AQ29" s="671"/>
      <c r="AR29" s="569"/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  <c r="BD29"/>
    </row>
    <row r="30" spans="1:56" ht="15" customHeight="1">
      <c r="D30" s="378" t="s">
        <v>1482</v>
      </c>
      <c r="E30" s="826" t="s">
        <v>1483</v>
      </c>
      <c r="F30" s="827"/>
      <c r="G30" s="454">
        <f t="shared" si="9"/>
        <v>0</v>
      </c>
      <c r="H30" s="569"/>
      <c r="I30" s="454">
        <f t="shared" si="9"/>
        <v>0</v>
      </c>
      <c r="J30" s="569"/>
      <c r="K30" s="454">
        <f t="shared" si="9"/>
        <v>0</v>
      </c>
      <c r="L30" s="569"/>
      <c r="M30" s="454">
        <f t="shared" si="9"/>
        <v>0</v>
      </c>
      <c r="N30" s="569"/>
      <c r="O30" s="454">
        <f t="shared" si="3"/>
        <v>0</v>
      </c>
      <c r="P30" s="455">
        <f t="shared" si="10"/>
        <v>0</v>
      </c>
      <c r="Q30" s="456">
        <f t="shared" si="10"/>
        <v>0</v>
      </c>
      <c r="R30" s="572"/>
      <c r="S30" s="671"/>
      <c r="T30" s="569"/>
      <c r="U30" s="457">
        <f t="shared" si="4"/>
        <v>0</v>
      </c>
      <c r="V30" s="455">
        <f t="shared" si="11"/>
        <v>0</v>
      </c>
      <c r="W30" s="456">
        <f t="shared" si="11"/>
        <v>0</v>
      </c>
      <c r="X30" s="572"/>
      <c r="Y30" s="671"/>
      <c r="Z30" s="569"/>
      <c r="AA30" s="457">
        <f t="shared" si="5"/>
        <v>0</v>
      </c>
      <c r="AB30" s="455">
        <f t="shared" si="12"/>
        <v>0</v>
      </c>
      <c r="AC30" s="456">
        <f t="shared" si="12"/>
        <v>0</v>
      </c>
      <c r="AD30" s="572"/>
      <c r="AE30" s="671"/>
      <c r="AF30" s="569"/>
      <c r="AG30" s="457">
        <f t="shared" si="6"/>
        <v>0</v>
      </c>
      <c r="AH30" s="455">
        <f t="shared" si="13"/>
        <v>0</v>
      </c>
      <c r="AI30" s="456">
        <f t="shared" si="13"/>
        <v>0</v>
      </c>
      <c r="AJ30" s="572"/>
      <c r="AK30" s="671"/>
      <c r="AL30" s="569"/>
      <c r="AM30" s="457">
        <f t="shared" si="7"/>
        <v>0</v>
      </c>
      <c r="AN30" s="455">
        <f t="shared" si="14"/>
        <v>0</v>
      </c>
      <c r="AO30" s="456">
        <f t="shared" si="14"/>
        <v>0</v>
      </c>
      <c r="AP30" s="572"/>
      <c r="AQ30" s="671"/>
      <c r="AR30" s="569"/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/>
    </row>
    <row r="31" spans="1:56">
      <c r="D31" s="378" t="s">
        <v>1484</v>
      </c>
      <c r="E31" s="826" t="s">
        <v>1485</v>
      </c>
      <c r="F31" s="827"/>
      <c r="G31" s="454">
        <f t="shared" ref="G31:M31" si="15">G35</f>
        <v>0</v>
      </c>
      <c r="H31" s="569"/>
      <c r="I31" s="454">
        <f t="shared" si="15"/>
        <v>0</v>
      </c>
      <c r="J31" s="569"/>
      <c r="K31" s="454">
        <f t="shared" si="15"/>
        <v>0</v>
      </c>
      <c r="L31" s="569"/>
      <c r="M31" s="454">
        <f t="shared" si="15"/>
        <v>0</v>
      </c>
      <c r="N31" s="569"/>
      <c r="O31" s="454">
        <f t="shared" si="3"/>
        <v>0</v>
      </c>
      <c r="P31" s="455">
        <f>P35</f>
        <v>0</v>
      </c>
      <c r="Q31" s="456">
        <f>Q35</f>
        <v>0</v>
      </c>
      <c r="R31" s="572"/>
      <c r="S31" s="671"/>
      <c r="T31" s="569"/>
      <c r="U31" s="457">
        <f t="shared" si="4"/>
        <v>0</v>
      </c>
      <c r="V31" s="455">
        <f>V35</f>
        <v>0</v>
      </c>
      <c r="W31" s="456">
        <f>W35</f>
        <v>0</v>
      </c>
      <c r="X31" s="572"/>
      <c r="Y31" s="671"/>
      <c r="Z31" s="569"/>
      <c r="AA31" s="457">
        <f t="shared" si="5"/>
        <v>0</v>
      </c>
      <c r="AB31" s="455">
        <f>AB35</f>
        <v>0</v>
      </c>
      <c r="AC31" s="456">
        <f>AC35</f>
        <v>0</v>
      </c>
      <c r="AD31" s="572"/>
      <c r="AE31" s="671"/>
      <c r="AF31" s="569"/>
      <c r="AG31" s="457">
        <f t="shared" si="6"/>
        <v>0</v>
      </c>
      <c r="AH31" s="455">
        <f>AH35</f>
        <v>0</v>
      </c>
      <c r="AI31" s="456">
        <f>AI35</f>
        <v>0</v>
      </c>
      <c r="AJ31" s="572"/>
      <c r="AK31" s="671"/>
      <c r="AL31" s="569"/>
      <c r="AM31" s="457">
        <f t="shared" si="7"/>
        <v>0</v>
      </c>
      <c r="AN31" s="455">
        <f>AN35</f>
        <v>0</v>
      </c>
      <c r="AO31" s="456">
        <f>AO35</f>
        <v>0</v>
      </c>
      <c r="AP31" s="572"/>
      <c r="AQ31" s="671"/>
      <c r="AR31" s="569"/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/>
    </row>
    <row r="32" spans="1:56">
      <c r="C32" s="341" t="s">
        <v>2304</v>
      </c>
      <c r="D32" s="378" t="s">
        <v>1486</v>
      </c>
      <c r="E32" s="807" t="s">
        <v>1487</v>
      </c>
      <c r="F32" s="808"/>
      <c r="G32" s="454">
        <f t="shared" ref="G32:M32" si="16">G33+G34+G35</f>
        <v>0</v>
      </c>
      <c r="H32" s="569"/>
      <c r="I32" s="454">
        <f t="shared" si="16"/>
        <v>0</v>
      </c>
      <c r="J32" s="569"/>
      <c r="K32" s="454">
        <f t="shared" si="16"/>
        <v>0</v>
      </c>
      <c r="L32" s="569"/>
      <c r="M32" s="454">
        <f t="shared" si="16"/>
        <v>0</v>
      </c>
      <c r="N32" s="569"/>
      <c r="O32" s="454">
        <f t="shared" si="3"/>
        <v>0</v>
      </c>
      <c r="P32" s="455">
        <f>P33+P34+P35</f>
        <v>0</v>
      </c>
      <c r="Q32" s="456">
        <f>Q33+Q34+Q35</f>
        <v>0</v>
      </c>
      <c r="R32" s="572"/>
      <c r="S32" s="671"/>
      <c r="T32" s="569"/>
      <c r="U32" s="457">
        <f t="shared" si="4"/>
        <v>0</v>
      </c>
      <c r="V32" s="455">
        <f>V33+V34+V35</f>
        <v>0</v>
      </c>
      <c r="W32" s="456">
        <f>W33+W34+W35</f>
        <v>0</v>
      </c>
      <c r="X32" s="572"/>
      <c r="Y32" s="671"/>
      <c r="Z32" s="569"/>
      <c r="AA32" s="457">
        <f t="shared" si="5"/>
        <v>0</v>
      </c>
      <c r="AB32" s="455">
        <f>AB33+AB34+AB35</f>
        <v>0</v>
      </c>
      <c r="AC32" s="456">
        <f>AC33+AC34+AC35</f>
        <v>0</v>
      </c>
      <c r="AD32" s="572"/>
      <c r="AE32" s="671"/>
      <c r="AF32" s="569"/>
      <c r="AG32" s="457">
        <f t="shared" si="6"/>
        <v>0</v>
      </c>
      <c r="AH32" s="455">
        <f>AH33+AH34+AH35</f>
        <v>0</v>
      </c>
      <c r="AI32" s="456">
        <f>AI33+AI34+AI35</f>
        <v>0</v>
      </c>
      <c r="AJ32" s="572"/>
      <c r="AK32" s="671"/>
      <c r="AL32" s="569"/>
      <c r="AM32" s="457">
        <f t="shared" si="7"/>
        <v>0</v>
      </c>
      <c r="AN32" s="455">
        <f>AN33+AN34+AN35</f>
        <v>0</v>
      </c>
      <c r="AO32" s="456">
        <f>AO33+AO34+AO35</f>
        <v>0</v>
      </c>
      <c r="AP32" s="572"/>
      <c r="AQ32" s="671"/>
      <c r="AR32" s="569"/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  <c r="BD32"/>
    </row>
    <row r="33" spans="3:56">
      <c r="D33" s="378" t="s">
        <v>1488</v>
      </c>
      <c r="E33" s="826" t="s">
        <v>1481</v>
      </c>
      <c r="F33" s="827"/>
      <c r="G33" s="373"/>
      <c r="H33" s="669"/>
      <c r="I33" s="373"/>
      <c r="J33" s="669"/>
      <c r="K33" s="373"/>
      <c r="L33" s="669"/>
      <c r="M33" s="373"/>
      <c r="N33" s="669"/>
      <c r="O33" s="454">
        <f t="shared" si="3"/>
        <v>0</v>
      </c>
      <c r="P33" s="455">
        <f t="shared" ref="P33:Q35" si="17">SUMIF($E$58:$E$95,$D33,P$58:P$95)</f>
        <v>0</v>
      </c>
      <c r="Q33" s="456">
        <f t="shared" si="17"/>
        <v>0</v>
      </c>
      <c r="R33" s="572"/>
      <c r="S33" s="671"/>
      <c r="T33" s="569"/>
      <c r="U33" s="457">
        <f t="shared" si="4"/>
        <v>0</v>
      </c>
      <c r="V33" s="455">
        <f t="shared" ref="V33:W35" si="18">SUMIF($E$58:$E$95,$D33,V$58:V$95)</f>
        <v>0</v>
      </c>
      <c r="W33" s="456">
        <f t="shared" si="18"/>
        <v>0</v>
      </c>
      <c r="X33" s="572"/>
      <c r="Y33" s="671"/>
      <c r="Z33" s="569"/>
      <c r="AA33" s="457">
        <f t="shared" si="5"/>
        <v>0</v>
      </c>
      <c r="AB33" s="455">
        <f t="shared" ref="AB33:AC35" si="19">SUMIF($E$58:$E$95,$D33,AB$58:AB$95)</f>
        <v>0</v>
      </c>
      <c r="AC33" s="456">
        <f t="shared" si="19"/>
        <v>0</v>
      </c>
      <c r="AD33" s="572"/>
      <c r="AE33" s="671"/>
      <c r="AF33" s="569"/>
      <c r="AG33" s="457">
        <f t="shared" si="6"/>
        <v>0</v>
      </c>
      <c r="AH33" s="455">
        <f t="shared" ref="AH33:AI35" si="20">SUMIF($E$58:$E$95,$D33,AH$58:AH$95)</f>
        <v>0</v>
      </c>
      <c r="AI33" s="456">
        <f t="shared" si="20"/>
        <v>0</v>
      </c>
      <c r="AJ33" s="572"/>
      <c r="AK33" s="671"/>
      <c r="AL33" s="569"/>
      <c r="AM33" s="457">
        <f t="shared" si="7"/>
        <v>0</v>
      </c>
      <c r="AN33" s="455">
        <f t="shared" ref="AN33:AO35" si="21">SUMIF($E$58:$E$95,$D33,AN$58:AN$95)</f>
        <v>0</v>
      </c>
      <c r="AO33" s="456">
        <f t="shared" si="21"/>
        <v>0</v>
      </c>
      <c r="AP33" s="572"/>
      <c r="AQ33" s="671"/>
      <c r="AR33" s="569"/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  <c r="BD33"/>
    </row>
    <row r="34" spans="3:56">
      <c r="D34" s="378" t="s">
        <v>1489</v>
      </c>
      <c r="E34" s="826" t="s">
        <v>1483</v>
      </c>
      <c r="F34" s="827"/>
      <c r="G34" s="373"/>
      <c r="H34" s="669"/>
      <c r="I34" s="373"/>
      <c r="J34" s="669"/>
      <c r="K34" s="373"/>
      <c r="L34" s="669"/>
      <c r="M34" s="373"/>
      <c r="N34" s="669"/>
      <c r="O34" s="454">
        <f t="shared" si="3"/>
        <v>0</v>
      </c>
      <c r="P34" s="455">
        <f t="shared" si="17"/>
        <v>0</v>
      </c>
      <c r="Q34" s="456">
        <f t="shared" si="17"/>
        <v>0</v>
      </c>
      <c r="R34" s="572"/>
      <c r="S34" s="671"/>
      <c r="T34" s="569"/>
      <c r="U34" s="457">
        <f t="shared" si="4"/>
        <v>0</v>
      </c>
      <c r="V34" s="455">
        <f t="shared" si="18"/>
        <v>0</v>
      </c>
      <c r="W34" s="456">
        <f t="shared" si="18"/>
        <v>0</v>
      </c>
      <c r="X34" s="572"/>
      <c r="Y34" s="671"/>
      <c r="Z34" s="569"/>
      <c r="AA34" s="457">
        <f t="shared" si="5"/>
        <v>0</v>
      </c>
      <c r="AB34" s="455">
        <f t="shared" si="19"/>
        <v>0</v>
      </c>
      <c r="AC34" s="456">
        <f t="shared" si="19"/>
        <v>0</v>
      </c>
      <c r="AD34" s="572"/>
      <c r="AE34" s="671"/>
      <c r="AF34" s="569"/>
      <c r="AG34" s="457">
        <f t="shared" si="6"/>
        <v>0</v>
      </c>
      <c r="AH34" s="455">
        <f t="shared" si="20"/>
        <v>0</v>
      </c>
      <c r="AI34" s="456">
        <f t="shared" si="20"/>
        <v>0</v>
      </c>
      <c r="AJ34" s="572"/>
      <c r="AK34" s="671"/>
      <c r="AL34" s="569"/>
      <c r="AM34" s="457">
        <f t="shared" si="7"/>
        <v>0</v>
      </c>
      <c r="AN34" s="455">
        <f t="shared" si="21"/>
        <v>0</v>
      </c>
      <c r="AO34" s="456">
        <f t="shared" si="21"/>
        <v>0</v>
      </c>
      <c r="AP34" s="572"/>
      <c r="AQ34" s="671"/>
      <c r="AR34" s="569"/>
      <c r="AS34" s="496"/>
      <c r="AT34" s="496"/>
      <c r="AU34" s="496"/>
      <c r="AV34" s="496"/>
      <c r="AW34" s="496"/>
      <c r="AX34" s="496"/>
      <c r="AY34" s="496"/>
      <c r="AZ34" s="496"/>
      <c r="BA34" s="496"/>
      <c r="BB34" s="496"/>
      <c r="BC34" s="496"/>
      <c r="BD34"/>
    </row>
    <row r="35" spans="3:56">
      <c r="D35" s="378" t="s">
        <v>1490</v>
      </c>
      <c r="E35" s="826" t="s">
        <v>1485</v>
      </c>
      <c r="F35" s="827"/>
      <c r="G35" s="373"/>
      <c r="H35" s="669"/>
      <c r="I35" s="373"/>
      <c r="J35" s="669"/>
      <c r="K35" s="373"/>
      <c r="L35" s="669"/>
      <c r="M35" s="373"/>
      <c r="N35" s="669"/>
      <c r="O35" s="454">
        <f t="shared" si="3"/>
        <v>0</v>
      </c>
      <c r="P35" s="455">
        <f t="shared" si="17"/>
        <v>0</v>
      </c>
      <c r="Q35" s="456">
        <f t="shared" si="17"/>
        <v>0</v>
      </c>
      <c r="R35" s="572"/>
      <c r="S35" s="671"/>
      <c r="T35" s="569"/>
      <c r="U35" s="457">
        <f t="shared" si="4"/>
        <v>0</v>
      </c>
      <c r="V35" s="455">
        <f t="shared" si="18"/>
        <v>0</v>
      </c>
      <c r="W35" s="456">
        <f t="shared" si="18"/>
        <v>0</v>
      </c>
      <c r="X35" s="572"/>
      <c r="Y35" s="671"/>
      <c r="Z35" s="569"/>
      <c r="AA35" s="457">
        <f t="shared" si="5"/>
        <v>0</v>
      </c>
      <c r="AB35" s="455">
        <f t="shared" si="19"/>
        <v>0</v>
      </c>
      <c r="AC35" s="456">
        <f t="shared" si="19"/>
        <v>0</v>
      </c>
      <c r="AD35" s="572"/>
      <c r="AE35" s="671"/>
      <c r="AF35" s="569"/>
      <c r="AG35" s="457">
        <f t="shared" si="6"/>
        <v>0</v>
      </c>
      <c r="AH35" s="455">
        <f t="shared" si="20"/>
        <v>0</v>
      </c>
      <c r="AI35" s="456">
        <f t="shared" si="20"/>
        <v>0</v>
      </c>
      <c r="AJ35" s="572"/>
      <c r="AK35" s="671"/>
      <c r="AL35" s="569"/>
      <c r="AM35" s="457">
        <f t="shared" si="7"/>
        <v>0</v>
      </c>
      <c r="AN35" s="455">
        <f t="shared" si="21"/>
        <v>0</v>
      </c>
      <c r="AO35" s="456">
        <f t="shared" si="21"/>
        <v>0</v>
      </c>
      <c r="AP35" s="572"/>
      <c r="AQ35" s="671"/>
      <c r="AR35" s="569"/>
      <c r="AS35" s="496"/>
      <c r="AT35" s="496"/>
      <c r="AU35" s="496"/>
      <c r="AV35" s="496"/>
      <c r="AW35" s="496"/>
      <c r="AX35" s="496"/>
      <c r="AY35" s="496"/>
      <c r="AZ35" s="496"/>
      <c r="BA35" s="496"/>
      <c r="BB35" s="496"/>
      <c r="BC35" s="496"/>
      <c r="BD35"/>
    </row>
    <row r="36" spans="3:56">
      <c r="C36" s="341" t="s">
        <v>2304</v>
      </c>
      <c r="D36" s="378" t="s">
        <v>1491</v>
      </c>
      <c r="E36" s="807" t="s">
        <v>1492</v>
      </c>
      <c r="F36" s="808"/>
      <c r="G36" s="454">
        <f t="shared" ref="G36:M36" si="22">G37+G38</f>
        <v>0</v>
      </c>
      <c r="H36" s="569"/>
      <c r="I36" s="454">
        <f t="shared" si="22"/>
        <v>0</v>
      </c>
      <c r="J36" s="569"/>
      <c r="K36" s="454">
        <f t="shared" si="22"/>
        <v>0</v>
      </c>
      <c r="L36" s="569"/>
      <c r="M36" s="454">
        <f t="shared" si="22"/>
        <v>0</v>
      </c>
      <c r="N36" s="569"/>
      <c r="O36" s="454">
        <f t="shared" si="3"/>
        <v>0</v>
      </c>
      <c r="P36" s="455">
        <f>P37+P38</f>
        <v>0</v>
      </c>
      <c r="Q36" s="456">
        <f>Q37+Q38</f>
        <v>0</v>
      </c>
      <c r="R36" s="572"/>
      <c r="S36" s="671"/>
      <c r="T36" s="569"/>
      <c r="U36" s="457">
        <f t="shared" si="4"/>
        <v>0</v>
      </c>
      <c r="V36" s="455">
        <f>V37+V38</f>
        <v>0</v>
      </c>
      <c r="W36" s="456">
        <f>W37+W38</f>
        <v>0</v>
      </c>
      <c r="X36" s="572"/>
      <c r="Y36" s="671"/>
      <c r="Z36" s="569"/>
      <c r="AA36" s="457">
        <f t="shared" si="5"/>
        <v>0</v>
      </c>
      <c r="AB36" s="455">
        <f>AB37+AB38</f>
        <v>0</v>
      </c>
      <c r="AC36" s="456">
        <f>AC37+AC38</f>
        <v>0</v>
      </c>
      <c r="AD36" s="572"/>
      <c r="AE36" s="671"/>
      <c r="AF36" s="569"/>
      <c r="AG36" s="457">
        <f t="shared" si="6"/>
        <v>0</v>
      </c>
      <c r="AH36" s="455">
        <f>AH37+AH38</f>
        <v>0</v>
      </c>
      <c r="AI36" s="456">
        <f>AI37+AI38</f>
        <v>0</v>
      </c>
      <c r="AJ36" s="572"/>
      <c r="AK36" s="671"/>
      <c r="AL36" s="569"/>
      <c r="AM36" s="457">
        <f t="shared" si="7"/>
        <v>0</v>
      </c>
      <c r="AN36" s="455">
        <f>AN37+AN38</f>
        <v>0</v>
      </c>
      <c r="AO36" s="456">
        <f>AO37+AO38</f>
        <v>0</v>
      </c>
      <c r="AP36" s="572"/>
      <c r="AQ36" s="671"/>
      <c r="AR36" s="569"/>
      <c r="AS36" s="496"/>
      <c r="AT36" s="496"/>
      <c r="AU36" s="496"/>
      <c r="AV36" s="496"/>
      <c r="AW36" s="496"/>
      <c r="AX36" s="496"/>
      <c r="AY36" s="496"/>
      <c r="AZ36" s="496"/>
      <c r="BA36" s="496"/>
      <c r="BB36" s="496"/>
      <c r="BC36" s="496"/>
      <c r="BD36"/>
    </row>
    <row r="37" spans="3:56">
      <c r="D37" s="378" t="s">
        <v>1493</v>
      </c>
      <c r="E37" s="826" t="s">
        <v>1481</v>
      </c>
      <c r="F37" s="827"/>
      <c r="G37" s="373"/>
      <c r="H37" s="669"/>
      <c r="I37" s="373"/>
      <c r="J37" s="669"/>
      <c r="K37" s="373"/>
      <c r="L37" s="669"/>
      <c r="M37" s="373"/>
      <c r="N37" s="669"/>
      <c r="O37" s="454">
        <f t="shared" si="3"/>
        <v>0</v>
      </c>
      <c r="P37" s="455">
        <f>SUMIF($E$58:$E$95,$D37,P$58:P$95)</f>
        <v>0</v>
      </c>
      <c r="Q37" s="456">
        <f>SUMIF($E$58:$E$95,$D37,Q$58:Q$95)</f>
        <v>0</v>
      </c>
      <c r="R37" s="572"/>
      <c r="S37" s="671"/>
      <c r="T37" s="569"/>
      <c r="U37" s="457">
        <f t="shared" si="4"/>
        <v>0</v>
      </c>
      <c r="V37" s="455">
        <f>SUMIF($E$58:$E$95,$D37,V$58:V$95)</f>
        <v>0</v>
      </c>
      <c r="W37" s="456">
        <f>SUMIF($E$58:$E$95,$D37,W$58:W$95)</f>
        <v>0</v>
      </c>
      <c r="X37" s="572"/>
      <c r="Y37" s="671"/>
      <c r="Z37" s="569"/>
      <c r="AA37" s="457">
        <f t="shared" si="5"/>
        <v>0</v>
      </c>
      <c r="AB37" s="455">
        <f>SUMIF($E$58:$E$95,$D37,AB$58:AB$95)</f>
        <v>0</v>
      </c>
      <c r="AC37" s="456">
        <f>SUMIF($E$58:$E$95,$D37,AC$58:AC$95)</f>
        <v>0</v>
      </c>
      <c r="AD37" s="572"/>
      <c r="AE37" s="671"/>
      <c r="AF37" s="569"/>
      <c r="AG37" s="457">
        <f t="shared" si="6"/>
        <v>0</v>
      </c>
      <c r="AH37" s="455">
        <f>SUMIF($E$58:$E$95,$D37,AH$58:AH$95)</f>
        <v>0</v>
      </c>
      <c r="AI37" s="456">
        <f>SUMIF($E$58:$E$95,$D37,AI$58:AI$95)</f>
        <v>0</v>
      </c>
      <c r="AJ37" s="572"/>
      <c r="AK37" s="671"/>
      <c r="AL37" s="569"/>
      <c r="AM37" s="457">
        <f t="shared" si="7"/>
        <v>0</v>
      </c>
      <c r="AN37" s="455">
        <f>SUMIF($E$58:$E$95,$D37,AN$58:AN$95)</f>
        <v>0</v>
      </c>
      <c r="AO37" s="456">
        <f>SUMIF($E$58:$E$95,$D37,AO$58:AO$95)</f>
        <v>0</v>
      </c>
      <c r="AP37" s="572"/>
      <c r="AQ37" s="671"/>
      <c r="AR37" s="569"/>
      <c r="AS37" s="496"/>
      <c r="AT37" s="496"/>
      <c r="AU37" s="496"/>
      <c r="AV37" s="496"/>
      <c r="AW37" s="496"/>
      <c r="AX37" s="496"/>
      <c r="AY37" s="496"/>
      <c r="AZ37" s="496"/>
      <c r="BA37" s="496"/>
      <c r="BB37" s="496"/>
      <c r="BC37" s="496"/>
      <c r="BD37"/>
    </row>
    <row r="38" spans="3:56">
      <c r="D38" s="378" t="s">
        <v>1494</v>
      </c>
      <c r="E38" s="826" t="s">
        <v>1483</v>
      </c>
      <c r="F38" s="827"/>
      <c r="G38" s="373"/>
      <c r="H38" s="669"/>
      <c r="I38" s="373"/>
      <c r="J38" s="669"/>
      <c r="K38" s="373"/>
      <c r="L38" s="669"/>
      <c r="M38" s="373"/>
      <c r="N38" s="669"/>
      <c r="O38" s="454">
        <f t="shared" si="3"/>
        <v>0</v>
      </c>
      <c r="P38" s="455">
        <f>SUMIF($E$58:$E$95,$D38,P$58:P$95)</f>
        <v>0</v>
      </c>
      <c r="Q38" s="456">
        <f>SUMIF($E$58:$E$95,$D38,Q$58:Q$95)</f>
        <v>0</v>
      </c>
      <c r="R38" s="572"/>
      <c r="S38" s="671"/>
      <c r="T38" s="569"/>
      <c r="U38" s="457">
        <f t="shared" si="4"/>
        <v>0</v>
      </c>
      <c r="V38" s="455">
        <f>SUMIF($E$58:$E$95,$D38,V$58:V$95)</f>
        <v>0</v>
      </c>
      <c r="W38" s="456">
        <f>SUMIF($E$58:$E$95,$D38,W$58:W$95)</f>
        <v>0</v>
      </c>
      <c r="X38" s="572"/>
      <c r="Y38" s="671"/>
      <c r="Z38" s="569"/>
      <c r="AA38" s="457">
        <f t="shared" si="5"/>
        <v>0</v>
      </c>
      <c r="AB38" s="455">
        <f>SUMIF($E$58:$E$95,$D38,AB$58:AB$95)</f>
        <v>0</v>
      </c>
      <c r="AC38" s="456">
        <f>SUMIF($E$58:$E$95,$D38,AC$58:AC$95)</f>
        <v>0</v>
      </c>
      <c r="AD38" s="572"/>
      <c r="AE38" s="671"/>
      <c r="AF38" s="569"/>
      <c r="AG38" s="457">
        <f t="shared" si="6"/>
        <v>0</v>
      </c>
      <c r="AH38" s="455">
        <f>SUMIF($E$58:$E$95,$D38,AH$58:AH$95)</f>
        <v>0</v>
      </c>
      <c r="AI38" s="456">
        <f>SUMIF($E$58:$E$95,$D38,AI$58:AI$95)</f>
        <v>0</v>
      </c>
      <c r="AJ38" s="572"/>
      <c r="AK38" s="671"/>
      <c r="AL38" s="569"/>
      <c r="AM38" s="457">
        <f t="shared" si="7"/>
        <v>0</v>
      </c>
      <c r="AN38" s="455">
        <f>SUMIF($E$58:$E$95,$D38,AN$58:AN$95)</f>
        <v>0</v>
      </c>
      <c r="AO38" s="456">
        <f>SUMIF($E$58:$E$95,$D38,AO$58:AO$95)</f>
        <v>0</v>
      </c>
      <c r="AP38" s="572"/>
      <c r="AQ38" s="671"/>
      <c r="AR38" s="569"/>
      <c r="AS38" s="496"/>
      <c r="AT38" s="496"/>
      <c r="AU38" s="496"/>
      <c r="AV38" s="496"/>
      <c r="AW38" s="496"/>
      <c r="AX38" s="496"/>
      <c r="AY38" s="496"/>
      <c r="AZ38" s="496"/>
      <c r="BA38" s="496"/>
      <c r="BB38" s="496"/>
      <c r="BC38" s="496"/>
      <c r="BD38"/>
    </row>
    <row r="39" spans="3:56">
      <c r="C39" s="341" t="s">
        <v>2304</v>
      </c>
      <c r="D39" s="378" t="s">
        <v>1495</v>
      </c>
      <c r="E39" s="809" t="s">
        <v>1496</v>
      </c>
      <c r="F39" s="810"/>
      <c r="G39" s="454">
        <f t="shared" ref="G39:M39" si="23">G40+G43+G47</f>
        <v>0</v>
      </c>
      <c r="H39" s="569"/>
      <c r="I39" s="454">
        <f t="shared" si="23"/>
        <v>0</v>
      </c>
      <c r="J39" s="569"/>
      <c r="K39" s="454">
        <f t="shared" si="23"/>
        <v>0</v>
      </c>
      <c r="L39" s="569"/>
      <c r="M39" s="454">
        <f t="shared" si="23"/>
        <v>0</v>
      </c>
      <c r="N39" s="569"/>
      <c r="O39" s="454">
        <f t="shared" si="3"/>
        <v>0</v>
      </c>
      <c r="P39" s="455">
        <f>P40+P43+P47</f>
        <v>0</v>
      </c>
      <c r="Q39" s="456">
        <f>Q40+Q43+Q47</f>
        <v>0</v>
      </c>
      <c r="R39" s="572"/>
      <c r="S39" s="671"/>
      <c r="T39" s="569"/>
      <c r="U39" s="457">
        <f t="shared" si="4"/>
        <v>0</v>
      </c>
      <c r="V39" s="455">
        <f>V40+V43+V47</f>
        <v>0</v>
      </c>
      <c r="W39" s="456">
        <f>W40+W43+W47</f>
        <v>0</v>
      </c>
      <c r="X39" s="572"/>
      <c r="Y39" s="671"/>
      <c r="Z39" s="569"/>
      <c r="AA39" s="457">
        <f t="shared" si="5"/>
        <v>0</v>
      </c>
      <c r="AB39" s="455">
        <f>AB40+AB43+AB47</f>
        <v>0</v>
      </c>
      <c r="AC39" s="456">
        <f>AC40+AC43+AC47</f>
        <v>0</v>
      </c>
      <c r="AD39" s="572"/>
      <c r="AE39" s="671"/>
      <c r="AF39" s="569"/>
      <c r="AG39" s="457">
        <f t="shared" si="6"/>
        <v>0</v>
      </c>
      <c r="AH39" s="455">
        <f>AH40+AH43+AH47</f>
        <v>0</v>
      </c>
      <c r="AI39" s="456">
        <f>AI40+AI43+AI47</f>
        <v>0</v>
      </c>
      <c r="AJ39" s="572"/>
      <c r="AK39" s="671"/>
      <c r="AL39" s="569"/>
      <c r="AM39" s="457">
        <f t="shared" si="7"/>
        <v>0</v>
      </c>
      <c r="AN39" s="455">
        <f>AN40+AN43+AN47</f>
        <v>0</v>
      </c>
      <c r="AO39" s="456">
        <f>AO40+AO43+AO47</f>
        <v>0</v>
      </c>
      <c r="AP39" s="572"/>
      <c r="AQ39" s="671"/>
      <c r="AR39" s="569"/>
      <c r="AS39" s="496"/>
      <c r="AT39" s="496"/>
      <c r="AU39" s="496"/>
      <c r="AV39" s="496"/>
      <c r="AW39" s="496"/>
      <c r="AX39" s="496"/>
      <c r="AY39" s="496"/>
      <c r="AZ39" s="496"/>
      <c r="BA39" s="496"/>
      <c r="BB39" s="496"/>
      <c r="BC39" s="496"/>
      <c r="BD39"/>
    </row>
    <row r="40" spans="3:56">
      <c r="C40" s="341" t="s">
        <v>2304</v>
      </c>
      <c r="D40" s="378" t="s">
        <v>1497</v>
      </c>
      <c r="E40" s="807" t="s">
        <v>1498</v>
      </c>
      <c r="F40" s="808"/>
      <c r="G40" s="454">
        <f t="shared" ref="G40:M40" si="24">G41+G42</f>
        <v>0</v>
      </c>
      <c r="H40" s="569"/>
      <c r="I40" s="454">
        <f t="shared" si="24"/>
        <v>0</v>
      </c>
      <c r="J40" s="569"/>
      <c r="K40" s="454">
        <f t="shared" si="24"/>
        <v>0</v>
      </c>
      <c r="L40" s="569"/>
      <c r="M40" s="454">
        <f t="shared" si="24"/>
        <v>0</v>
      </c>
      <c r="N40" s="569"/>
      <c r="O40" s="454">
        <f t="shared" si="3"/>
        <v>0</v>
      </c>
      <c r="P40" s="455">
        <f>P41+P42</f>
        <v>0</v>
      </c>
      <c r="Q40" s="456">
        <f>Q41+Q42</f>
        <v>0</v>
      </c>
      <c r="R40" s="572"/>
      <c r="S40" s="671"/>
      <c r="T40" s="569"/>
      <c r="U40" s="457">
        <f t="shared" si="4"/>
        <v>0</v>
      </c>
      <c r="V40" s="455">
        <f>V41+V42</f>
        <v>0</v>
      </c>
      <c r="W40" s="456">
        <f>W41+W42</f>
        <v>0</v>
      </c>
      <c r="X40" s="572"/>
      <c r="Y40" s="671"/>
      <c r="Z40" s="569"/>
      <c r="AA40" s="457">
        <f t="shared" si="5"/>
        <v>0</v>
      </c>
      <c r="AB40" s="455">
        <f>AB41+AB42</f>
        <v>0</v>
      </c>
      <c r="AC40" s="456">
        <f>AC41+AC42</f>
        <v>0</v>
      </c>
      <c r="AD40" s="572"/>
      <c r="AE40" s="671"/>
      <c r="AF40" s="569"/>
      <c r="AG40" s="457">
        <f t="shared" si="6"/>
        <v>0</v>
      </c>
      <c r="AH40" s="455">
        <f>AH41+AH42</f>
        <v>0</v>
      </c>
      <c r="AI40" s="456">
        <f>AI41+AI42</f>
        <v>0</v>
      </c>
      <c r="AJ40" s="572"/>
      <c r="AK40" s="671"/>
      <c r="AL40" s="569"/>
      <c r="AM40" s="457">
        <f t="shared" si="7"/>
        <v>0</v>
      </c>
      <c r="AN40" s="455">
        <f>AN41+AN42</f>
        <v>0</v>
      </c>
      <c r="AO40" s="456">
        <f>AO41+AO42</f>
        <v>0</v>
      </c>
      <c r="AP40" s="572"/>
      <c r="AQ40" s="671"/>
      <c r="AR40" s="569"/>
      <c r="AS40" s="496"/>
      <c r="AT40" s="496"/>
      <c r="AU40" s="496"/>
      <c r="AV40" s="496"/>
      <c r="AW40" s="496"/>
      <c r="AX40" s="496"/>
      <c r="AY40" s="496"/>
      <c r="AZ40" s="496"/>
      <c r="BA40" s="496"/>
      <c r="BB40" s="496"/>
      <c r="BC40" s="496"/>
      <c r="BD40"/>
    </row>
    <row r="41" spans="3:56">
      <c r="D41" s="378" t="s">
        <v>1499</v>
      </c>
      <c r="E41" s="826" t="s">
        <v>1481</v>
      </c>
      <c r="F41" s="827"/>
      <c r="G41" s="373"/>
      <c r="H41" s="669"/>
      <c r="I41" s="373"/>
      <c r="J41" s="669"/>
      <c r="K41" s="373"/>
      <c r="L41" s="669"/>
      <c r="M41" s="373"/>
      <c r="N41" s="669"/>
      <c r="O41" s="454">
        <f t="shared" si="3"/>
        <v>0</v>
      </c>
      <c r="P41" s="455">
        <f>SUMIF($E$58:$E$95,$D41,P$58:P$95)</f>
        <v>0</v>
      </c>
      <c r="Q41" s="456">
        <f>SUMIF($E$58:$E$95,$D41,Q$58:Q$95)</f>
        <v>0</v>
      </c>
      <c r="R41" s="572"/>
      <c r="S41" s="671"/>
      <c r="T41" s="569"/>
      <c r="U41" s="457">
        <f t="shared" si="4"/>
        <v>0</v>
      </c>
      <c r="V41" s="455">
        <f>SUMIF($E$58:$E$95,$D41,V$58:V$95)</f>
        <v>0</v>
      </c>
      <c r="W41" s="456">
        <f>SUMIF($E$58:$E$95,$D41,W$58:W$95)</f>
        <v>0</v>
      </c>
      <c r="X41" s="572"/>
      <c r="Y41" s="671"/>
      <c r="Z41" s="569"/>
      <c r="AA41" s="457">
        <f t="shared" si="5"/>
        <v>0</v>
      </c>
      <c r="AB41" s="455">
        <f>SUMIF($E$58:$E$95,$D41,AB$58:AB$95)</f>
        <v>0</v>
      </c>
      <c r="AC41" s="456">
        <f>SUMIF($E$58:$E$95,$D41,AC$58:AC$95)</f>
        <v>0</v>
      </c>
      <c r="AD41" s="572"/>
      <c r="AE41" s="671"/>
      <c r="AF41" s="569"/>
      <c r="AG41" s="457">
        <f t="shared" si="6"/>
        <v>0</v>
      </c>
      <c r="AH41" s="455">
        <f>SUMIF($E$58:$E$95,$D41,AH$58:AH$95)</f>
        <v>0</v>
      </c>
      <c r="AI41" s="456">
        <f>SUMIF($E$58:$E$95,$D41,AI$58:AI$95)</f>
        <v>0</v>
      </c>
      <c r="AJ41" s="572"/>
      <c r="AK41" s="671"/>
      <c r="AL41" s="569"/>
      <c r="AM41" s="457">
        <f t="shared" si="7"/>
        <v>0</v>
      </c>
      <c r="AN41" s="455">
        <f>SUMIF($E$58:$E$95,$D41,AN$58:AN$95)</f>
        <v>0</v>
      </c>
      <c r="AO41" s="456">
        <f>SUMIF($E$58:$E$95,$D41,AO$58:AO$95)</f>
        <v>0</v>
      </c>
      <c r="AP41" s="572"/>
      <c r="AQ41" s="671"/>
      <c r="AR41" s="569"/>
      <c r="AS41" s="496"/>
      <c r="AT41" s="496"/>
      <c r="AU41" s="496"/>
      <c r="AV41" s="496"/>
      <c r="AW41" s="496"/>
      <c r="AX41" s="496"/>
      <c r="AY41" s="496"/>
      <c r="AZ41" s="496"/>
      <c r="BA41" s="496"/>
      <c r="BB41" s="496"/>
      <c r="BC41" s="496"/>
      <c r="BD41"/>
    </row>
    <row r="42" spans="3:56">
      <c r="D42" s="378" t="s">
        <v>1500</v>
      </c>
      <c r="E42" s="826" t="s">
        <v>1483</v>
      </c>
      <c r="F42" s="827"/>
      <c r="G42" s="373"/>
      <c r="H42" s="669"/>
      <c r="I42" s="373"/>
      <c r="J42" s="669"/>
      <c r="K42" s="373"/>
      <c r="L42" s="669"/>
      <c r="M42" s="373"/>
      <c r="N42" s="669"/>
      <c r="O42" s="454">
        <f t="shared" si="3"/>
        <v>0</v>
      </c>
      <c r="P42" s="455">
        <f>SUMIF($E$58:$E$95,$D42,P$58:P$95)</f>
        <v>0</v>
      </c>
      <c r="Q42" s="456">
        <f>SUMIF($E$58:$E$95,$D42,Q$58:Q$95)</f>
        <v>0</v>
      </c>
      <c r="R42" s="572"/>
      <c r="S42" s="671"/>
      <c r="T42" s="569"/>
      <c r="U42" s="457">
        <f t="shared" si="4"/>
        <v>0</v>
      </c>
      <c r="V42" s="455">
        <f>SUMIF($E$58:$E$95,$D42,V$58:V$95)</f>
        <v>0</v>
      </c>
      <c r="W42" s="456">
        <f>SUMIF($E$58:$E$95,$D42,W$58:W$95)</f>
        <v>0</v>
      </c>
      <c r="X42" s="572"/>
      <c r="Y42" s="671"/>
      <c r="Z42" s="569"/>
      <c r="AA42" s="457">
        <f t="shared" si="5"/>
        <v>0</v>
      </c>
      <c r="AB42" s="455">
        <f>SUMIF($E$58:$E$95,$D42,AB$58:AB$95)</f>
        <v>0</v>
      </c>
      <c r="AC42" s="456">
        <f>SUMIF($E$58:$E$95,$D42,AC$58:AC$95)</f>
        <v>0</v>
      </c>
      <c r="AD42" s="572"/>
      <c r="AE42" s="671"/>
      <c r="AF42" s="569"/>
      <c r="AG42" s="457">
        <f t="shared" si="6"/>
        <v>0</v>
      </c>
      <c r="AH42" s="455">
        <f>SUMIF($E$58:$E$95,$D42,AH$58:AH$95)</f>
        <v>0</v>
      </c>
      <c r="AI42" s="456">
        <f>SUMIF($E$58:$E$95,$D42,AI$58:AI$95)</f>
        <v>0</v>
      </c>
      <c r="AJ42" s="572"/>
      <c r="AK42" s="671"/>
      <c r="AL42" s="569"/>
      <c r="AM42" s="457">
        <f t="shared" si="7"/>
        <v>0</v>
      </c>
      <c r="AN42" s="455">
        <f>SUMIF($E$58:$E$95,$D42,AN$58:AN$95)</f>
        <v>0</v>
      </c>
      <c r="AO42" s="456">
        <f>SUMIF($E$58:$E$95,$D42,AO$58:AO$95)</f>
        <v>0</v>
      </c>
      <c r="AP42" s="572"/>
      <c r="AQ42" s="671"/>
      <c r="AR42" s="569"/>
      <c r="AS42" s="496"/>
      <c r="AT42" s="496"/>
      <c r="AU42" s="496"/>
      <c r="AV42" s="496"/>
      <c r="AW42" s="496"/>
      <c r="AX42" s="496"/>
      <c r="AY42" s="496"/>
      <c r="AZ42" s="496"/>
      <c r="BA42" s="496"/>
      <c r="BB42" s="496"/>
      <c r="BC42" s="496"/>
      <c r="BD42"/>
    </row>
    <row r="43" spans="3:56">
      <c r="C43" s="341" t="s">
        <v>2304</v>
      </c>
      <c r="D43" s="378" t="s">
        <v>1791</v>
      </c>
      <c r="E43" s="807" t="s">
        <v>1792</v>
      </c>
      <c r="F43" s="808"/>
      <c r="G43" s="454">
        <f t="shared" ref="G43:M43" si="25">G44+G45+G46</f>
        <v>0</v>
      </c>
      <c r="H43" s="569"/>
      <c r="I43" s="454">
        <f t="shared" si="25"/>
        <v>0</v>
      </c>
      <c r="J43" s="569"/>
      <c r="K43" s="454">
        <f t="shared" si="25"/>
        <v>0</v>
      </c>
      <c r="L43" s="569"/>
      <c r="M43" s="454">
        <f t="shared" si="25"/>
        <v>0</v>
      </c>
      <c r="N43" s="569"/>
      <c r="O43" s="454">
        <f t="shared" si="3"/>
        <v>0</v>
      </c>
      <c r="P43" s="455">
        <f>P44+P45+P46</f>
        <v>0</v>
      </c>
      <c r="Q43" s="456">
        <f>Q44+Q45+Q46</f>
        <v>0</v>
      </c>
      <c r="R43" s="572"/>
      <c r="S43" s="671"/>
      <c r="T43" s="569"/>
      <c r="U43" s="457">
        <f t="shared" si="4"/>
        <v>0</v>
      </c>
      <c r="V43" s="455">
        <f>V44+V45+V46</f>
        <v>0</v>
      </c>
      <c r="W43" s="456">
        <f>W44+W45+W46</f>
        <v>0</v>
      </c>
      <c r="X43" s="572"/>
      <c r="Y43" s="671"/>
      <c r="Z43" s="569"/>
      <c r="AA43" s="457">
        <f t="shared" si="5"/>
        <v>0</v>
      </c>
      <c r="AB43" s="455">
        <f>AB44+AB45+AB46</f>
        <v>0</v>
      </c>
      <c r="AC43" s="456">
        <f>AC44+AC45+AC46</f>
        <v>0</v>
      </c>
      <c r="AD43" s="572"/>
      <c r="AE43" s="671"/>
      <c r="AF43" s="569"/>
      <c r="AG43" s="457">
        <f t="shared" si="6"/>
        <v>0</v>
      </c>
      <c r="AH43" s="455">
        <f>AH44+AH45+AH46</f>
        <v>0</v>
      </c>
      <c r="AI43" s="456">
        <f>AI44+AI45+AI46</f>
        <v>0</v>
      </c>
      <c r="AJ43" s="572"/>
      <c r="AK43" s="671"/>
      <c r="AL43" s="569"/>
      <c r="AM43" s="457">
        <f t="shared" si="7"/>
        <v>0</v>
      </c>
      <c r="AN43" s="455">
        <f>AN44+AN45+AN46</f>
        <v>0</v>
      </c>
      <c r="AO43" s="456">
        <f>AO44+AO45+AO46</f>
        <v>0</v>
      </c>
      <c r="AP43" s="572"/>
      <c r="AQ43" s="671"/>
      <c r="AR43" s="569"/>
      <c r="AS43" s="496"/>
      <c r="AT43" s="496"/>
      <c r="AU43" s="496"/>
      <c r="AV43" s="496"/>
      <c r="AW43" s="496"/>
      <c r="AX43" s="496"/>
      <c r="AY43" s="496"/>
      <c r="AZ43" s="496"/>
      <c r="BA43" s="496"/>
      <c r="BB43" s="496"/>
      <c r="BC43" s="496"/>
      <c r="BD43"/>
    </row>
    <row r="44" spans="3:56">
      <c r="D44" s="378" t="s">
        <v>1793</v>
      </c>
      <c r="E44" s="826" t="s">
        <v>1481</v>
      </c>
      <c r="F44" s="827"/>
      <c r="G44" s="373"/>
      <c r="H44" s="669"/>
      <c r="I44" s="373"/>
      <c r="J44" s="669"/>
      <c r="K44" s="373"/>
      <c r="L44" s="669"/>
      <c r="M44" s="373"/>
      <c r="N44" s="669"/>
      <c r="O44" s="454">
        <f t="shared" si="3"/>
        <v>0</v>
      </c>
      <c r="P44" s="455">
        <f t="shared" ref="P44:Q46" si="26">SUMIF($E$58:$E$95,$D44,P$58:P$95)</f>
        <v>0</v>
      </c>
      <c r="Q44" s="456">
        <f t="shared" si="26"/>
        <v>0</v>
      </c>
      <c r="R44" s="572"/>
      <c r="S44" s="671"/>
      <c r="T44" s="569"/>
      <c r="U44" s="457">
        <f t="shared" si="4"/>
        <v>0</v>
      </c>
      <c r="V44" s="455">
        <f t="shared" ref="V44:W46" si="27">SUMIF($E$58:$E$95,$D44,V$58:V$95)</f>
        <v>0</v>
      </c>
      <c r="W44" s="456">
        <f t="shared" si="27"/>
        <v>0</v>
      </c>
      <c r="X44" s="572"/>
      <c r="Y44" s="671"/>
      <c r="Z44" s="569"/>
      <c r="AA44" s="457">
        <f t="shared" si="5"/>
        <v>0</v>
      </c>
      <c r="AB44" s="455">
        <f t="shared" ref="AB44:AC46" si="28">SUMIF($E$58:$E$95,$D44,AB$58:AB$95)</f>
        <v>0</v>
      </c>
      <c r="AC44" s="456">
        <f t="shared" si="28"/>
        <v>0</v>
      </c>
      <c r="AD44" s="572"/>
      <c r="AE44" s="671"/>
      <c r="AF44" s="569"/>
      <c r="AG44" s="457">
        <f t="shared" si="6"/>
        <v>0</v>
      </c>
      <c r="AH44" s="455">
        <f t="shared" ref="AH44:AI46" si="29">SUMIF($E$58:$E$95,$D44,AH$58:AH$95)</f>
        <v>0</v>
      </c>
      <c r="AI44" s="456">
        <f t="shared" si="29"/>
        <v>0</v>
      </c>
      <c r="AJ44" s="572"/>
      <c r="AK44" s="671"/>
      <c r="AL44" s="569"/>
      <c r="AM44" s="457">
        <f t="shared" si="7"/>
        <v>0</v>
      </c>
      <c r="AN44" s="455">
        <f t="shared" ref="AN44:AO46" si="30">SUMIF($E$58:$E$95,$D44,AN$58:AN$95)</f>
        <v>0</v>
      </c>
      <c r="AO44" s="456">
        <f t="shared" si="30"/>
        <v>0</v>
      </c>
      <c r="AP44" s="572"/>
      <c r="AQ44" s="671"/>
      <c r="AR44" s="569"/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  <c r="BD44"/>
    </row>
    <row r="45" spans="3:56">
      <c r="D45" s="378" t="s">
        <v>1794</v>
      </c>
      <c r="E45" s="826" t="s">
        <v>1483</v>
      </c>
      <c r="F45" s="827"/>
      <c r="G45" s="373"/>
      <c r="H45" s="669"/>
      <c r="I45" s="373"/>
      <c r="J45" s="669"/>
      <c r="K45" s="373"/>
      <c r="L45" s="669"/>
      <c r="M45" s="373"/>
      <c r="N45" s="669"/>
      <c r="O45" s="454">
        <f t="shared" si="3"/>
        <v>0</v>
      </c>
      <c r="P45" s="455">
        <f t="shared" si="26"/>
        <v>0</v>
      </c>
      <c r="Q45" s="456">
        <f t="shared" si="26"/>
        <v>0</v>
      </c>
      <c r="R45" s="572"/>
      <c r="S45" s="671"/>
      <c r="T45" s="569"/>
      <c r="U45" s="457">
        <f t="shared" si="4"/>
        <v>0</v>
      </c>
      <c r="V45" s="455">
        <f t="shared" si="27"/>
        <v>0</v>
      </c>
      <c r="W45" s="456">
        <f t="shared" si="27"/>
        <v>0</v>
      </c>
      <c r="X45" s="572"/>
      <c r="Y45" s="671"/>
      <c r="Z45" s="569"/>
      <c r="AA45" s="457">
        <f t="shared" si="5"/>
        <v>0</v>
      </c>
      <c r="AB45" s="455">
        <f t="shared" si="28"/>
        <v>0</v>
      </c>
      <c r="AC45" s="456">
        <f t="shared" si="28"/>
        <v>0</v>
      </c>
      <c r="AD45" s="572"/>
      <c r="AE45" s="671"/>
      <c r="AF45" s="569"/>
      <c r="AG45" s="457">
        <f t="shared" si="6"/>
        <v>0</v>
      </c>
      <c r="AH45" s="455">
        <f t="shared" si="29"/>
        <v>0</v>
      </c>
      <c r="AI45" s="456">
        <f t="shared" si="29"/>
        <v>0</v>
      </c>
      <c r="AJ45" s="572"/>
      <c r="AK45" s="671"/>
      <c r="AL45" s="569"/>
      <c r="AM45" s="457">
        <f t="shared" si="7"/>
        <v>0</v>
      </c>
      <c r="AN45" s="455">
        <f t="shared" si="30"/>
        <v>0</v>
      </c>
      <c r="AO45" s="456">
        <f t="shared" si="30"/>
        <v>0</v>
      </c>
      <c r="AP45" s="572"/>
      <c r="AQ45" s="671"/>
      <c r="AR45" s="569"/>
      <c r="AS45" s="496"/>
      <c r="AT45" s="496"/>
      <c r="AU45" s="496"/>
      <c r="AV45" s="496"/>
      <c r="AW45" s="496"/>
      <c r="AX45" s="496"/>
      <c r="AY45" s="496"/>
      <c r="AZ45" s="496"/>
      <c r="BA45" s="496"/>
      <c r="BB45" s="496"/>
      <c r="BC45" s="496"/>
      <c r="BD45"/>
    </row>
    <row r="46" spans="3:56">
      <c r="D46" s="378" t="s">
        <v>1795</v>
      </c>
      <c r="E46" s="826" t="s">
        <v>1485</v>
      </c>
      <c r="F46" s="827"/>
      <c r="G46" s="373"/>
      <c r="H46" s="669"/>
      <c r="I46" s="373"/>
      <c r="J46" s="669"/>
      <c r="K46" s="373"/>
      <c r="L46" s="669"/>
      <c r="M46" s="373"/>
      <c r="N46" s="669"/>
      <c r="O46" s="454">
        <f t="shared" si="3"/>
        <v>0</v>
      </c>
      <c r="P46" s="455">
        <f t="shared" si="26"/>
        <v>0</v>
      </c>
      <c r="Q46" s="456">
        <f t="shared" si="26"/>
        <v>0</v>
      </c>
      <c r="R46" s="572"/>
      <c r="S46" s="671"/>
      <c r="T46" s="569"/>
      <c r="U46" s="457">
        <f t="shared" si="4"/>
        <v>0</v>
      </c>
      <c r="V46" s="455">
        <f t="shared" si="27"/>
        <v>0</v>
      </c>
      <c r="W46" s="456">
        <f t="shared" si="27"/>
        <v>0</v>
      </c>
      <c r="X46" s="572"/>
      <c r="Y46" s="671"/>
      <c r="Z46" s="569"/>
      <c r="AA46" s="457">
        <f t="shared" si="5"/>
        <v>0</v>
      </c>
      <c r="AB46" s="455">
        <f t="shared" si="28"/>
        <v>0</v>
      </c>
      <c r="AC46" s="456">
        <f t="shared" si="28"/>
        <v>0</v>
      </c>
      <c r="AD46" s="572"/>
      <c r="AE46" s="671"/>
      <c r="AF46" s="569"/>
      <c r="AG46" s="457">
        <f t="shared" si="6"/>
        <v>0</v>
      </c>
      <c r="AH46" s="455">
        <f t="shared" si="29"/>
        <v>0</v>
      </c>
      <c r="AI46" s="456">
        <f t="shared" si="29"/>
        <v>0</v>
      </c>
      <c r="AJ46" s="572"/>
      <c r="AK46" s="671"/>
      <c r="AL46" s="569"/>
      <c r="AM46" s="457">
        <f t="shared" si="7"/>
        <v>0</v>
      </c>
      <c r="AN46" s="455">
        <f t="shared" si="30"/>
        <v>0</v>
      </c>
      <c r="AO46" s="456">
        <f t="shared" si="30"/>
        <v>0</v>
      </c>
      <c r="AP46" s="572"/>
      <c r="AQ46" s="671"/>
      <c r="AR46" s="569"/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  <c r="BD46"/>
    </row>
    <row r="47" spans="3:56">
      <c r="C47" s="341" t="s">
        <v>2304</v>
      </c>
      <c r="D47" s="378" t="s">
        <v>1796</v>
      </c>
      <c r="E47" s="807" t="s">
        <v>1797</v>
      </c>
      <c r="F47" s="808"/>
      <c r="G47" s="454">
        <f t="shared" ref="G47:M47" si="31">G48+G49+G50</f>
        <v>0</v>
      </c>
      <c r="H47" s="569"/>
      <c r="I47" s="454">
        <f t="shared" si="31"/>
        <v>0</v>
      </c>
      <c r="J47" s="569"/>
      <c r="K47" s="454">
        <f t="shared" si="31"/>
        <v>0</v>
      </c>
      <c r="L47" s="569"/>
      <c r="M47" s="454">
        <f t="shared" si="31"/>
        <v>0</v>
      </c>
      <c r="N47" s="569"/>
      <c r="O47" s="454">
        <f t="shared" si="3"/>
        <v>0</v>
      </c>
      <c r="P47" s="455">
        <f>P48+P49+P50</f>
        <v>0</v>
      </c>
      <c r="Q47" s="456">
        <f>Q48+Q49+Q50</f>
        <v>0</v>
      </c>
      <c r="R47" s="572"/>
      <c r="S47" s="671"/>
      <c r="T47" s="569"/>
      <c r="U47" s="457">
        <f t="shared" si="4"/>
        <v>0</v>
      </c>
      <c r="V47" s="455">
        <f>V48+V49+V50</f>
        <v>0</v>
      </c>
      <c r="W47" s="456">
        <f>W48+W49+W50</f>
        <v>0</v>
      </c>
      <c r="X47" s="572"/>
      <c r="Y47" s="671"/>
      <c r="Z47" s="569"/>
      <c r="AA47" s="457">
        <f t="shared" si="5"/>
        <v>0</v>
      </c>
      <c r="AB47" s="455">
        <f>AB48+AB49+AB50</f>
        <v>0</v>
      </c>
      <c r="AC47" s="456">
        <f>AC48+AC49+AC50</f>
        <v>0</v>
      </c>
      <c r="AD47" s="572"/>
      <c r="AE47" s="671"/>
      <c r="AF47" s="569"/>
      <c r="AG47" s="457">
        <f t="shared" si="6"/>
        <v>0</v>
      </c>
      <c r="AH47" s="455">
        <f>AH48+AH49+AH50</f>
        <v>0</v>
      </c>
      <c r="AI47" s="456">
        <f>AI48+AI49+AI50</f>
        <v>0</v>
      </c>
      <c r="AJ47" s="572"/>
      <c r="AK47" s="671"/>
      <c r="AL47" s="569"/>
      <c r="AM47" s="457">
        <f t="shared" si="7"/>
        <v>0</v>
      </c>
      <c r="AN47" s="455">
        <f>AN48+AN49+AN50</f>
        <v>0</v>
      </c>
      <c r="AO47" s="456">
        <f>AO48+AO49+AO50</f>
        <v>0</v>
      </c>
      <c r="AP47" s="572"/>
      <c r="AQ47" s="671"/>
      <c r="AR47" s="569"/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  <c r="BD47"/>
    </row>
    <row r="48" spans="3:56">
      <c r="D48" s="378" t="s">
        <v>1798</v>
      </c>
      <c r="E48" s="826" t="s">
        <v>1481</v>
      </c>
      <c r="F48" s="827"/>
      <c r="G48" s="373"/>
      <c r="H48" s="669"/>
      <c r="I48" s="373"/>
      <c r="J48" s="669"/>
      <c r="K48" s="373"/>
      <c r="L48" s="669"/>
      <c r="M48" s="373"/>
      <c r="N48" s="669"/>
      <c r="O48" s="454">
        <f t="shared" si="3"/>
        <v>0</v>
      </c>
      <c r="P48" s="455">
        <f t="shared" ref="P48:Q51" si="32">SUMIF($E$58:$E$95,$D48,P$58:P$95)</f>
        <v>0</v>
      </c>
      <c r="Q48" s="456">
        <f t="shared" si="32"/>
        <v>0</v>
      </c>
      <c r="R48" s="572"/>
      <c r="S48" s="671"/>
      <c r="T48" s="569"/>
      <c r="U48" s="457">
        <f t="shared" si="4"/>
        <v>0</v>
      </c>
      <c r="V48" s="455">
        <f t="shared" ref="V48:W51" si="33">SUMIF($E$58:$E$95,$D48,V$58:V$95)</f>
        <v>0</v>
      </c>
      <c r="W48" s="456">
        <f t="shared" si="33"/>
        <v>0</v>
      </c>
      <c r="X48" s="572"/>
      <c r="Y48" s="671"/>
      <c r="Z48" s="569"/>
      <c r="AA48" s="457">
        <f t="shared" si="5"/>
        <v>0</v>
      </c>
      <c r="AB48" s="455">
        <f t="shared" ref="AB48:AC51" si="34">SUMIF($E$58:$E$95,$D48,AB$58:AB$95)</f>
        <v>0</v>
      </c>
      <c r="AC48" s="456">
        <f t="shared" si="34"/>
        <v>0</v>
      </c>
      <c r="AD48" s="572"/>
      <c r="AE48" s="671"/>
      <c r="AF48" s="569"/>
      <c r="AG48" s="457">
        <f t="shared" si="6"/>
        <v>0</v>
      </c>
      <c r="AH48" s="455">
        <f t="shared" ref="AH48:AI51" si="35">SUMIF($E$58:$E$95,$D48,AH$58:AH$95)</f>
        <v>0</v>
      </c>
      <c r="AI48" s="456">
        <f t="shared" si="35"/>
        <v>0</v>
      </c>
      <c r="AJ48" s="572"/>
      <c r="AK48" s="671"/>
      <c r="AL48" s="569"/>
      <c r="AM48" s="457">
        <f t="shared" si="7"/>
        <v>0</v>
      </c>
      <c r="AN48" s="455">
        <f t="shared" ref="AN48:AO51" si="36">SUMIF($E$58:$E$95,$D48,AN$58:AN$95)</f>
        <v>0</v>
      </c>
      <c r="AO48" s="456">
        <f t="shared" si="36"/>
        <v>0</v>
      </c>
      <c r="AP48" s="572"/>
      <c r="AQ48" s="671"/>
      <c r="AR48" s="569"/>
      <c r="AS48" s="496"/>
      <c r="AT48" s="496"/>
      <c r="AU48" s="496"/>
      <c r="AV48" s="496"/>
      <c r="AW48" s="496"/>
      <c r="AX48" s="496"/>
      <c r="AY48" s="496"/>
      <c r="AZ48" s="496"/>
      <c r="BA48" s="496"/>
      <c r="BB48" s="496"/>
      <c r="BC48" s="496"/>
      <c r="BD48"/>
    </row>
    <row r="49" spans="1:56">
      <c r="D49" s="378" t="s">
        <v>1799</v>
      </c>
      <c r="E49" s="826" t="s">
        <v>1483</v>
      </c>
      <c r="F49" s="827"/>
      <c r="G49" s="373"/>
      <c r="H49" s="669"/>
      <c r="I49" s="373"/>
      <c r="J49" s="669"/>
      <c r="K49" s="373"/>
      <c r="L49" s="669"/>
      <c r="M49" s="373"/>
      <c r="N49" s="669"/>
      <c r="O49" s="454">
        <f t="shared" si="3"/>
        <v>0</v>
      </c>
      <c r="P49" s="455">
        <f t="shared" si="32"/>
        <v>0</v>
      </c>
      <c r="Q49" s="456">
        <f t="shared" si="32"/>
        <v>0</v>
      </c>
      <c r="R49" s="572"/>
      <c r="S49" s="671"/>
      <c r="T49" s="569"/>
      <c r="U49" s="457">
        <f t="shared" si="4"/>
        <v>0</v>
      </c>
      <c r="V49" s="455">
        <f t="shared" si="33"/>
        <v>0</v>
      </c>
      <c r="W49" s="456">
        <f t="shared" si="33"/>
        <v>0</v>
      </c>
      <c r="X49" s="572"/>
      <c r="Y49" s="671"/>
      <c r="Z49" s="569"/>
      <c r="AA49" s="457">
        <f t="shared" si="5"/>
        <v>0</v>
      </c>
      <c r="AB49" s="455">
        <f t="shared" si="34"/>
        <v>0</v>
      </c>
      <c r="AC49" s="456">
        <f t="shared" si="34"/>
        <v>0</v>
      </c>
      <c r="AD49" s="572"/>
      <c r="AE49" s="671"/>
      <c r="AF49" s="569"/>
      <c r="AG49" s="457">
        <f t="shared" si="6"/>
        <v>0</v>
      </c>
      <c r="AH49" s="455">
        <f t="shared" si="35"/>
        <v>0</v>
      </c>
      <c r="AI49" s="456">
        <f t="shared" si="35"/>
        <v>0</v>
      </c>
      <c r="AJ49" s="572"/>
      <c r="AK49" s="671"/>
      <c r="AL49" s="569"/>
      <c r="AM49" s="457">
        <f t="shared" si="7"/>
        <v>0</v>
      </c>
      <c r="AN49" s="455">
        <f t="shared" si="36"/>
        <v>0</v>
      </c>
      <c r="AO49" s="456">
        <f t="shared" si="36"/>
        <v>0</v>
      </c>
      <c r="AP49" s="572"/>
      <c r="AQ49" s="671"/>
      <c r="AR49" s="569"/>
      <c r="AS49" s="496"/>
      <c r="AT49" s="496"/>
      <c r="AU49" s="496"/>
      <c r="AV49" s="496"/>
      <c r="AW49" s="496"/>
      <c r="AX49" s="496"/>
      <c r="AY49" s="496"/>
      <c r="AZ49" s="496"/>
      <c r="BA49" s="496"/>
      <c r="BB49" s="496"/>
      <c r="BC49" s="496"/>
      <c r="BD49"/>
    </row>
    <row r="50" spans="1:56">
      <c r="D50" s="378" t="s">
        <v>1800</v>
      </c>
      <c r="E50" s="826" t="s">
        <v>1485</v>
      </c>
      <c r="F50" s="827"/>
      <c r="G50" s="373"/>
      <c r="H50" s="669"/>
      <c r="I50" s="373"/>
      <c r="J50" s="669"/>
      <c r="K50" s="373"/>
      <c r="L50" s="669"/>
      <c r="M50" s="373"/>
      <c r="N50" s="669"/>
      <c r="O50" s="454">
        <f t="shared" si="3"/>
        <v>0</v>
      </c>
      <c r="P50" s="455">
        <f t="shared" si="32"/>
        <v>0</v>
      </c>
      <c r="Q50" s="456">
        <f t="shared" si="32"/>
        <v>0</v>
      </c>
      <c r="R50" s="572"/>
      <c r="S50" s="671"/>
      <c r="T50" s="569"/>
      <c r="U50" s="457">
        <f t="shared" si="4"/>
        <v>0</v>
      </c>
      <c r="V50" s="455">
        <f t="shared" si="33"/>
        <v>0</v>
      </c>
      <c r="W50" s="456">
        <f t="shared" si="33"/>
        <v>0</v>
      </c>
      <c r="X50" s="572"/>
      <c r="Y50" s="671"/>
      <c r="Z50" s="569"/>
      <c r="AA50" s="457">
        <f t="shared" si="5"/>
        <v>0</v>
      </c>
      <c r="AB50" s="455">
        <f t="shared" si="34"/>
        <v>0</v>
      </c>
      <c r="AC50" s="456">
        <f t="shared" si="34"/>
        <v>0</v>
      </c>
      <c r="AD50" s="572"/>
      <c r="AE50" s="671"/>
      <c r="AF50" s="569"/>
      <c r="AG50" s="457">
        <f t="shared" si="6"/>
        <v>0</v>
      </c>
      <c r="AH50" s="455">
        <f t="shared" si="35"/>
        <v>0</v>
      </c>
      <c r="AI50" s="456">
        <f t="shared" si="35"/>
        <v>0</v>
      </c>
      <c r="AJ50" s="572"/>
      <c r="AK50" s="671"/>
      <c r="AL50" s="569"/>
      <c r="AM50" s="457">
        <f t="shared" si="7"/>
        <v>0</v>
      </c>
      <c r="AN50" s="455">
        <f t="shared" si="36"/>
        <v>0</v>
      </c>
      <c r="AO50" s="456">
        <f t="shared" si="36"/>
        <v>0</v>
      </c>
      <c r="AP50" s="572"/>
      <c r="AQ50" s="671"/>
      <c r="AR50" s="569"/>
      <c r="AS50" s="496"/>
      <c r="AT50" s="496"/>
      <c r="AU50" s="496"/>
      <c r="AV50" s="496"/>
      <c r="AW50" s="496"/>
      <c r="AX50" s="496"/>
      <c r="AY50" s="496"/>
      <c r="AZ50" s="496"/>
      <c r="BA50" s="496"/>
      <c r="BB50" s="496"/>
      <c r="BC50" s="496"/>
      <c r="BD50"/>
    </row>
    <row r="51" spans="1:56">
      <c r="B51" s="340" t="s">
        <v>1801</v>
      </c>
      <c r="C51" s="341" t="s">
        <v>2304</v>
      </c>
      <c r="D51" s="378" t="s">
        <v>1802</v>
      </c>
      <c r="E51" s="809" t="s">
        <v>1803</v>
      </c>
      <c r="F51" s="810"/>
      <c r="G51" s="373"/>
      <c r="H51" s="669"/>
      <c r="I51" s="373"/>
      <c r="J51" s="669"/>
      <c r="K51" s="373"/>
      <c r="L51" s="669"/>
      <c r="M51" s="373"/>
      <c r="N51" s="669"/>
      <c r="O51" s="454">
        <f t="shared" si="3"/>
        <v>0</v>
      </c>
      <c r="P51" s="455">
        <f t="shared" si="32"/>
        <v>0</v>
      </c>
      <c r="Q51" s="456">
        <f t="shared" si="32"/>
        <v>0</v>
      </c>
      <c r="R51" s="572"/>
      <c r="S51" s="671"/>
      <c r="T51" s="569"/>
      <c r="U51" s="457">
        <f t="shared" si="4"/>
        <v>0</v>
      </c>
      <c r="V51" s="455">
        <f t="shared" si="33"/>
        <v>0</v>
      </c>
      <c r="W51" s="456">
        <f t="shared" si="33"/>
        <v>0</v>
      </c>
      <c r="X51" s="572"/>
      <c r="Y51" s="671"/>
      <c r="Z51" s="569"/>
      <c r="AA51" s="457">
        <f t="shared" si="5"/>
        <v>0</v>
      </c>
      <c r="AB51" s="455">
        <f t="shared" si="34"/>
        <v>0</v>
      </c>
      <c r="AC51" s="456">
        <f t="shared" si="34"/>
        <v>0</v>
      </c>
      <c r="AD51" s="572"/>
      <c r="AE51" s="671"/>
      <c r="AF51" s="569"/>
      <c r="AG51" s="457">
        <f t="shared" si="6"/>
        <v>0</v>
      </c>
      <c r="AH51" s="455">
        <f t="shared" si="35"/>
        <v>0</v>
      </c>
      <c r="AI51" s="456">
        <f t="shared" si="35"/>
        <v>0</v>
      </c>
      <c r="AJ51" s="572"/>
      <c r="AK51" s="671"/>
      <c r="AL51" s="569"/>
      <c r="AM51" s="457">
        <f t="shared" si="7"/>
        <v>0</v>
      </c>
      <c r="AN51" s="455">
        <f t="shared" si="36"/>
        <v>0</v>
      </c>
      <c r="AO51" s="456">
        <f t="shared" si="36"/>
        <v>0</v>
      </c>
      <c r="AP51" s="572"/>
      <c r="AQ51" s="671"/>
      <c r="AR51" s="569"/>
      <c r="AS51" s="496"/>
      <c r="AT51" s="496"/>
      <c r="AU51" s="496"/>
      <c r="AV51" s="496"/>
      <c r="AW51" s="496"/>
      <c r="AX51" s="496"/>
      <c r="AY51" s="496"/>
      <c r="AZ51" s="496"/>
      <c r="BA51" s="496"/>
      <c r="BB51" s="496"/>
      <c r="BC51" s="496"/>
      <c r="BD51"/>
    </row>
    <row r="52" spans="1:56">
      <c r="D52" s="367"/>
      <c r="E52" s="832" t="s">
        <v>1988</v>
      </c>
      <c r="F52" s="832"/>
      <c r="G52" s="556"/>
      <c r="H52" s="569"/>
      <c r="I52" s="556"/>
      <c r="J52" s="569"/>
      <c r="K52" s="556"/>
      <c r="L52" s="569"/>
      <c r="M52" s="556"/>
      <c r="N52" s="569"/>
      <c r="O52" s="534"/>
      <c r="P52" s="535"/>
      <c r="Q52" s="536"/>
      <c r="R52" s="672"/>
      <c r="S52" s="672"/>
      <c r="T52" s="673"/>
      <c r="U52" s="535"/>
      <c r="V52" s="535"/>
      <c r="W52" s="536"/>
      <c r="X52" s="672"/>
      <c r="Y52" s="672"/>
      <c r="Z52" s="673"/>
      <c r="AA52" s="535"/>
      <c r="AB52" s="535"/>
      <c r="AC52" s="536"/>
      <c r="AD52" s="672"/>
      <c r="AE52" s="672"/>
      <c r="AF52" s="673"/>
      <c r="AG52" s="535"/>
      <c r="AH52" s="535"/>
      <c r="AI52" s="536"/>
      <c r="AJ52" s="672"/>
      <c r="AK52" s="672"/>
      <c r="AL52" s="673"/>
      <c r="AM52" s="535"/>
      <c r="AN52" s="535"/>
      <c r="AO52" s="536"/>
      <c r="AP52" s="672"/>
      <c r="AQ52" s="672"/>
      <c r="AR52" s="673"/>
      <c r="AS52" s="496"/>
      <c r="AT52" s="496"/>
      <c r="AU52" s="496"/>
      <c r="AV52" s="496"/>
      <c r="AW52" s="496"/>
      <c r="AX52" s="496"/>
      <c r="AY52" s="496"/>
      <c r="AZ52" s="496"/>
      <c r="BA52" s="496"/>
      <c r="BB52" s="496"/>
      <c r="BC52" s="496"/>
      <c r="BD52"/>
    </row>
    <row r="53" spans="1:56">
      <c r="C53" s="341" t="s">
        <v>2304</v>
      </c>
      <c r="D53" s="378" t="s">
        <v>1804</v>
      </c>
      <c r="E53" s="809" t="s">
        <v>921</v>
      </c>
      <c r="F53" s="810"/>
      <c r="G53" s="454">
        <f t="shared" ref="G53:M53" si="37">G54+G55</f>
        <v>0</v>
      </c>
      <c r="H53" s="569"/>
      <c r="I53" s="454">
        <f t="shared" si="37"/>
        <v>0</v>
      </c>
      <c r="J53" s="569"/>
      <c r="K53" s="454">
        <f t="shared" si="37"/>
        <v>0</v>
      </c>
      <c r="L53" s="569"/>
      <c r="M53" s="454">
        <f t="shared" si="37"/>
        <v>0</v>
      </c>
      <c r="N53" s="569"/>
      <c r="O53" s="454">
        <f>P53+Q53</f>
        <v>0</v>
      </c>
      <c r="P53" s="455">
        <f>P54+P55</f>
        <v>0</v>
      </c>
      <c r="Q53" s="456">
        <f>Q54+Q55</f>
        <v>0</v>
      </c>
      <c r="R53" s="572"/>
      <c r="S53" s="671"/>
      <c r="T53" s="569"/>
      <c r="U53" s="457">
        <f>V53+W53</f>
        <v>0</v>
      </c>
      <c r="V53" s="455">
        <f>V54+V55</f>
        <v>0</v>
      </c>
      <c r="W53" s="456">
        <f>W54+W55</f>
        <v>0</v>
      </c>
      <c r="X53" s="572"/>
      <c r="Y53" s="671"/>
      <c r="Z53" s="569"/>
      <c r="AA53" s="457">
        <f>AB53+AC53</f>
        <v>0</v>
      </c>
      <c r="AB53" s="455">
        <f>AB54+AB55</f>
        <v>0</v>
      </c>
      <c r="AC53" s="456">
        <f>AC54+AC55</f>
        <v>0</v>
      </c>
      <c r="AD53" s="572"/>
      <c r="AE53" s="671"/>
      <c r="AF53" s="569"/>
      <c r="AG53" s="457">
        <f>AH53+AI53</f>
        <v>0</v>
      </c>
      <c r="AH53" s="455">
        <f>AH54+AH55</f>
        <v>0</v>
      </c>
      <c r="AI53" s="456">
        <f>AI54+AI55</f>
        <v>0</v>
      </c>
      <c r="AJ53" s="572"/>
      <c r="AK53" s="671"/>
      <c r="AL53" s="569"/>
      <c r="AM53" s="457">
        <f>AN53+AO53</f>
        <v>0</v>
      </c>
      <c r="AN53" s="455">
        <f>AN54+AN55</f>
        <v>0</v>
      </c>
      <c r="AO53" s="456">
        <f>AO54+AO55</f>
        <v>0</v>
      </c>
      <c r="AP53" s="572"/>
      <c r="AQ53" s="671"/>
      <c r="AR53" s="569"/>
      <c r="AS53" s="496"/>
      <c r="AT53" s="496"/>
      <c r="AU53" s="496"/>
      <c r="AV53" s="496"/>
      <c r="AW53" s="496"/>
      <c r="AX53" s="496"/>
      <c r="AY53" s="496"/>
      <c r="AZ53" s="496"/>
      <c r="BA53" s="496"/>
      <c r="BB53" s="496"/>
      <c r="BC53" s="496"/>
      <c r="BD53"/>
    </row>
    <row r="54" spans="1:56" ht="15" customHeight="1">
      <c r="D54" s="378" t="s">
        <v>922</v>
      </c>
      <c r="E54" s="826" t="s">
        <v>923</v>
      </c>
      <c r="F54" s="827"/>
      <c r="G54" s="373"/>
      <c r="H54" s="669"/>
      <c r="I54" s="373"/>
      <c r="J54" s="669"/>
      <c r="K54" s="373"/>
      <c r="L54" s="669"/>
      <c r="M54" s="373"/>
      <c r="N54" s="669"/>
      <c r="O54" s="454">
        <f>P54+Q54</f>
        <v>0</v>
      </c>
      <c r="P54" s="455">
        <f>SUMIF($E$58:$E$95,$D54,P$58:P$95)</f>
        <v>0</v>
      </c>
      <c r="Q54" s="456">
        <f>SUMIF($E$58:$E$95,$D54,Q$58:Q$95)</f>
        <v>0</v>
      </c>
      <c r="R54" s="572"/>
      <c r="S54" s="671"/>
      <c r="T54" s="569"/>
      <c r="U54" s="457">
        <f>V54+W54</f>
        <v>0</v>
      </c>
      <c r="V54" s="455">
        <f>SUMIF($E$58:$E$95,$D54,V$58:V$95)</f>
        <v>0</v>
      </c>
      <c r="W54" s="456">
        <f>SUMIF($E$58:$E$95,$D54,W$58:W$95)</f>
        <v>0</v>
      </c>
      <c r="X54" s="572"/>
      <c r="Y54" s="671"/>
      <c r="Z54" s="569"/>
      <c r="AA54" s="457">
        <f>AB54+AC54</f>
        <v>0</v>
      </c>
      <c r="AB54" s="455">
        <f>SUMIF($E$58:$E$95,$D54,AB$58:AB$95)</f>
        <v>0</v>
      </c>
      <c r="AC54" s="456">
        <f>SUMIF($E$58:$E$95,$D54,AC$58:AC$95)</f>
        <v>0</v>
      </c>
      <c r="AD54" s="572"/>
      <c r="AE54" s="671"/>
      <c r="AF54" s="569"/>
      <c r="AG54" s="457">
        <f>AH54+AI54</f>
        <v>0</v>
      </c>
      <c r="AH54" s="455">
        <f>SUMIF($E$58:$E$95,$D54,AH$58:AH$95)</f>
        <v>0</v>
      </c>
      <c r="AI54" s="456">
        <f>SUMIF($E$58:$E$95,$D54,AI$58:AI$95)</f>
        <v>0</v>
      </c>
      <c r="AJ54" s="572"/>
      <c r="AK54" s="671"/>
      <c r="AL54" s="569"/>
      <c r="AM54" s="457">
        <f>AN54+AO54</f>
        <v>0</v>
      </c>
      <c r="AN54" s="455">
        <f>SUMIF($E$58:$E$95,$D54,AN$58:AN$95)</f>
        <v>0</v>
      </c>
      <c r="AO54" s="456">
        <f>SUMIF($E$58:$E$95,$D54,AO$58:AO$95)</f>
        <v>0</v>
      </c>
      <c r="AP54" s="572"/>
      <c r="AQ54" s="671"/>
      <c r="AR54" s="569"/>
      <c r="AS54" s="496"/>
      <c r="AT54" s="496"/>
      <c r="AU54" s="496"/>
      <c r="AV54" s="496"/>
      <c r="AW54" s="496"/>
      <c r="AX54" s="496"/>
      <c r="AY54" s="496"/>
      <c r="AZ54" s="496"/>
      <c r="BA54" s="496"/>
      <c r="BB54" s="496"/>
      <c r="BC54" s="496"/>
      <c r="BD54"/>
    </row>
    <row r="55" spans="1:56">
      <c r="B55" s="340" t="s">
        <v>924</v>
      </c>
      <c r="D55" s="378" t="s">
        <v>925</v>
      </c>
      <c r="E55" s="826" t="s">
        <v>926</v>
      </c>
      <c r="F55" s="827"/>
      <c r="G55" s="373"/>
      <c r="H55" s="669"/>
      <c r="I55" s="373"/>
      <c r="J55" s="669"/>
      <c r="K55" s="373"/>
      <c r="L55" s="669"/>
      <c r="M55" s="373"/>
      <c r="N55" s="669"/>
      <c r="O55" s="454">
        <f>P55+Q55</f>
        <v>0</v>
      </c>
      <c r="P55" s="455">
        <f>SUMIF($E$58:$E$95,$D55,P$58:P$95)</f>
        <v>0</v>
      </c>
      <c r="Q55" s="456">
        <f>SUMIF($E$58:$E$95,$D55,Q$58:Q$95)</f>
        <v>0</v>
      </c>
      <c r="R55" s="572"/>
      <c r="S55" s="671"/>
      <c r="T55" s="569"/>
      <c r="U55" s="457">
        <f>V55+W55</f>
        <v>0</v>
      </c>
      <c r="V55" s="455">
        <f>SUMIF($E$58:$E$95,$D55,V$58:V$95)</f>
        <v>0</v>
      </c>
      <c r="W55" s="456">
        <f>SUMIF($E$58:$E$95,$D55,W$58:W$95)</f>
        <v>0</v>
      </c>
      <c r="X55" s="572"/>
      <c r="Y55" s="671"/>
      <c r="Z55" s="569"/>
      <c r="AA55" s="457">
        <f>AB55+AC55</f>
        <v>0</v>
      </c>
      <c r="AB55" s="455">
        <f>SUMIF($E$58:$E$95,$D55,AB$58:AB$95)</f>
        <v>0</v>
      </c>
      <c r="AC55" s="456">
        <f>SUMIF($E$58:$E$95,$D55,AC$58:AC$95)</f>
        <v>0</v>
      </c>
      <c r="AD55" s="572"/>
      <c r="AE55" s="671"/>
      <c r="AF55" s="569"/>
      <c r="AG55" s="457">
        <f>AH55+AI55</f>
        <v>0</v>
      </c>
      <c r="AH55" s="455">
        <f>SUMIF($E$58:$E$95,$D55,AH$58:AH$95)</f>
        <v>0</v>
      </c>
      <c r="AI55" s="456">
        <f>SUMIF($E$58:$E$95,$D55,AI$58:AI$95)</f>
        <v>0</v>
      </c>
      <c r="AJ55" s="572"/>
      <c r="AK55" s="671"/>
      <c r="AL55" s="569"/>
      <c r="AM55" s="457">
        <f>AN55+AO55</f>
        <v>0</v>
      </c>
      <c r="AN55" s="455">
        <f>SUMIF($E$58:$E$95,$D55,AN$58:AN$95)</f>
        <v>0</v>
      </c>
      <c r="AO55" s="456">
        <f>SUMIF($E$58:$E$95,$D55,AO$58:AO$95)</f>
        <v>0</v>
      </c>
      <c r="AP55" s="572"/>
      <c r="AQ55" s="671"/>
      <c r="AR55" s="569"/>
      <c r="AS55" s="496"/>
      <c r="AT55" s="496"/>
      <c r="AU55" s="496"/>
      <c r="AV55" s="496"/>
      <c r="AW55" s="496"/>
      <c r="AX55" s="496"/>
      <c r="AY55" s="496"/>
      <c r="AZ55" s="496"/>
      <c r="BA55" s="496"/>
      <c r="BB55" s="496"/>
      <c r="BC55" s="496"/>
      <c r="BD55"/>
    </row>
    <row r="56" spans="1:56">
      <c r="D56" s="367"/>
      <c r="E56" s="832" t="s">
        <v>1989</v>
      </c>
      <c r="F56" s="832"/>
      <c r="G56" s="556"/>
      <c r="H56" s="569"/>
      <c r="I56" s="556"/>
      <c r="J56" s="569"/>
      <c r="K56" s="556"/>
      <c r="L56" s="569"/>
      <c r="M56" s="556"/>
      <c r="N56" s="569"/>
      <c r="O56" s="534"/>
      <c r="P56" s="535"/>
      <c r="Q56" s="536"/>
      <c r="R56" s="672"/>
      <c r="S56" s="672"/>
      <c r="T56" s="673"/>
      <c r="U56" s="535"/>
      <c r="V56" s="535"/>
      <c r="W56" s="536"/>
      <c r="X56" s="672"/>
      <c r="Y56" s="672"/>
      <c r="Z56" s="673"/>
      <c r="AA56" s="535"/>
      <c r="AB56" s="535"/>
      <c r="AC56" s="536"/>
      <c r="AD56" s="672"/>
      <c r="AE56" s="672"/>
      <c r="AF56" s="673"/>
      <c r="AG56" s="535"/>
      <c r="AH56" s="535"/>
      <c r="AI56" s="536"/>
      <c r="AJ56" s="672"/>
      <c r="AK56" s="672"/>
      <c r="AL56" s="673"/>
      <c r="AM56" s="535"/>
      <c r="AN56" s="535"/>
      <c r="AO56" s="536"/>
      <c r="AP56" s="672"/>
      <c r="AQ56" s="672"/>
      <c r="AR56" s="673"/>
      <c r="AS56" s="496"/>
      <c r="AT56" s="496"/>
      <c r="AU56" s="496"/>
      <c r="AV56" s="496"/>
      <c r="AW56" s="496"/>
      <c r="AX56" s="496"/>
      <c r="AY56" s="496"/>
      <c r="AZ56" s="496"/>
      <c r="BA56" s="496"/>
      <c r="BB56" s="496"/>
      <c r="BC56" s="496"/>
      <c r="BD56"/>
    </row>
    <row r="57" spans="1:56" ht="15" customHeight="1" thickBot="1">
      <c r="B57" s="340" t="s">
        <v>927</v>
      </c>
      <c r="C57" s="341" t="s">
        <v>2304</v>
      </c>
      <c r="D57" s="378" t="s">
        <v>928</v>
      </c>
      <c r="E57" s="813" t="s">
        <v>929</v>
      </c>
      <c r="F57" s="819"/>
      <c r="G57" s="454">
        <f t="shared" ref="G57:M57" si="38">G104-G96</f>
        <v>0</v>
      </c>
      <c r="H57" s="569"/>
      <c r="I57" s="454">
        <f t="shared" si="38"/>
        <v>0</v>
      </c>
      <c r="J57" s="569"/>
      <c r="K57" s="454">
        <f t="shared" si="38"/>
        <v>0</v>
      </c>
      <c r="L57" s="569"/>
      <c r="M57" s="454">
        <f t="shared" si="38"/>
        <v>0</v>
      </c>
      <c r="N57" s="569"/>
      <c r="O57" s="454">
        <f>P57+Q57</f>
        <v>0</v>
      </c>
      <c r="P57" s="455">
        <f>SUMPRODUCT(--($E$58:$E$95=$D57),P$58:P$95)</f>
        <v>0</v>
      </c>
      <c r="Q57" s="456">
        <f>SUMPRODUCT(--($E$58:$E$95=$D57),Q$58:Q$95)</f>
        <v>0</v>
      </c>
      <c r="R57" s="572"/>
      <c r="S57" s="671"/>
      <c r="T57" s="569"/>
      <c r="U57" s="457">
        <f>V57+W57</f>
        <v>0</v>
      </c>
      <c r="V57" s="455">
        <f>SUMPRODUCT(--($E$58:$E$95=$D57),V$58:V$95)</f>
        <v>0</v>
      </c>
      <c r="W57" s="456">
        <f>SUMPRODUCT(--($E$58:$E$95=$D57),W$58:W$95)</f>
        <v>0</v>
      </c>
      <c r="X57" s="572"/>
      <c r="Y57" s="671"/>
      <c r="Z57" s="569"/>
      <c r="AA57" s="457">
        <f>AB57+AC57</f>
        <v>0</v>
      </c>
      <c r="AB57" s="455">
        <f>SUMPRODUCT(--($E$58:$E$95=$D57),AB$58:AB$95)</f>
        <v>0</v>
      </c>
      <c r="AC57" s="456">
        <f>SUMPRODUCT(--($E$58:$E$95=$D57),AC$58:AC$95)</f>
        <v>0</v>
      </c>
      <c r="AD57" s="572"/>
      <c r="AE57" s="671"/>
      <c r="AF57" s="569"/>
      <c r="AG57" s="457">
        <f>AH57+AI57</f>
        <v>0</v>
      </c>
      <c r="AH57" s="455">
        <f>SUMPRODUCT(--($E$58:$E$95=$D57),AH$58:AH$95)</f>
        <v>0</v>
      </c>
      <c r="AI57" s="456">
        <f>SUMPRODUCT(--($E$58:$E$95=$D57),AI$58:AI$95)</f>
        <v>0</v>
      </c>
      <c r="AJ57" s="572"/>
      <c r="AK57" s="671"/>
      <c r="AL57" s="569"/>
      <c r="AM57" s="457">
        <f>AN57+AO57</f>
        <v>0</v>
      </c>
      <c r="AN57" s="455">
        <f>SUMPRODUCT(--($E$58:$E$95=$D57),AN$58:AN$95)</f>
        <v>0</v>
      </c>
      <c r="AO57" s="456">
        <f>SUMPRODUCT(--($E$58:$E$95=$D57),AO$58:AO$95)</f>
        <v>0</v>
      </c>
      <c r="AP57" s="572"/>
      <c r="AQ57" s="671"/>
      <c r="AR57" s="569"/>
      <c r="AS57" s="496"/>
      <c r="AT57" s="496"/>
      <c r="AU57" s="496"/>
      <c r="AV57" s="496"/>
      <c r="AW57" s="496"/>
      <c r="AX57" s="496"/>
      <c r="AY57" s="496"/>
      <c r="AZ57" s="496"/>
      <c r="BA57" s="496"/>
      <c r="BB57" s="496"/>
      <c r="BC57" s="496"/>
      <c r="BD57"/>
    </row>
    <row r="58" spans="1:56" ht="16.5" hidden="1" thickBot="1">
      <c r="B58" s="340">
        <v>0</v>
      </c>
      <c r="D58" s="382" t="s">
        <v>930</v>
      </c>
      <c r="E58" s="836"/>
      <c r="F58" s="836"/>
      <c r="G58" s="556"/>
      <c r="H58" s="569"/>
      <c r="I58" s="556"/>
      <c r="J58" s="569"/>
      <c r="K58" s="556"/>
      <c r="L58" s="569"/>
      <c r="M58" s="556"/>
      <c r="N58" s="569"/>
      <c r="O58" s="534"/>
      <c r="P58" s="535"/>
      <c r="Q58" s="536"/>
      <c r="R58" s="672"/>
      <c r="S58" s="672"/>
      <c r="T58" s="673"/>
      <c r="U58" s="535"/>
      <c r="V58" s="535"/>
      <c r="W58" s="536"/>
      <c r="X58" s="672"/>
      <c r="Y58" s="672"/>
      <c r="Z58" s="673"/>
      <c r="AA58" s="535"/>
      <c r="AB58" s="535"/>
      <c r="AC58" s="536"/>
      <c r="AD58" s="672"/>
      <c r="AE58" s="672"/>
      <c r="AF58" s="673"/>
      <c r="AG58" s="535"/>
      <c r="AH58" s="535"/>
      <c r="AI58" s="536"/>
      <c r="AJ58" s="672"/>
      <c r="AK58" s="672"/>
      <c r="AL58" s="673"/>
      <c r="AM58" s="535"/>
      <c r="AN58" s="535"/>
      <c r="AO58" s="536"/>
      <c r="AP58" s="672"/>
      <c r="AQ58" s="672"/>
      <c r="AR58" s="673"/>
      <c r="AS58" s="496"/>
      <c r="AT58" s="496"/>
      <c r="AU58" s="496"/>
      <c r="AV58" s="496"/>
      <c r="AW58" s="496"/>
      <c r="AX58" s="496"/>
      <c r="AY58" s="496"/>
      <c r="AZ58" s="496"/>
      <c r="BA58" s="496"/>
      <c r="BB58" s="496"/>
      <c r="BC58" s="496"/>
      <c r="BD58"/>
    </row>
    <row r="59" spans="1:56" ht="16.5" thickTop="1">
      <c r="A59" s="406"/>
      <c r="B59" s="844" t="s">
        <v>1464</v>
      </c>
      <c r="C59" s="414" t="s">
        <v>2304</v>
      </c>
      <c r="D59" s="845" t="str">
        <f>"3." &amp; ROMAN(B59)</f>
        <v>3.I</v>
      </c>
      <c r="E59" s="416" t="s">
        <v>1474</v>
      </c>
      <c r="F59" s="417" t="s">
        <v>1532</v>
      </c>
      <c r="G59" s="573"/>
      <c r="H59" s="574"/>
      <c r="I59" s="573"/>
      <c r="J59" s="574"/>
      <c r="K59" s="573"/>
      <c r="L59" s="574"/>
      <c r="M59" s="573"/>
      <c r="N59" s="574"/>
      <c r="O59" s="543">
        <f t="shared" ref="O59:O84" si="39">P59+Q59</f>
        <v>0</v>
      </c>
      <c r="P59" s="544">
        <f>P60+P92</f>
        <v>0</v>
      </c>
      <c r="Q59" s="545">
        <f>Q60+Q92</f>
        <v>0</v>
      </c>
      <c r="R59" s="677"/>
      <c r="S59" s="678"/>
      <c r="T59" s="574"/>
      <c r="U59" s="640">
        <f t="shared" ref="U59:U84" si="40">V59+W59</f>
        <v>0</v>
      </c>
      <c r="V59" s="544">
        <f>V60+V92</f>
        <v>0</v>
      </c>
      <c r="W59" s="545">
        <f>W60+W92</f>
        <v>0</v>
      </c>
      <c r="X59" s="677"/>
      <c r="Y59" s="678"/>
      <c r="Z59" s="574"/>
      <c r="AA59" s="640">
        <f t="shared" ref="AA59:AA84" si="41">AB59+AC59</f>
        <v>0</v>
      </c>
      <c r="AB59" s="544">
        <f>AB60+AB92</f>
        <v>0</v>
      </c>
      <c r="AC59" s="545">
        <f>AC60+AC92</f>
        <v>0</v>
      </c>
      <c r="AD59" s="677"/>
      <c r="AE59" s="678"/>
      <c r="AF59" s="574"/>
      <c r="AG59" s="640">
        <f t="shared" ref="AG59:AG84" si="42">AH59+AI59</f>
        <v>0</v>
      </c>
      <c r="AH59" s="544">
        <f>AH60+AH92</f>
        <v>0</v>
      </c>
      <c r="AI59" s="545">
        <f>AI60+AI92</f>
        <v>0</v>
      </c>
      <c r="AJ59" s="677"/>
      <c r="AK59" s="678"/>
      <c r="AL59" s="574"/>
      <c r="AM59" s="640">
        <f t="shared" ref="AM59:AM84" si="43">AN59+AO59</f>
        <v>0</v>
      </c>
      <c r="AN59" s="544">
        <f>AN60+AN92</f>
        <v>0</v>
      </c>
      <c r="AO59" s="545">
        <f>AO60+AO92</f>
        <v>0</v>
      </c>
      <c r="AP59" s="677"/>
      <c r="AQ59" s="678"/>
      <c r="AR59" s="574"/>
      <c r="AS59" s="496"/>
      <c r="AT59" s="496"/>
      <c r="AU59" s="496"/>
      <c r="AV59" s="496"/>
      <c r="AW59" s="496"/>
      <c r="AX59" s="496"/>
      <c r="AY59" s="496"/>
      <c r="AZ59" s="496"/>
      <c r="BA59" s="496"/>
      <c r="BB59" s="496"/>
      <c r="BC59" s="496"/>
      <c r="BD59"/>
    </row>
    <row r="60" spans="1:56" ht="14.25">
      <c r="A60" s="406"/>
      <c r="B60" s="844"/>
      <c r="C60" s="407"/>
      <c r="D60" s="846"/>
      <c r="E60" s="378" t="s">
        <v>1476</v>
      </c>
      <c r="F60" s="388" t="s">
        <v>1477</v>
      </c>
      <c r="G60" s="540"/>
      <c r="H60" s="569"/>
      <c r="I60" s="540"/>
      <c r="J60" s="569"/>
      <c r="K60" s="540"/>
      <c r="L60" s="569"/>
      <c r="M60" s="540"/>
      <c r="N60" s="569"/>
      <c r="O60" s="454">
        <f t="shared" si="39"/>
        <v>0</v>
      </c>
      <c r="P60" s="455">
        <f>P61+P72+P84</f>
        <v>0</v>
      </c>
      <c r="Q60" s="456">
        <f>Q61+Q72+Q84</f>
        <v>0</v>
      </c>
      <c r="R60" s="572"/>
      <c r="S60" s="671"/>
      <c r="T60" s="569"/>
      <c r="U60" s="457">
        <f t="shared" si="40"/>
        <v>0</v>
      </c>
      <c r="V60" s="455">
        <f>V61+V72+V84</f>
        <v>0</v>
      </c>
      <c r="W60" s="456">
        <f>W61+W72+W84</f>
        <v>0</v>
      </c>
      <c r="X60" s="572"/>
      <c r="Y60" s="671"/>
      <c r="Z60" s="569"/>
      <c r="AA60" s="457">
        <f t="shared" si="41"/>
        <v>0</v>
      </c>
      <c r="AB60" s="455">
        <f>AB61+AB72+AB84</f>
        <v>0</v>
      </c>
      <c r="AC60" s="456">
        <f>AC61+AC72+AC84</f>
        <v>0</v>
      </c>
      <c r="AD60" s="572"/>
      <c r="AE60" s="671"/>
      <c r="AF60" s="569"/>
      <c r="AG60" s="457">
        <f t="shared" si="42"/>
        <v>0</v>
      </c>
      <c r="AH60" s="455">
        <f>AH61+AH72+AH84</f>
        <v>0</v>
      </c>
      <c r="AI60" s="456">
        <f>AI61+AI72+AI84</f>
        <v>0</v>
      </c>
      <c r="AJ60" s="572"/>
      <c r="AK60" s="671"/>
      <c r="AL60" s="569"/>
      <c r="AM60" s="457">
        <f t="shared" si="43"/>
        <v>0</v>
      </c>
      <c r="AN60" s="455">
        <f>AN61+AN72+AN84</f>
        <v>0</v>
      </c>
      <c r="AO60" s="456">
        <f>AO61+AO72+AO84</f>
        <v>0</v>
      </c>
      <c r="AP60" s="572"/>
      <c r="AQ60" s="671"/>
      <c r="AR60" s="569"/>
      <c r="AS60" s="496"/>
      <c r="AT60" s="496"/>
      <c r="AU60" s="496"/>
      <c r="AV60" s="496"/>
      <c r="AW60" s="496"/>
      <c r="AX60" s="496"/>
      <c r="AY60" s="496"/>
      <c r="AZ60" s="496"/>
      <c r="BA60" s="496"/>
      <c r="BB60" s="496"/>
      <c r="BC60" s="496"/>
      <c r="BD60"/>
    </row>
    <row r="61" spans="1:56" ht="14.25">
      <c r="A61" s="406"/>
      <c r="B61" s="844"/>
      <c r="C61" s="407"/>
      <c r="D61" s="846"/>
      <c r="E61" s="378" t="s">
        <v>1478</v>
      </c>
      <c r="F61" s="421" t="s">
        <v>1479</v>
      </c>
      <c r="G61" s="540"/>
      <c r="H61" s="569"/>
      <c r="I61" s="540"/>
      <c r="J61" s="569"/>
      <c r="K61" s="540"/>
      <c r="L61" s="569"/>
      <c r="M61" s="540"/>
      <c r="N61" s="569"/>
      <c r="O61" s="454">
        <f t="shared" si="39"/>
        <v>0</v>
      </c>
      <c r="P61" s="455">
        <f t="shared" ref="P61:Q63" si="44">P65+P69</f>
        <v>0</v>
      </c>
      <c r="Q61" s="456">
        <f t="shared" si="44"/>
        <v>0</v>
      </c>
      <c r="R61" s="572"/>
      <c r="S61" s="671"/>
      <c r="T61" s="569"/>
      <c r="U61" s="457">
        <f t="shared" si="40"/>
        <v>0</v>
      </c>
      <c r="V61" s="455">
        <f t="shared" ref="V61:W63" si="45">V65+V69</f>
        <v>0</v>
      </c>
      <c r="W61" s="456">
        <f t="shared" si="45"/>
        <v>0</v>
      </c>
      <c r="X61" s="572"/>
      <c r="Y61" s="671"/>
      <c r="Z61" s="569"/>
      <c r="AA61" s="457">
        <f t="shared" si="41"/>
        <v>0</v>
      </c>
      <c r="AB61" s="455">
        <f t="shared" ref="AB61:AC63" si="46">AB65+AB69</f>
        <v>0</v>
      </c>
      <c r="AC61" s="456">
        <f t="shared" si="46"/>
        <v>0</v>
      </c>
      <c r="AD61" s="572"/>
      <c r="AE61" s="671"/>
      <c r="AF61" s="569"/>
      <c r="AG61" s="457">
        <f t="shared" si="42"/>
        <v>0</v>
      </c>
      <c r="AH61" s="455">
        <f t="shared" ref="AH61:AI63" si="47">AH65+AH69</f>
        <v>0</v>
      </c>
      <c r="AI61" s="456">
        <f t="shared" si="47"/>
        <v>0</v>
      </c>
      <c r="AJ61" s="572"/>
      <c r="AK61" s="671"/>
      <c r="AL61" s="569"/>
      <c r="AM61" s="457">
        <f t="shared" si="43"/>
        <v>0</v>
      </c>
      <c r="AN61" s="455">
        <f t="shared" ref="AN61:AO63" si="48">AN65+AN69</f>
        <v>0</v>
      </c>
      <c r="AO61" s="456">
        <f t="shared" si="48"/>
        <v>0</v>
      </c>
      <c r="AP61" s="572"/>
      <c r="AQ61" s="671"/>
      <c r="AR61" s="569"/>
      <c r="AS61" s="496"/>
      <c r="AT61" s="496"/>
      <c r="AU61" s="496"/>
      <c r="AV61" s="496"/>
      <c r="AW61" s="496"/>
      <c r="AX61" s="496"/>
      <c r="AY61" s="496"/>
      <c r="AZ61" s="496"/>
      <c r="BA61" s="496"/>
      <c r="BB61" s="496"/>
      <c r="BC61" s="496"/>
      <c r="BD61"/>
    </row>
    <row r="62" spans="1:56" ht="22.5">
      <c r="A62" s="406"/>
      <c r="B62" s="844"/>
      <c r="C62" s="407"/>
      <c r="D62" s="846"/>
      <c r="E62" s="378" t="s">
        <v>1480</v>
      </c>
      <c r="F62" s="422" t="s">
        <v>1481</v>
      </c>
      <c r="G62" s="540"/>
      <c r="H62" s="569"/>
      <c r="I62" s="540"/>
      <c r="J62" s="569"/>
      <c r="K62" s="540"/>
      <c r="L62" s="569"/>
      <c r="M62" s="540"/>
      <c r="N62" s="569"/>
      <c r="O62" s="454">
        <f t="shared" si="39"/>
        <v>0</v>
      </c>
      <c r="P62" s="455">
        <f t="shared" si="44"/>
        <v>0</v>
      </c>
      <c r="Q62" s="456">
        <f t="shared" si="44"/>
        <v>0</v>
      </c>
      <c r="R62" s="572"/>
      <c r="S62" s="671"/>
      <c r="T62" s="569"/>
      <c r="U62" s="457">
        <f t="shared" si="40"/>
        <v>0</v>
      </c>
      <c r="V62" s="455">
        <f t="shared" si="45"/>
        <v>0</v>
      </c>
      <c r="W62" s="456">
        <f t="shared" si="45"/>
        <v>0</v>
      </c>
      <c r="X62" s="572"/>
      <c r="Y62" s="671"/>
      <c r="Z62" s="569"/>
      <c r="AA62" s="457">
        <f t="shared" si="41"/>
        <v>0</v>
      </c>
      <c r="AB62" s="455">
        <f t="shared" si="46"/>
        <v>0</v>
      </c>
      <c r="AC62" s="456">
        <f t="shared" si="46"/>
        <v>0</v>
      </c>
      <c r="AD62" s="572"/>
      <c r="AE62" s="671"/>
      <c r="AF62" s="569"/>
      <c r="AG62" s="457">
        <f t="shared" si="42"/>
        <v>0</v>
      </c>
      <c r="AH62" s="455">
        <f t="shared" si="47"/>
        <v>0</v>
      </c>
      <c r="AI62" s="456">
        <f t="shared" si="47"/>
        <v>0</v>
      </c>
      <c r="AJ62" s="572"/>
      <c r="AK62" s="671"/>
      <c r="AL62" s="569"/>
      <c r="AM62" s="457">
        <f t="shared" si="43"/>
        <v>0</v>
      </c>
      <c r="AN62" s="455">
        <f t="shared" si="48"/>
        <v>0</v>
      </c>
      <c r="AO62" s="456">
        <f t="shared" si="48"/>
        <v>0</v>
      </c>
      <c r="AP62" s="572"/>
      <c r="AQ62" s="671"/>
      <c r="AR62" s="569"/>
      <c r="AS62" s="496"/>
      <c r="AT62" s="496"/>
      <c r="AU62" s="496"/>
      <c r="AV62" s="496"/>
      <c r="AW62" s="496"/>
      <c r="AX62" s="496"/>
      <c r="AY62" s="496"/>
      <c r="AZ62" s="496"/>
      <c r="BA62" s="496"/>
      <c r="BB62" s="496"/>
      <c r="BC62" s="496"/>
      <c r="BD62"/>
    </row>
    <row r="63" spans="1:56" ht="14.25">
      <c r="A63" s="406"/>
      <c r="B63" s="844"/>
      <c r="C63" s="407"/>
      <c r="D63" s="846"/>
      <c r="E63" s="378" t="s">
        <v>1482</v>
      </c>
      <c r="F63" s="422" t="s">
        <v>1483</v>
      </c>
      <c r="G63" s="540"/>
      <c r="H63" s="569"/>
      <c r="I63" s="540"/>
      <c r="J63" s="569"/>
      <c r="K63" s="540"/>
      <c r="L63" s="569"/>
      <c r="M63" s="540"/>
      <c r="N63" s="569"/>
      <c r="O63" s="454">
        <f t="shared" si="39"/>
        <v>0</v>
      </c>
      <c r="P63" s="455">
        <f t="shared" si="44"/>
        <v>0</v>
      </c>
      <c r="Q63" s="456">
        <f t="shared" si="44"/>
        <v>0</v>
      </c>
      <c r="R63" s="572"/>
      <c r="S63" s="671"/>
      <c r="T63" s="569"/>
      <c r="U63" s="457">
        <f t="shared" si="40"/>
        <v>0</v>
      </c>
      <c r="V63" s="455">
        <f t="shared" si="45"/>
        <v>0</v>
      </c>
      <c r="W63" s="456">
        <f t="shared" si="45"/>
        <v>0</v>
      </c>
      <c r="X63" s="572"/>
      <c r="Y63" s="671"/>
      <c r="Z63" s="569"/>
      <c r="AA63" s="457">
        <f t="shared" si="41"/>
        <v>0</v>
      </c>
      <c r="AB63" s="455">
        <f t="shared" si="46"/>
        <v>0</v>
      </c>
      <c r="AC63" s="456">
        <f t="shared" si="46"/>
        <v>0</v>
      </c>
      <c r="AD63" s="572"/>
      <c r="AE63" s="671"/>
      <c r="AF63" s="569"/>
      <c r="AG63" s="457">
        <f t="shared" si="42"/>
        <v>0</v>
      </c>
      <c r="AH63" s="455">
        <f t="shared" si="47"/>
        <v>0</v>
      </c>
      <c r="AI63" s="456">
        <f t="shared" si="47"/>
        <v>0</v>
      </c>
      <c r="AJ63" s="572"/>
      <c r="AK63" s="671"/>
      <c r="AL63" s="569"/>
      <c r="AM63" s="457">
        <f t="shared" si="43"/>
        <v>0</v>
      </c>
      <c r="AN63" s="455">
        <f t="shared" si="48"/>
        <v>0</v>
      </c>
      <c r="AO63" s="456">
        <f t="shared" si="48"/>
        <v>0</v>
      </c>
      <c r="AP63" s="572"/>
      <c r="AQ63" s="671"/>
      <c r="AR63" s="569"/>
      <c r="AS63" s="496"/>
      <c r="AT63" s="496"/>
      <c r="AU63" s="496"/>
      <c r="AV63" s="496"/>
      <c r="AW63" s="496"/>
      <c r="AX63" s="496"/>
      <c r="AY63" s="496"/>
      <c r="AZ63" s="496"/>
      <c r="BA63" s="496"/>
      <c r="BB63" s="496"/>
      <c r="BC63" s="496"/>
      <c r="BD63"/>
    </row>
    <row r="64" spans="1:56" ht="14.25">
      <c r="A64" s="406"/>
      <c r="B64" s="844"/>
      <c r="C64" s="407"/>
      <c r="D64" s="846"/>
      <c r="E64" s="378" t="s">
        <v>1484</v>
      </c>
      <c r="F64" s="422" t="s">
        <v>1485</v>
      </c>
      <c r="G64" s="540"/>
      <c r="H64" s="569"/>
      <c r="I64" s="540"/>
      <c r="J64" s="569"/>
      <c r="K64" s="540"/>
      <c r="L64" s="569"/>
      <c r="M64" s="540"/>
      <c r="N64" s="569"/>
      <c r="O64" s="454">
        <f t="shared" si="39"/>
        <v>0</v>
      </c>
      <c r="P64" s="455">
        <f>P68</f>
        <v>0</v>
      </c>
      <c r="Q64" s="456">
        <f>Q68</f>
        <v>0</v>
      </c>
      <c r="R64" s="572"/>
      <c r="S64" s="671"/>
      <c r="T64" s="569"/>
      <c r="U64" s="457">
        <f t="shared" si="40"/>
        <v>0</v>
      </c>
      <c r="V64" s="455">
        <f>V68</f>
        <v>0</v>
      </c>
      <c r="W64" s="456">
        <f>W68</f>
        <v>0</v>
      </c>
      <c r="X64" s="572"/>
      <c r="Y64" s="671"/>
      <c r="Z64" s="569"/>
      <c r="AA64" s="457">
        <f t="shared" si="41"/>
        <v>0</v>
      </c>
      <c r="AB64" s="455">
        <f>AB68</f>
        <v>0</v>
      </c>
      <c r="AC64" s="456">
        <f>AC68</f>
        <v>0</v>
      </c>
      <c r="AD64" s="572"/>
      <c r="AE64" s="671"/>
      <c r="AF64" s="569"/>
      <c r="AG64" s="457">
        <f t="shared" si="42"/>
        <v>0</v>
      </c>
      <c r="AH64" s="455">
        <f>AH68</f>
        <v>0</v>
      </c>
      <c r="AI64" s="456">
        <f>AI68</f>
        <v>0</v>
      </c>
      <c r="AJ64" s="572"/>
      <c r="AK64" s="671"/>
      <c r="AL64" s="569"/>
      <c r="AM64" s="457">
        <f t="shared" si="43"/>
        <v>0</v>
      </c>
      <c r="AN64" s="455">
        <f>AN68</f>
        <v>0</v>
      </c>
      <c r="AO64" s="456">
        <f>AO68</f>
        <v>0</v>
      </c>
      <c r="AP64" s="572"/>
      <c r="AQ64" s="671"/>
      <c r="AR64" s="569"/>
      <c r="AS64" s="496"/>
      <c r="AT64" s="496"/>
      <c r="AU64" s="496"/>
      <c r="AV64" s="496"/>
      <c r="AW64" s="496"/>
      <c r="AX64" s="496"/>
      <c r="AY64" s="496"/>
      <c r="AZ64" s="496"/>
      <c r="BA64" s="496"/>
      <c r="BB64" s="496"/>
      <c r="BC64" s="496"/>
      <c r="BD64"/>
    </row>
    <row r="65" spans="1:56" ht="14.25">
      <c r="A65" s="406"/>
      <c r="B65" s="844"/>
      <c r="C65" s="407"/>
      <c r="D65" s="846"/>
      <c r="E65" s="378" t="s">
        <v>1486</v>
      </c>
      <c r="F65" s="423" t="s">
        <v>1487</v>
      </c>
      <c r="G65" s="540"/>
      <c r="H65" s="569"/>
      <c r="I65" s="540"/>
      <c r="J65" s="569"/>
      <c r="K65" s="540"/>
      <c r="L65" s="569"/>
      <c r="M65" s="540"/>
      <c r="N65" s="569"/>
      <c r="O65" s="454">
        <f t="shared" si="39"/>
        <v>0</v>
      </c>
      <c r="P65" s="455">
        <f>P66+P67+P68</f>
        <v>0</v>
      </c>
      <c r="Q65" s="456">
        <f>Q66+Q67+Q68</f>
        <v>0</v>
      </c>
      <c r="R65" s="572"/>
      <c r="S65" s="671"/>
      <c r="T65" s="569"/>
      <c r="U65" s="457">
        <f t="shared" si="40"/>
        <v>0</v>
      </c>
      <c r="V65" s="455">
        <f>V66+V67+V68</f>
        <v>0</v>
      </c>
      <c r="W65" s="456">
        <f>W66+W67+W68</f>
        <v>0</v>
      </c>
      <c r="X65" s="572"/>
      <c r="Y65" s="671"/>
      <c r="Z65" s="569"/>
      <c r="AA65" s="457">
        <f t="shared" si="41"/>
        <v>0</v>
      </c>
      <c r="AB65" s="455">
        <f>AB66+AB67+AB68</f>
        <v>0</v>
      </c>
      <c r="AC65" s="456">
        <f>AC66+AC67+AC68</f>
        <v>0</v>
      </c>
      <c r="AD65" s="572"/>
      <c r="AE65" s="671"/>
      <c r="AF65" s="569"/>
      <c r="AG65" s="457">
        <f t="shared" si="42"/>
        <v>0</v>
      </c>
      <c r="AH65" s="455">
        <f>AH66+AH67+AH68</f>
        <v>0</v>
      </c>
      <c r="AI65" s="456">
        <f>AI66+AI67+AI68</f>
        <v>0</v>
      </c>
      <c r="AJ65" s="572"/>
      <c r="AK65" s="671"/>
      <c r="AL65" s="569"/>
      <c r="AM65" s="457">
        <f t="shared" si="43"/>
        <v>0</v>
      </c>
      <c r="AN65" s="455">
        <f>AN66+AN67+AN68</f>
        <v>0</v>
      </c>
      <c r="AO65" s="456">
        <f>AO66+AO67+AO68</f>
        <v>0</v>
      </c>
      <c r="AP65" s="572"/>
      <c r="AQ65" s="671"/>
      <c r="AR65" s="569"/>
      <c r="AS65" s="496"/>
      <c r="AT65" s="496"/>
      <c r="AU65" s="496"/>
      <c r="AV65" s="496"/>
      <c r="AW65" s="496"/>
      <c r="AX65" s="496"/>
      <c r="AY65" s="496"/>
      <c r="AZ65" s="496"/>
      <c r="BA65" s="496"/>
      <c r="BB65" s="496"/>
      <c r="BC65" s="496"/>
      <c r="BD65"/>
    </row>
    <row r="66" spans="1:56" ht="22.5">
      <c r="A66" s="406"/>
      <c r="B66" s="844"/>
      <c r="C66" s="407"/>
      <c r="D66" s="846"/>
      <c r="E66" s="378" t="s">
        <v>1488</v>
      </c>
      <c r="F66" s="422" t="s">
        <v>1481</v>
      </c>
      <c r="G66" s="540"/>
      <c r="H66" s="569"/>
      <c r="I66" s="540"/>
      <c r="J66" s="569"/>
      <c r="K66" s="540"/>
      <c r="L66" s="569"/>
      <c r="M66" s="540"/>
      <c r="N66" s="569"/>
      <c r="O66" s="454">
        <f t="shared" si="39"/>
        <v>0</v>
      </c>
      <c r="P66" s="381"/>
      <c r="Q66" s="380"/>
      <c r="R66" s="679"/>
      <c r="S66" s="675"/>
      <c r="T66" s="676"/>
      <c r="U66" s="457">
        <f t="shared" si="40"/>
        <v>0</v>
      </c>
      <c r="V66" s="626">
        <f t="shared" ref="V66:W68" si="49">P66</f>
        <v>0</v>
      </c>
      <c r="W66" s="634">
        <f t="shared" si="49"/>
        <v>0</v>
      </c>
      <c r="X66" s="674"/>
      <c r="Y66" s="675"/>
      <c r="Z66" s="676"/>
      <c r="AA66" s="457">
        <f t="shared" si="41"/>
        <v>0</v>
      </c>
      <c r="AB66" s="626">
        <f t="shared" ref="AB66:AC68" si="50">P66</f>
        <v>0</v>
      </c>
      <c r="AC66" s="634">
        <f t="shared" si="50"/>
        <v>0</v>
      </c>
      <c r="AD66" s="674"/>
      <c r="AE66" s="675"/>
      <c r="AF66" s="676"/>
      <c r="AG66" s="457">
        <f t="shared" si="42"/>
        <v>0</v>
      </c>
      <c r="AH66" s="626">
        <f t="shared" ref="AH66:AI68" si="51">P66</f>
        <v>0</v>
      </c>
      <c r="AI66" s="634">
        <f t="shared" si="51"/>
        <v>0</v>
      </c>
      <c r="AJ66" s="674"/>
      <c r="AK66" s="675"/>
      <c r="AL66" s="676"/>
      <c r="AM66" s="457">
        <f t="shared" si="43"/>
        <v>0</v>
      </c>
      <c r="AN66" s="626">
        <f t="shared" ref="AN66:AO68" si="52">P66</f>
        <v>0</v>
      </c>
      <c r="AO66" s="634">
        <f t="shared" si="52"/>
        <v>0</v>
      </c>
      <c r="AP66" s="674"/>
      <c r="AQ66" s="675"/>
      <c r="AR66" s="676"/>
      <c r="AS66" s="496"/>
      <c r="AT66" s="496"/>
      <c r="AU66" s="496"/>
      <c r="AV66" s="496"/>
      <c r="AW66" s="496"/>
      <c r="AX66" s="496"/>
      <c r="AY66" s="496"/>
      <c r="AZ66" s="496"/>
      <c r="BA66" s="496"/>
      <c r="BB66" s="496"/>
      <c r="BC66" s="496"/>
      <c r="BD66"/>
    </row>
    <row r="67" spans="1:56" ht="14.25">
      <c r="A67" s="406"/>
      <c r="B67" s="844"/>
      <c r="C67" s="407"/>
      <c r="D67" s="846"/>
      <c r="E67" s="378" t="s">
        <v>1489</v>
      </c>
      <c r="F67" s="422" t="s">
        <v>1483</v>
      </c>
      <c r="G67" s="540"/>
      <c r="H67" s="569"/>
      <c r="I67" s="540"/>
      <c r="J67" s="569"/>
      <c r="K67" s="540"/>
      <c r="L67" s="569"/>
      <c r="M67" s="540"/>
      <c r="N67" s="569"/>
      <c r="O67" s="454">
        <f t="shared" si="39"/>
        <v>0</v>
      </c>
      <c r="P67" s="381"/>
      <c r="Q67" s="380"/>
      <c r="R67" s="679"/>
      <c r="S67" s="675"/>
      <c r="T67" s="676"/>
      <c r="U67" s="457">
        <f t="shared" si="40"/>
        <v>0</v>
      </c>
      <c r="V67" s="626">
        <f t="shared" si="49"/>
        <v>0</v>
      </c>
      <c r="W67" s="634">
        <f t="shared" si="49"/>
        <v>0</v>
      </c>
      <c r="X67" s="674"/>
      <c r="Y67" s="675"/>
      <c r="Z67" s="676"/>
      <c r="AA67" s="457">
        <f t="shared" si="41"/>
        <v>0</v>
      </c>
      <c r="AB67" s="626">
        <f t="shared" si="50"/>
        <v>0</v>
      </c>
      <c r="AC67" s="634">
        <f t="shared" si="50"/>
        <v>0</v>
      </c>
      <c r="AD67" s="674"/>
      <c r="AE67" s="675"/>
      <c r="AF67" s="676"/>
      <c r="AG67" s="457">
        <f t="shared" si="42"/>
        <v>0</v>
      </c>
      <c r="AH67" s="626">
        <f t="shared" si="51"/>
        <v>0</v>
      </c>
      <c r="AI67" s="634">
        <f t="shared" si="51"/>
        <v>0</v>
      </c>
      <c r="AJ67" s="674"/>
      <c r="AK67" s="675"/>
      <c r="AL67" s="676"/>
      <c r="AM67" s="457">
        <f t="shared" si="43"/>
        <v>0</v>
      </c>
      <c r="AN67" s="626">
        <f t="shared" si="52"/>
        <v>0</v>
      </c>
      <c r="AO67" s="634">
        <f t="shared" si="52"/>
        <v>0</v>
      </c>
      <c r="AP67" s="674"/>
      <c r="AQ67" s="675"/>
      <c r="AR67" s="676"/>
      <c r="AS67" s="496"/>
      <c r="AT67" s="496"/>
      <c r="AU67" s="496"/>
      <c r="AV67" s="496"/>
      <c r="AW67" s="496"/>
      <c r="AX67" s="496"/>
      <c r="AY67" s="496"/>
      <c r="AZ67" s="496"/>
      <c r="BA67" s="496"/>
      <c r="BB67" s="496"/>
      <c r="BC67" s="496"/>
      <c r="BD67"/>
    </row>
    <row r="68" spans="1:56" ht="14.25">
      <c r="A68" s="406"/>
      <c r="B68" s="844"/>
      <c r="C68" s="407"/>
      <c r="D68" s="846"/>
      <c r="E68" s="378" t="s">
        <v>1490</v>
      </c>
      <c r="F68" s="422" t="s">
        <v>1485</v>
      </c>
      <c r="G68" s="540"/>
      <c r="H68" s="569"/>
      <c r="I68" s="540"/>
      <c r="J68" s="569"/>
      <c r="K68" s="540"/>
      <c r="L68" s="569"/>
      <c r="M68" s="540"/>
      <c r="N68" s="569"/>
      <c r="O68" s="454">
        <f t="shared" si="39"/>
        <v>0</v>
      </c>
      <c r="P68" s="381"/>
      <c r="Q68" s="380"/>
      <c r="R68" s="679"/>
      <c r="S68" s="675"/>
      <c r="T68" s="676"/>
      <c r="U68" s="457">
        <f t="shared" si="40"/>
        <v>0</v>
      </c>
      <c r="V68" s="626">
        <f t="shared" si="49"/>
        <v>0</v>
      </c>
      <c r="W68" s="634">
        <f t="shared" si="49"/>
        <v>0</v>
      </c>
      <c r="X68" s="674"/>
      <c r="Y68" s="675"/>
      <c r="Z68" s="676"/>
      <c r="AA68" s="457">
        <f t="shared" si="41"/>
        <v>0</v>
      </c>
      <c r="AB68" s="626">
        <f t="shared" si="50"/>
        <v>0</v>
      </c>
      <c r="AC68" s="634">
        <f t="shared" si="50"/>
        <v>0</v>
      </c>
      <c r="AD68" s="674"/>
      <c r="AE68" s="675"/>
      <c r="AF68" s="676"/>
      <c r="AG68" s="457">
        <f t="shared" si="42"/>
        <v>0</v>
      </c>
      <c r="AH68" s="626">
        <f t="shared" si="51"/>
        <v>0</v>
      </c>
      <c r="AI68" s="634">
        <f t="shared" si="51"/>
        <v>0</v>
      </c>
      <c r="AJ68" s="674"/>
      <c r="AK68" s="675"/>
      <c r="AL68" s="676"/>
      <c r="AM68" s="457">
        <f t="shared" si="43"/>
        <v>0</v>
      </c>
      <c r="AN68" s="626">
        <f t="shared" si="52"/>
        <v>0</v>
      </c>
      <c r="AO68" s="634">
        <f t="shared" si="52"/>
        <v>0</v>
      </c>
      <c r="AP68" s="674"/>
      <c r="AQ68" s="675"/>
      <c r="AR68" s="676"/>
      <c r="AS68" s="496"/>
      <c r="AT68" s="496"/>
      <c r="AU68" s="496"/>
      <c r="AV68" s="496"/>
      <c r="AW68" s="496"/>
      <c r="AX68" s="496"/>
      <c r="AY68" s="496"/>
      <c r="AZ68" s="496"/>
      <c r="BA68" s="496"/>
      <c r="BB68" s="496"/>
      <c r="BC68" s="496"/>
      <c r="BD68"/>
    </row>
    <row r="69" spans="1:56" ht="14.25">
      <c r="A69" s="406"/>
      <c r="B69" s="844"/>
      <c r="C69" s="407"/>
      <c r="D69" s="846"/>
      <c r="E69" s="378" t="s">
        <v>1491</v>
      </c>
      <c r="F69" s="423" t="s">
        <v>1492</v>
      </c>
      <c r="G69" s="540"/>
      <c r="H69" s="569"/>
      <c r="I69" s="540"/>
      <c r="J69" s="569"/>
      <c r="K69" s="540"/>
      <c r="L69" s="569"/>
      <c r="M69" s="540"/>
      <c r="N69" s="569"/>
      <c r="O69" s="454">
        <f t="shared" si="39"/>
        <v>0</v>
      </c>
      <c r="P69" s="455">
        <f>P70+P71</f>
        <v>0</v>
      </c>
      <c r="Q69" s="456">
        <f>Q70+Q71</f>
        <v>0</v>
      </c>
      <c r="R69" s="572"/>
      <c r="S69" s="671"/>
      <c r="T69" s="569"/>
      <c r="U69" s="457">
        <f t="shared" si="40"/>
        <v>0</v>
      </c>
      <c r="V69" s="455">
        <f>V70+V71</f>
        <v>0</v>
      </c>
      <c r="W69" s="456">
        <f>W70+W71</f>
        <v>0</v>
      </c>
      <c r="X69" s="572"/>
      <c r="Y69" s="671"/>
      <c r="Z69" s="569"/>
      <c r="AA69" s="457">
        <f t="shared" si="41"/>
        <v>0</v>
      </c>
      <c r="AB69" s="455">
        <f>AB70+AB71</f>
        <v>0</v>
      </c>
      <c r="AC69" s="456">
        <f>AC70+AC71</f>
        <v>0</v>
      </c>
      <c r="AD69" s="572"/>
      <c r="AE69" s="671"/>
      <c r="AF69" s="569"/>
      <c r="AG69" s="457">
        <f t="shared" si="42"/>
        <v>0</v>
      </c>
      <c r="AH69" s="455">
        <f>AH70+AH71</f>
        <v>0</v>
      </c>
      <c r="AI69" s="456">
        <f>AI70+AI71</f>
        <v>0</v>
      </c>
      <c r="AJ69" s="572"/>
      <c r="AK69" s="671"/>
      <c r="AL69" s="569"/>
      <c r="AM69" s="457">
        <f t="shared" si="43"/>
        <v>0</v>
      </c>
      <c r="AN69" s="455">
        <f>AN70+AN71</f>
        <v>0</v>
      </c>
      <c r="AO69" s="456">
        <f>AO70+AO71</f>
        <v>0</v>
      </c>
      <c r="AP69" s="572"/>
      <c r="AQ69" s="671"/>
      <c r="AR69" s="569"/>
      <c r="AS69" s="496"/>
      <c r="AT69" s="496"/>
      <c r="AU69" s="496"/>
      <c r="AV69" s="496"/>
      <c r="AW69" s="496"/>
      <c r="AX69" s="496"/>
      <c r="AY69" s="496"/>
      <c r="AZ69" s="496"/>
      <c r="BA69" s="496"/>
      <c r="BB69" s="496"/>
      <c r="BC69" s="496"/>
      <c r="BD69"/>
    </row>
    <row r="70" spans="1:56" ht="22.5">
      <c r="A70" s="406"/>
      <c r="B70" s="844"/>
      <c r="C70" s="407"/>
      <c r="D70" s="846"/>
      <c r="E70" s="378" t="s">
        <v>1493</v>
      </c>
      <c r="F70" s="422" t="s">
        <v>1481</v>
      </c>
      <c r="G70" s="540"/>
      <c r="H70" s="569"/>
      <c r="I70" s="540"/>
      <c r="J70" s="569"/>
      <c r="K70" s="540"/>
      <c r="L70" s="569"/>
      <c r="M70" s="540"/>
      <c r="N70" s="569"/>
      <c r="O70" s="454">
        <f t="shared" si="39"/>
        <v>0</v>
      </c>
      <c r="P70" s="381"/>
      <c r="Q70" s="380"/>
      <c r="R70" s="679"/>
      <c r="S70" s="675"/>
      <c r="T70" s="676"/>
      <c r="U70" s="457">
        <f t="shared" si="40"/>
        <v>0</v>
      </c>
      <c r="V70" s="626">
        <f>P70</f>
        <v>0</v>
      </c>
      <c r="W70" s="634">
        <f>Q70</f>
        <v>0</v>
      </c>
      <c r="X70" s="674"/>
      <c r="Y70" s="675"/>
      <c r="Z70" s="676"/>
      <c r="AA70" s="457">
        <f t="shared" si="41"/>
        <v>0</v>
      </c>
      <c r="AB70" s="626">
        <f>P70</f>
        <v>0</v>
      </c>
      <c r="AC70" s="634">
        <f>Q70</f>
        <v>0</v>
      </c>
      <c r="AD70" s="674"/>
      <c r="AE70" s="675"/>
      <c r="AF70" s="676"/>
      <c r="AG70" s="457">
        <f t="shared" si="42"/>
        <v>0</v>
      </c>
      <c r="AH70" s="626">
        <f>P70</f>
        <v>0</v>
      </c>
      <c r="AI70" s="634">
        <f>Q70</f>
        <v>0</v>
      </c>
      <c r="AJ70" s="674"/>
      <c r="AK70" s="675"/>
      <c r="AL70" s="676"/>
      <c r="AM70" s="457">
        <f t="shared" si="43"/>
        <v>0</v>
      </c>
      <c r="AN70" s="626">
        <f>P70</f>
        <v>0</v>
      </c>
      <c r="AO70" s="634">
        <f>Q70</f>
        <v>0</v>
      </c>
      <c r="AP70" s="674"/>
      <c r="AQ70" s="675"/>
      <c r="AR70" s="676"/>
      <c r="AS70" s="496"/>
      <c r="AT70" s="496"/>
      <c r="AU70" s="496"/>
      <c r="AV70" s="496"/>
      <c r="AW70" s="496"/>
      <c r="AX70" s="496"/>
      <c r="AY70" s="496"/>
      <c r="AZ70" s="496"/>
      <c r="BA70" s="496"/>
      <c r="BB70" s="496"/>
      <c r="BC70" s="496"/>
      <c r="BD70"/>
    </row>
    <row r="71" spans="1:56" ht="14.25">
      <c r="A71" s="406"/>
      <c r="B71" s="844"/>
      <c r="C71" s="407"/>
      <c r="D71" s="846"/>
      <c r="E71" s="378" t="s">
        <v>1494</v>
      </c>
      <c r="F71" s="422" t="s">
        <v>1483</v>
      </c>
      <c r="G71" s="540"/>
      <c r="H71" s="569"/>
      <c r="I71" s="540"/>
      <c r="J71" s="569"/>
      <c r="K71" s="540"/>
      <c r="L71" s="569"/>
      <c r="M71" s="540"/>
      <c r="N71" s="569"/>
      <c r="O71" s="454">
        <f t="shared" si="39"/>
        <v>0</v>
      </c>
      <c r="P71" s="381"/>
      <c r="Q71" s="380"/>
      <c r="R71" s="679"/>
      <c r="S71" s="675"/>
      <c r="T71" s="676"/>
      <c r="U71" s="457">
        <f t="shared" si="40"/>
        <v>0</v>
      </c>
      <c r="V71" s="626">
        <f>P71</f>
        <v>0</v>
      </c>
      <c r="W71" s="634">
        <f>Q71</f>
        <v>0</v>
      </c>
      <c r="X71" s="674"/>
      <c r="Y71" s="675"/>
      <c r="Z71" s="676"/>
      <c r="AA71" s="457">
        <f t="shared" si="41"/>
        <v>0</v>
      </c>
      <c r="AB71" s="626">
        <f>P71</f>
        <v>0</v>
      </c>
      <c r="AC71" s="634">
        <f>Q71</f>
        <v>0</v>
      </c>
      <c r="AD71" s="674"/>
      <c r="AE71" s="675"/>
      <c r="AF71" s="676"/>
      <c r="AG71" s="457">
        <f t="shared" si="42"/>
        <v>0</v>
      </c>
      <c r="AH71" s="626">
        <f>P71</f>
        <v>0</v>
      </c>
      <c r="AI71" s="634">
        <f>Q71</f>
        <v>0</v>
      </c>
      <c r="AJ71" s="674"/>
      <c r="AK71" s="675"/>
      <c r="AL71" s="676"/>
      <c r="AM71" s="457">
        <f t="shared" si="43"/>
        <v>0</v>
      </c>
      <c r="AN71" s="626">
        <f>P71</f>
        <v>0</v>
      </c>
      <c r="AO71" s="634">
        <f>Q71</f>
        <v>0</v>
      </c>
      <c r="AP71" s="674"/>
      <c r="AQ71" s="675"/>
      <c r="AR71" s="676"/>
      <c r="AS71" s="496"/>
      <c r="AT71" s="496"/>
      <c r="AU71" s="496"/>
      <c r="AV71" s="496"/>
      <c r="AW71" s="496"/>
      <c r="AX71" s="496"/>
      <c r="AY71" s="496"/>
      <c r="AZ71" s="496"/>
      <c r="BA71" s="496"/>
      <c r="BB71" s="496"/>
      <c r="BC71" s="496"/>
      <c r="BD71"/>
    </row>
    <row r="72" spans="1:56" ht="14.25">
      <c r="A72" s="406"/>
      <c r="B72" s="844"/>
      <c r="C72" s="407"/>
      <c r="D72" s="846"/>
      <c r="E72" s="378" t="s">
        <v>1495</v>
      </c>
      <c r="F72" s="421" t="s">
        <v>1496</v>
      </c>
      <c r="G72" s="540"/>
      <c r="H72" s="569"/>
      <c r="I72" s="540"/>
      <c r="J72" s="569"/>
      <c r="K72" s="540"/>
      <c r="L72" s="569"/>
      <c r="M72" s="540"/>
      <c r="N72" s="569"/>
      <c r="O72" s="454">
        <f t="shared" si="39"/>
        <v>0</v>
      </c>
      <c r="P72" s="455">
        <f>P73+P76+P80</f>
        <v>0</v>
      </c>
      <c r="Q72" s="456">
        <f>Q73+Q76+Q80</f>
        <v>0</v>
      </c>
      <c r="R72" s="572"/>
      <c r="S72" s="671"/>
      <c r="T72" s="569"/>
      <c r="U72" s="457">
        <f t="shared" si="40"/>
        <v>0</v>
      </c>
      <c r="V72" s="455">
        <f>V73+V76+V80</f>
        <v>0</v>
      </c>
      <c r="W72" s="456">
        <f>W73+W76+W80</f>
        <v>0</v>
      </c>
      <c r="X72" s="572"/>
      <c r="Y72" s="671"/>
      <c r="Z72" s="569"/>
      <c r="AA72" s="457">
        <f t="shared" si="41"/>
        <v>0</v>
      </c>
      <c r="AB72" s="455">
        <f>AB73+AB76+AB80</f>
        <v>0</v>
      </c>
      <c r="AC72" s="456">
        <f>AC73+AC76+AC80</f>
        <v>0</v>
      </c>
      <c r="AD72" s="572"/>
      <c r="AE72" s="671"/>
      <c r="AF72" s="569"/>
      <c r="AG72" s="457">
        <f t="shared" si="42"/>
        <v>0</v>
      </c>
      <c r="AH72" s="455">
        <f>AH73+AH76+AH80</f>
        <v>0</v>
      </c>
      <c r="AI72" s="456">
        <f>AI73+AI76+AI80</f>
        <v>0</v>
      </c>
      <c r="AJ72" s="572"/>
      <c r="AK72" s="671"/>
      <c r="AL72" s="569"/>
      <c r="AM72" s="457">
        <f t="shared" si="43"/>
        <v>0</v>
      </c>
      <c r="AN72" s="455">
        <f>AN73+AN76+AN80</f>
        <v>0</v>
      </c>
      <c r="AO72" s="456">
        <f>AO73+AO76+AO80</f>
        <v>0</v>
      </c>
      <c r="AP72" s="572"/>
      <c r="AQ72" s="671"/>
      <c r="AR72" s="569"/>
      <c r="AS72" s="496"/>
      <c r="AT72" s="496"/>
      <c r="AU72" s="496"/>
      <c r="AV72" s="496"/>
      <c r="AW72" s="496"/>
      <c r="AX72" s="496"/>
      <c r="AY72" s="496"/>
      <c r="AZ72" s="496"/>
      <c r="BA72" s="496"/>
      <c r="BB72" s="496"/>
      <c r="BC72" s="496"/>
      <c r="BD72"/>
    </row>
    <row r="73" spans="1:56" ht="14.25">
      <c r="A73" s="406"/>
      <c r="B73" s="844"/>
      <c r="C73" s="407"/>
      <c r="D73" s="846"/>
      <c r="E73" s="378" t="s">
        <v>1497</v>
      </c>
      <c r="F73" s="423" t="s">
        <v>1498</v>
      </c>
      <c r="G73" s="540"/>
      <c r="H73" s="569"/>
      <c r="I73" s="540"/>
      <c r="J73" s="569"/>
      <c r="K73" s="540"/>
      <c r="L73" s="569"/>
      <c r="M73" s="540"/>
      <c r="N73" s="569"/>
      <c r="O73" s="454">
        <f t="shared" si="39"/>
        <v>0</v>
      </c>
      <c r="P73" s="455">
        <f>P74+P75</f>
        <v>0</v>
      </c>
      <c r="Q73" s="456">
        <f>Q74+Q75</f>
        <v>0</v>
      </c>
      <c r="R73" s="572"/>
      <c r="S73" s="671"/>
      <c r="T73" s="569"/>
      <c r="U73" s="457">
        <f t="shared" si="40"/>
        <v>0</v>
      </c>
      <c r="V73" s="455">
        <f>V74+V75</f>
        <v>0</v>
      </c>
      <c r="W73" s="456">
        <f>W74+W75</f>
        <v>0</v>
      </c>
      <c r="X73" s="572"/>
      <c r="Y73" s="671"/>
      <c r="Z73" s="569"/>
      <c r="AA73" s="457">
        <f t="shared" si="41"/>
        <v>0</v>
      </c>
      <c r="AB73" s="455">
        <f>AB74+AB75</f>
        <v>0</v>
      </c>
      <c r="AC73" s="456">
        <f>AC74+AC75</f>
        <v>0</v>
      </c>
      <c r="AD73" s="572"/>
      <c r="AE73" s="671"/>
      <c r="AF73" s="569"/>
      <c r="AG73" s="457">
        <f t="shared" si="42"/>
        <v>0</v>
      </c>
      <c r="AH73" s="455">
        <f>AH74+AH75</f>
        <v>0</v>
      </c>
      <c r="AI73" s="456">
        <f>AI74+AI75</f>
        <v>0</v>
      </c>
      <c r="AJ73" s="572"/>
      <c r="AK73" s="671"/>
      <c r="AL73" s="569"/>
      <c r="AM73" s="457">
        <f t="shared" si="43"/>
        <v>0</v>
      </c>
      <c r="AN73" s="455">
        <f>AN74+AN75</f>
        <v>0</v>
      </c>
      <c r="AO73" s="456">
        <f>AO74+AO75</f>
        <v>0</v>
      </c>
      <c r="AP73" s="572"/>
      <c r="AQ73" s="671"/>
      <c r="AR73" s="569"/>
      <c r="AS73" s="496"/>
      <c r="AT73" s="496"/>
      <c r="AU73" s="496"/>
      <c r="AV73" s="496"/>
      <c r="AW73" s="496"/>
      <c r="AX73" s="496"/>
      <c r="AY73" s="496"/>
      <c r="AZ73" s="496"/>
      <c r="BA73" s="496"/>
      <c r="BB73" s="496"/>
      <c r="BC73" s="496"/>
      <c r="BD73"/>
    </row>
    <row r="74" spans="1:56" ht="22.5">
      <c r="A74" s="406"/>
      <c r="B74" s="844"/>
      <c r="C74" s="407"/>
      <c r="D74" s="846"/>
      <c r="E74" s="378" t="s">
        <v>1499</v>
      </c>
      <c r="F74" s="422" t="s">
        <v>1481</v>
      </c>
      <c r="G74" s="540"/>
      <c r="H74" s="569"/>
      <c r="I74" s="540"/>
      <c r="J74" s="569"/>
      <c r="K74" s="540"/>
      <c r="L74" s="569"/>
      <c r="M74" s="540"/>
      <c r="N74" s="569"/>
      <c r="O74" s="454">
        <f t="shared" si="39"/>
        <v>0</v>
      </c>
      <c r="P74" s="381"/>
      <c r="Q74" s="380"/>
      <c r="R74" s="679"/>
      <c r="S74" s="675"/>
      <c r="T74" s="676"/>
      <c r="U74" s="457">
        <f t="shared" si="40"/>
        <v>0</v>
      </c>
      <c r="V74" s="626">
        <f>P74</f>
        <v>0</v>
      </c>
      <c r="W74" s="634">
        <f>Q74</f>
        <v>0</v>
      </c>
      <c r="X74" s="674"/>
      <c r="Y74" s="675"/>
      <c r="Z74" s="676"/>
      <c r="AA74" s="457">
        <f t="shared" si="41"/>
        <v>0</v>
      </c>
      <c r="AB74" s="626">
        <f>P74</f>
        <v>0</v>
      </c>
      <c r="AC74" s="634">
        <f>Q74</f>
        <v>0</v>
      </c>
      <c r="AD74" s="674"/>
      <c r="AE74" s="675"/>
      <c r="AF74" s="676"/>
      <c r="AG74" s="457">
        <f t="shared" si="42"/>
        <v>0</v>
      </c>
      <c r="AH74" s="626">
        <f>P74</f>
        <v>0</v>
      </c>
      <c r="AI74" s="634">
        <f>Q74</f>
        <v>0</v>
      </c>
      <c r="AJ74" s="674"/>
      <c r="AK74" s="675"/>
      <c r="AL74" s="676"/>
      <c r="AM74" s="457">
        <f t="shared" si="43"/>
        <v>0</v>
      </c>
      <c r="AN74" s="626">
        <f>P74</f>
        <v>0</v>
      </c>
      <c r="AO74" s="634">
        <f>Q74</f>
        <v>0</v>
      </c>
      <c r="AP74" s="674"/>
      <c r="AQ74" s="675"/>
      <c r="AR74" s="676"/>
      <c r="AS74" s="496"/>
      <c r="AT74" s="496"/>
      <c r="AU74" s="496"/>
      <c r="AV74" s="496"/>
      <c r="AW74" s="496"/>
      <c r="AX74" s="496"/>
      <c r="AY74" s="496"/>
      <c r="AZ74" s="496"/>
      <c r="BA74" s="496"/>
      <c r="BB74" s="496"/>
      <c r="BC74" s="496"/>
      <c r="BD74"/>
    </row>
    <row r="75" spans="1:56" ht="14.25">
      <c r="A75" s="406"/>
      <c r="B75" s="844"/>
      <c r="C75" s="407"/>
      <c r="D75" s="846"/>
      <c r="E75" s="378" t="s">
        <v>1500</v>
      </c>
      <c r="F75" s="422" t="s">
        <v>1483</v>
      </c>
      <c r="G75" s="540"/>
      <c r="H75" s="569"/>
      <c r="I75" s="540"/>
      <c r="J75" s="569"/>
      <c r="K75" s="540"/>
      <c r="L75" s="569"/>
      <c r="M75" s="540"/>
      <c r="N75" s="569"/>
      <c r="O75" s="454">
        <f t="shared" si="39"/>
        <v>0</v>
      </c>
      <c r="P75" s="381"/>
      <c r="Q75" s="380"/>
      <c r="R75" s="679"/>
      <c r="S75" s="675"/>
      <c r="T75" s="676"/>
      <c r="U75" s="457">
        <f t="shared" si="40"/>
        <v>0</v>
      </c>
      <c r="V75" s="626">
        <f>P75</f>
        <v>0</v>
      </c>
      <c r="W75" s="634">
        <f>Q75</f>
        <v>0</v>
      </c>
      <c r="X75" s="674"/>
      <c r="Y75" s="675"/>
      <c r="Z75" s="676"/>
      <c r="AA75" s="457">
        <f t="shared" si="41"/>
        <v>0</v>
      </c>
      <c r="AB75" s="626">
        <f>P75</f>
        <v>0</v>
      </c>
      <c r="AC75" s="634">
        <f>Q75</f>
        <v>0</v>
      </c>
      <c r="AD75" s="674"/>
      <c r="AE75" s="675"/>
      <c r="AF75" s="676"/>
      <c r="AG75" s="457">
        <f t="shared" si="42"/>
        <v>0</v>
      </c>
      <c r="AH75" s="626">
        <f>P75</f>
        <v>0</v>
      </c>
      <c r="AI75" s="634">
        <f>Q75</f>
        <v>0</v>
      </c>
      <c r="AJ75" s="674"/>
      <c r="AK75" s="675"/>
      <c r="AL75" s="676"/>
      <c r="AM75" s="457">
        <f t="shared" si="43"/>
        <v>0</v>
      </c>
      <c r="AN75" s="626">
        <f>P75</f>
        <v>0</v>
      </c>
      <c r="AO75" s="634">
        <f>Q75</f>
        <v>0</v>
      </c>
      <c r="AP75" s="674"/>
      <c r="AQ75" s="675"/>
      <c r="AR75" s="676"/>
      <c r="AS75" s="496"/>
      <c r="AT75" s="496"/>
      <c r="AU75" s="496"/>
      <c r="AV75" s="496"/>
      <c r="AW75" s="496"/>
      <c r="AX75" s="496"/>
      <c r="AY75" s="496"/>
      <c r="AZ75" s="496"/>
      <c r="BA75" s="496"/>
      <c r="BB75" s="496"/>
      <c r="BC75" s="496"/>
      <c r="BD75"/>
    </row>
    <row r="76" spans="1:56" ht="14.25">
      <c r="A76" s="406"/>
      <c r="B76" s="844"/>
      <c r="C76" s="407"/>
      <c r="D76" s="846"/>
      <c r="E76" s="378" t="s">
        <v>1791</v>
      </c>
      <c r="F76" s="423" t="s">
        <v>1792</v>
      </c>
      <c r="G76" s="540"/>
      <c r="H76" s="569"/>
      <c r="I76" s="540"/>
      <c r="J76" s="569"/>
      <c r="K76" s="540"/>
      <c r="L76" s="569"/>
      <c r="M76" s="540"/>
      <c r="N76" s="569"/>
      <c r="O76" s="454">
        <f t="shared" si="39"/>
        <v>0</v>
      </c>
      <c r="P76" s="455">
        <f>P77+P78+P79</f>
        <v>0</v>
      </c>
      <c r="Q76" s="456">
        <f>Q77+Q78+Q79</f>
        <v>0</v>
      </c>
      <c r="R76" s="572"/>
      <c r="S76" s="671"/>
      <c r="T76" s="569"/>
      <c r="U76" s="457">
        <f t="shared" si="40"/>
        <v>0</v>
      </c>
      <c r="V76" s="455">
        <f>V77+V78+V79</f>
        <v>0</v>
      </c>
      <c r="W76" s="456">
        <f>W77+W78+W79</f>
        <v>0</v>
      </c>
      <c r="X76" s="572"/>
      <c r="Y76" s="671"/>
      <c r="Z76" s="569"/>
      <c r="AA76" s="457">
        <f t="shared" si="41"/>
        <v>0</v>
      </c>
      <c r="AB76" s="455">
        <f>AB77+AB78+AB79</f>
        <v>0</v>
      </c>
      <c r="AC76" s="456">
        <f>AC77+AC78+AC79</f>
        <v>0</v>
      </c>
      <c r="AD76" s="572"/>
      <c r="AE76" s="671"/>
      <c r="AF76" s="569"/>
      <c r="AG76" s="457">
        <f t="shared" si="42"/>
        <v>0</v>
      </c>
      <c r="AH76" s="455">
        <f>AH77+AH78+AH79</f>
        <v>0</v>
      </c>
      <c r="AI76" s="456">
        <f>AI77+AI78+AI79</f>
        <v>0</v>
      </c>
      <c r="AJ76" s="572"/>
      <c r="AK76" s="671"/>
      <c r="AL76" s="569"/>
      <c r="AM76" s="457">
        <f t="shared" si="43"/>
        <v>0</v>
      </c>
      <c r="AN76" s="455">
        <f>AN77+AN78+AN79</f>
        <v>0</v>
      </c>
      <c r="AO76" s="456">
        <f>AO77+AO78+AO79</f>
        <v>0</v>
      </c>
      <c r="AP76" s="572"/>
      <c r="AQ76" s="671"/>
      <c r="AR76" s="569"/>
      <c r="AS76" s="496"/>
      <c r="AT76" s="496"/>
      <c r="AU76" s="496"/>
      <c r="AV76" s="496"/>
      <c r="AW76" s="496"/>
      <c r="AX76" s="496"/>
      <c r="AY76" s="496"/>
      <c r="AZ76" s="496"/>
      <c r="BA76" s="496"/>
      <c r="BB76" s="496"/>
      <c r="BC76" s="496"/>
      <c r="BD76"/>
    </row>
    <row r="77" spans="1:56" ht="22.5">
      <c r="A77" s="406"/>
      <c r="B77" s="844"/>
      <c r="C77" s="407"/>
      <c r="D77" s="846"/>
      <c r="E77" s="378" t="s">
        <v>1793</v>
      </c>
      <c r="F77" s="422" t="s">
        <v>1481</v>
      </c>
      <c r="G77" s="540"/>
      <c r="H77" s="569"/>
      <c r="I77" s="540"/>
      <c r="J77" s="569"/>
      <c r="K77" s="540"/>
      <c r="L77" s="569"/>
      <c r="M77" s="540"/>
      <c r="N77" s="569"/>
      <c r="O77" s="454">
        <f t="shared" si="39"/>
        <v>0</v>
      </c>
      <c r="P77" s="381"/>
      <c r="Q77" s="380"/>
      <c r="R77" s="679"/>
      <c r="S77" s="675"/>
      <c r="T77" s="676"/>
      <c r="U77" s="457">
        <f t="shared" si="40"/>
        <v>0</v>
      </c>
      <c r="V77" s="626">
        <f t="shared" ref="V77:W79" si="53">P77</f>
        <v>0</v>
      </c>
      <c r="W77" s="634">
        <f t="shared" si="53"/>
        <v>0</v>
      </c>
      <c r="X77" s="674"/>
      <c r="Y77" s="675"/>
      <c r="Z77" s="676"/>
      <c r="AA77" s="457">
        <f t="shared" si="41"/>
        <v>0</v>
      </c>
      <c r="AB77" s="626">
        <f t="shared" ref="AB77:AC79" si="54">P77</f>
        <v>0</v>
      </c>
      <c r="AC77" s="634">
        <f t="shared" si="54"/>
        <v>0</v>
      </c>
      <c r="AD77" s="674"/>
      <c r="AE77" s="675"/>
      <c r="AF77" s="676"/>
      <c r="AG77" s="457">
        <f t="shared" si="42"/>
        <v>0</v>
      </c>
      <c r="AH77" s="626">
        <f t="shared" ref="AH77:AI79" si="55">P77</f>
        <v>0</v>
      </c>
      <c r="AI77" s="634">
        <f t="shared" si="55"/>
        <v>0</v>
      </c>
      <c r="AJ77" s="674"/>
      <c r="AK77" s="675"/>
      <c r="AL77" s="676"/>
      <c r="AM77" s="457">
        <f t="shared" si="43"/>
        <v>0</v>
      </c>
      <c r="AN77" s="626">
        <f t="shared" ref="AN77:AO79" si="56">P77</f>
        <v>0</v>
      </c>
      <c r="AO77" s="634">
        <f t="shared" si="56"/>
        <v>0</v>
      </c>
      <c r="AP77" s="674"/>
      <c r="AQ77" s="675"/>
      <c r="AR77" s="676"/>
      <c r="AS77" s="496"/>
      <c r="AT77" s="496"/>
      <c r="AU77" s="496"/>
      <c r="AV77" s="496"/>
      <c r="AW77" s="496"/>
      <c r="AX77" s="496"/>
      <c r="AY77" s="496"/>
      <c r="AZ77" s="496"/>
      <c r="BA77" s="496"/>
      <c r="BB77" s="496"/>
      <c r="BC77" s="496"/>
      <c r="BD77"/>
    </row>
    <row r="78" spans="1:56" ht="14.25">
      <c r="A78" s="406"/>
      <c r="B78" s="844"/>
      <c r="C78" s="407"/>
      <c r="D78" s="846"/>
      <c r="E78" s="378" t="s">
        <v>1794</v>
      </c>
      <c r="F78" s="422" t="s">
        <v>1483</v>
      </c>
      <c r="G78" s="540"/>
      <c r="H78" s="569"/>
      <c r="I78" s="540"/>
      <c r="J78" s="569"/>
      <c r="K78" s="540"/>
      <c r="L78" s="569"/>
      <c r="M78" s="540"/>
      <c r="N78" s="569"/>
      <c r="O78" s="454">
        <f t="shared" si="39"/>
        <v>0</v>
      </c>
      <c r="P78" s="381"/>
      <c r="Q78" s="380"/>
      <c r="R78" s="679"/>
      <c r="S78" s="675"/>
      <c r="T78" s="676"/>
      <c r="U78" s="457">
        <f t="shared" si="40"/>
        <v>0</v>
      </c>
      <c r="V78" s="626">
        <f t="shared" si="53"/>
        <v>0</v>
      </c>
      <c r="W78" s="634">
        <f t="shared" si="53"/>
        <v>0</v>
      </c>
      <c r="X78" s="674"/>
      <c r="Y78" s="675"/>
      <c r="Z78" s="676"/>
      <c r="AA78" s="457">
        <f t="shared" si="41"/>
        <v>0</v>
      </c>
      <c r="AB78" s="626">
        <f t="shared" si="54"/>
        <v>0</v>
      </c>
      <c r="AC78" s="634">
        <f t="shared" si="54"/>
        <v>0</v>
      </c>
      <c r="AD78" s="674"/>
      <c r="AE78" s="675"/>
      <c r="AF78" s="676"/>
      <c r="AG78" s="457">
        <f t="shared" si="42"/>
        <v>0</v>
      </c>
      <c r="AH78" s="626">
        <f t="shared" si="55"/>
        <v>0</v>
      </c>
      <c r="AI78" s="634">
        <f t="shared" si="55"/>
        <v>0</v>
      </c>
      <c r="AJ78" s="674"/>
      <c r="AK78" s="675"/>
      <c r="AL78" s="676"/>
      <c r="AM78" s="457">
        <f t="shared" si="43"/>
        <v>0</v>
      </c>
      <c r="AN78" s="626">
        <f t="shared" si="56"/>
        <v>0</v>
      </c>
      <c r="AO78" s="634">
        <f t="shared" si="56"/>
        <v>0</v>
      </c>
      <c r="AP78" s="674"/>
      <c r="AQ78" s="675"/>
      <c r="AR78" s="676"/>
      <c r="AS78" s="496"/>
      <c r="AT78" s="496"/>
      <c r="AU78" s="496"/>
      <c r="AV78" s="496"/>
      <c r="AW78" s="496"/>
      <c r="AX78" s="496"/>
      <c r="AY78" s="496"/>
      <c r="AZ78" s="496"/>
      <c r="BA78" s="496"/>
      <c r="BB78" s="496"/>
      <c r="BC78" s="496"/>
      <c r="BD78"/>
    </row>
    <row r="79" spans="1:56" ht="14.25">
      <c r="A79" s="406"/>
      <c r="B79" s="844"/>
      <c r="C79" s="407"/>
      <c r="D79" s="846"/>
      <c r="E79" s="378" t="s">
        <v>1795</v>
      </c>
      <c r="F79" s="422" t="s">
        <v>1485</v>
      </c>
      <c r="G79" s="540"/>
      <c r="H79" s="569"/>
      <c r="I79" s="540"/>
      <c r="J79" s="569"/>
      <c r="K79" s="540"/>
      <c r="L79" s="569"/>
      <c r="M79" s="540"/>
      <c r="N79" s="569"/>
      <c r="O79" s="454">
        <f t="shared" si="39"/>
        <v>0</v>
      </c>
      <c r="P79" s="381"/>
      <c r="Q79" s="380"/>
      <c r="R79" s="679"/>
      <c r="S79" s="675"/>
      <c r="T79" s="676"/>
      <c r="U79" s="457">
        <f t="shared" si="40"/>
        <v>0</v>
      </c>
      <c r="V79" s="626">
        <f t="shared" si="53"/>
        <v>0</v>
      </c>
      <c r="W79" s="634">
        <f t="shared" si="53"/>
        <v>0</v>
      </c>
      <c r="X79" s="674"/>
      <c r="Y79" s="675"/>
      <c r="Z79" s="676"/>
      <c r="AA79" s="457">
        <f t="shared" si="41"/>
        <v>0</v>
      </c>
      <c r="AB79" s="626">
        <f t="shared" si="54"/>
        <v>0</v>
      </c>
      <c r="AC79" s="634">
        <f t="shared" si="54"/>
        <v>0</v>
      </c>
      <c r="AD79" s="674"/>
      <c r="AE79" s="675"/>
      <c r="AF79" s="676"/>
      <c r="AG79" s="457">
        <f t="shared" si="42"/>
        <v>0</v>
      </c>
      <c r="AH79" s="626">
        <f t="shared" si="55"/>
        <v>0</v>
      </c>
      <c r="AI79" s="634">
        <f t="shared" si="55"/>
        <v>0</v>
      </c>
      <c r="AJ79" s="674"/>
      <c r="AK79" s="675"/>
      <c r="AL79" s="676"/>
      <c r="AM79" s="457">
        <f t="shared" si="43"/>
        <v>0</v>
      </c>
      <c r="AN79" s="626">
        <f t="shared" si="56"/>
        <v>0</v>
      </c>
      <c r="AO79" s="634">
        <f t="shared" si="56"/>
        <v>0</v>
      </c>
      <c r="AP79" s="674"/>
      <c r="AQ79" s="675"/>
      <c r="AR79" s="676"/>
      <c r="AS79" s="496"/>
      <c r="AT79" s="496"/>
      <c r="AU79" s="496"/>
      <c r="AV79" s="496"/>
      <c r="AW79" s="496"/>
      <c r="AX79" s="496"/>
      <c r="AY79" s="496"/>
      <c r="AZ79" s="496"/>
      <c r="BA79" s="496"/>
      <c r="BB79" s="496"/>
      <c r="BC79" s="496"/>
      <c r="BD79"/>
    </row>
    <row r="80" spans="1:56" ht="14.25">
      <c r="A80" s="406"/>
      <c r="B80" s="844"/>
      <c r="C80" s="407"/>
      <c r="D80" s="846"/>
      <c r="E80" s="378" t="s">
        <v>1796</v>
      </c>
      <c r="F80" s="423" t="s">
        <v>1797</v>
      </c>
      <c r="G80" s="540"/>
      <c r="H80" s="569"/>
      <c r="I80" s="540"/>
      <c r="J80" s="569"/>
      <c r="K80" s="540"/>
      <c r="L80" s="569"/>
      <c r="M80" s="540"/>
      <c r="N80" s="569"/>
      <c r="O80" s="454">
        <f t="shared" si="39"/>
        <v>0</v>
      </c>
      <c r="P80" s="455">
        <f>P81+P82+P83</f>
        <v>0</v>
      </c>
      <c r="Q80" s="456">
        <f>Q81+Q82+Q83</f>
        <v>0</v>
      </c>
      <c r="R80" s="572"/>
      <c r="S80" s="671"/>
      <c r="T80" s="569"/>
      <c r="U80" s="457">
        <f t="shared" si="40"/>
        <v>0</v>
      </c>
      <c r="V80" s="455">
        <f>V81+V82+V83</f>
        <v>0</v>
      </c>
      <c r="W80" s="456">
        <f>W81+W82+W83</f>
        <v>0</v>
      </c>
      <c r="X80" s="572"/>
      <c r="Y80" s="671"/>
      <c r="Z80" s="569"/>
      <c r="AA80" s="457">
        <f t="shared" si="41"/>
        <v>0</v>
      </c>
      <c r="AB80" s="455">
        <f>AB81+AB82+AB83</f>
        <v>0</v>
      </c>
      <c r="AC80" s="456">
        <f>AC81+AC82+AC83</f>
        <v>0</v>
      </c>
      <c r="AD80" s="572"/>
      <c r="AE80" s="671"/>
      <c r="AF80" s="569"/>
      <c r="AG80" s="457">
        <f t="shared" si="42"/>
        <v>0</v>
      </c>
      <c r="AH80" s="455">
        <f>AH81+AH82+AH83</f>
        <v>0</v>
      </c>
      <c r="AI80" s="456">
        <f>AI81+AI82+AI83</f>
        <v>0</v>
      </c>
      <c r="AJ80" s="572"/>
      <c r="AK80" s="671"/>
      <c r="AL80" s="569"/>
      <c r="AM80" s="457">
        <f t="shared" si="43"/>
        <v>0</v>
      </c>
      <c r="AN80" s="455">
        <f>AN81+AN82+AN83</f>
        <v>0</v>
      </c>
      <c r="AO80" s="456">
        <f>AO81+AO82+AO83</f>
        <v>0</v>
      </c>
      <c r="AP80" s="572"/>
      <c r="AQ80" s="671"/>
      <c r="AR80" s="569"/>
      <c r="AS80" s="496"/>
      <c r="AT80" s="496"/>
      <c r="AU80" s="496"/>
      <c r="AV80" s="496"/>
      <c r="AW80" s="496"/>
      <c r="AX80" s="496"/>
      <c r="AY80" s="496"/>
      <c r="AZ80" s="496"/>
      <c r="BA80" s="496"/>
      <c r="BB80" s="496"/>
      <c r="BC80" s="496"/>
      <c r="BD80"/>
    </row>
    <row r="81" spans="1:56" ht="22.5">
      <c r="A81" s="406"/>
      <c r="B81" s="844"/>
      <c r="C81" s="407"/>
      <c r="D81" s="846"/>
      <c r="E81" s="378" t="s">
        <v>1798</v>
      </c>
      <c r="F81" s="422" t="s">
        <v>1481</v>
      </c>
      <c r="G81" s="540"/>
      <c r="H81" s="569"/>
      <c r="I81" s="540"/>
      <c r="J81" s="569"/>
      <c r="K81" s="540"/>
      <c r="L81" s="569"/>
      <c r="M81" s="540"/>
      <c r="N81" s="569"/>
      <c r="O81" s="454">
        <f t="shared" si="39"/>
        <v>0</v>
      </c>
      <c r="P81" s="381"/>
      <c r="Q81" s="380"/>
      <c r="R81" s="679"/>
      <c r="S81" s="675"/>
      <c r="T81" s="676"/>
      <c r="U81" s="457">
        <f t="shared" si="40"/>
        <v>0</v>
      </c>
      <c r="V81" s="626">
        <f t="shared" ref="V81:W83" si="57">P81</f>
        <v>0</v>
      </c>
      <c r="W81" s="634">
        <f t="shared" si="57"/>
        <v>0</v>
      </c>
      <c r="X81" s="674"/>
      <c r="Y81" s="675"/>
      <c r="Z81" s="676"/>
      <c r="AA81" s="457">
        <f t="shared" si="41"/>
        <v>0</v>
      </c>
      <c r="AB81" s="626">
        <f t="shared" ref="AB81:AC83" si="58">P81</f>
        <v>0</v>
      </c>
      <c r="AC81" s="634">
        <f t="shared" si="58"/>
        <v>0</v>
      </c>
      <c r="AD81" s="674"/>
      <c r="AE81" s="675"/>
      <c r="AF81" s="676"/>
      <c r="AG81" s="457">
        <f t="shared" si="42"/>
        <v>0</v>
      </c>
      <c r="AH81" s="626">
        <f t="shared" ref="AH81:AI83" si="59">P81</f>
        <v>0</v>
      </c>
      <c r="AI81" s="634">
        <f t="shared" si="59"/>
        <v>0</v>
      </c>
      <c r="AJ81" s="674"/>
      <c r="AK81" s="675"/>
      <c r="AL81" s="676"/>
      <c r="AM81" s="457">
        <f t="shared" si="43"/>
        <v>0</v>
      </c>
      <c r="AN81" s="626">
        <f t="shared" ref="AN81:AO83" si="60">P81</f>
        <v>0</v>
      </c>
      <c r="AO81" s="634">
        <f t="shared" si="60"/>
        <v>0</v>
      </c>
      <c r="AP81" s="674"/>
      <c r="AQ81" s="675"/>
      <c r="AR81" s="676"/>
      <c r="AS81" s="496"/>
      <c r="AT81" s="496"/>
      <c r="AU81" s="496"/>
      <c r="AV81" s="496"/>
      <c r="AW81" s="496"/>
      <c r="AX81" s="496"/>
      <c r="AY81" s="496"/>
      <c r="AZ81" s="496"/>
      <c r="BA81" s="496"/>
      <c r="BB81" s="496"/>
      <c r="BC81" s="496"/>
      <c r="BD81"/>
    </row>
    <row r="82" spans="1:56" ht="14.25">
      <c r="A82" s="406"/>
      <c r="B82" s="844"/>
      <c r="C82" s="407"/>
      <c r="D82" s="846"/>
      <c r="E82" s="378" t="s">
        <v>1799</v>
      </c>
      <c r="F82" s="422" t="s">
        <v>1483</v>
      </c>
      <c r="G82" s="540"/>
      <c r="H82" s="569"/>
      <c r="I82" s="540"/>
      <c r="J82" s="569"/>
      <c r="K82" s="540"/>
      <c r="L82" s="569"/>
      <c r="M82" s="540"/>
      <c r="N82" s="569"/>
      <c r="O82" s="454">
        <f t="shared" si="39"/>
        <v>0</v>
      </c>
      <c r="P82" s="381"/>
      <c r="Q82" s="380"/>
      <c r="R82" s="679"/>
      <c r="S82" s="675"/>
      <c r="T82" s="676"/>
      <c r="U82" s="457">
        <f t="shared" si="40"/>
        <v>0</v>
      </c>
      <c r="V82" s="626">
        <f t="shared" si="57"/>
        <v>0</v>
      </c>
      <c r="W82" s="634">
        <f t="shared" si="57"/>
        <v>0</v>
      </c>
      <c r="X82" s="674"/>
      <c r="Y82" s="675"/>
      <c r="Z82" s="676"/>
      <c r="AA82" s="457">
        <f t="shared" si="41"/>
        <v>0</v>
      </c>
      <c r="AB82" s="626">
        <f t="shared" si="58"/>
        <v>0</v>
      </c>
      <c r="AC82" s="634">
        <f t="shared" si="58"/>
        <v>0</v>
      </c>
      <c r="AD82" s="674"/>
      <c r="AE82" s="675"/>
      <c r="AF82" s="676"/>
      <c r="AG82" s="457">
        <f t="shared" si="42"/>
        <v>0</v>
      </c>
      <c r="AH82" s="626">
        <f t="shared" si="59"/>
        <v>0</v>
      </c>
      <c r="AI82" s="634">
        <f t="shared" si="59"/>
        <v>0</v>
      </c>
      <c r="AJ82" s="674"/>
      <c r="AK82" s="675"/>
      <c r="AL82" s="676"/>
      <c r="AM82" s="457">
        <f t="shared" si="43"/>
        <v>0</v>
      </c>
      <c r="AN82" s="626">
        <f t="shared" si="60"/>
        <v>0</v>
      </c>
      <c r="AO82" s="634">
        <f t="shared" si="60"/>
        <v>0</v>
      </c>
      <c r="AP82" s="674"/>
      <c r="AQ82" s="675"/>
      <c r="AR82" s="676"/>
      <c r="AS82" s="496"/>
      <c r="AT82" s="496"/>
      <c r="AU82" s="496"/>
      <c r="AV82" s="496"/>
      <c r="AW82" s="496"/>
      <c r="AX82" s="496"/>
      <c r="AY82" s="496"/>
      <c r="AZ82" s="496"/>
      <c r="BA82" s="496"/>
      <c r="BB82" s="496"/>
      <c r="BC82" s="496"/>
      <c r="BD82"/>
    </row>
    <row r="83" spans="1:56" ht="14.25">
      <c r="A83" s="406"/>
      <c r="B83" s="844"/>
      <c r="C83" s="407"/>
      <c r="D83" s="846"/>
      <c r="E83" s="378" t="s">
        <v>1800</v>
      </c>
      <c r="F83" s="422" t="s">
        <v>1485</v>
      </c>
      <c r="G83" s="540"/>
      <c r="H83" s="569"/>
      <c r="I83" s="540"/>
      <c r="J83" s="569"/>
      <c r="K83" s="540"/>
      <c r="L83" s="569"/>
      <c r="M83" s="540"/>
      <c r="N83" s="569"/>
      <c r="O83" s="454">
        <f t="shared" si="39"/>
        <v>0</v>
      </c>
      <c r="P83" s="381"/>
      <c r="Q83" s="380"/>
      <c r="R83" s="679"/>
      <c r="S83" s="675"/>
      <c r="T83" s="676"/>
      <c r="U83" s="457">
        <f t="shared" si="40"/>
        <v>0</v>
      </c>
      <c r="V83" s="626">
        <f t="shared" si="57"/>
        <v>0</v>
      </c>
      <c r="W83" s="634">
        <f t="shared" si="57"/>
        <v>0</v>
      </c>
      <c r="X83" s="674"/>
      <c r="Y83" s="675"/>
      <c r="Z83" s="676"/>
      <c r="AA83" s="457">
        <f t="shared" si="41"/>
        <v>0</v>
      </c>
      <c r="AB83" s="626">
        <f t="shared" si="58"/>
        <v>0</v>
      </c>
      <c r="AC83" s="634">
        <f t="shared" si="58"/>
        <v>0</v>
      </c>
      <c r="AD83" s="674"/>
      <c r="AE83" s="675"/>
      <c r="AF83" s="676"/>
      <c r="AG83" s="457">
        <f t="shared" si="42"/>
        <v>0</v>
      </c>
      <c r="AH83" s="626">
        <f t="shared" si="59"/>
        <v>0</v>
      </c>
      <c r="AI83" s="634">
        <f t="shared" si="59"/>
        <v>0</v>
      </c>
      <c r="AJ83" s="674"/>
      <c r="AK83" s="675"/>
      <c r="AL83" s="676"/>
      <c r="AM83" s="457">
        <f t="shared" si="43"/>
        <v>0</v>
      </c>
      <c r="AN83" s="626">
        <f t="shared" si="60"/>
        <v>0</v>
      </c>
      <c r="AO83" s="634">
        <f t="shared" si="60"/>
        <v>0</v>
      </c>
      <c r="AP83" s="674"/>
      <c r="AQ83" s="675"/>
      <c r="AR83" s="676"/>
      <c r="AS83" s="496"/>
      <c r="AT83" s="496"/>
      <c r="AU83" s="496"/>
      <c r="AV83" s="496"/>
      <c r="AW83" s="496"/>
      <c r="AX83" s="496"/>
      <c r="AY83" s="496"/>
      <c r="AZ83" s="496"/>
      <c r="BA83" s="496"/>
      <c r="BB83" s="496"/>
      <c r="BC83" s="496"/>
      <c r="BD83"/>
    </row>
    <row r="84" spans="1:56" ht="14.25">
      <c r="A84" s="406"/>
      <c r="B84" s="844"/>
      <c r="C84" s="407"/>
      <c r="D84" s="846"/>
      <c r="E84" s="378" t="s">
        <v>1802</v>
      </c>
      <c r="F84" s="421" t="s">
        <v>1803</v>
      </c>
      <c r="G84" s="540"/>
      <c r="H84" s="569"/>
      <c r="I84" s="540"/>
      <c r="J84" s="569"/>
      <c r="K84" s="540"/>
      <c r="L84" s="569"/>
      <c r="M84" s="540"/>
      <c r="N84" s="569"/>
      <c r="O84" s="454">
        <f t="shared" si="39"/>
        <v>0</v>
      </c>
      <c r="P84" s="455">
        <f>SUM(P85:P86)</f>
        <v>0</v>
      </c>
      <c r="Q84" s="456">
        <f>SUM(Q85:Q86)</f>
        <v>0</v>
      </c>
      <c r="R84" s="572"/>
      <c r="S84" s="671"/>
      <c r="T84" s="569"/>
      <c r="U84" s="457">
        <f t="shared" si="40"/>
        <v>0</v>
      </c>
      <c r="V84" s="455">
        <f>SUM(V85:V86)</f>
        <v>0</v>
      </c>
      <c r="W84" s="456">
        <f>SUM(W85:W86)</f>
        <v>0</v>
      </c>
      <c r="X84" s="572"/>
      <c r="Y84" s="671"/>
      <c r="Z84" s="569"/>
      <c r="AA84" s="457">
        <f t="shared" si="41"/>
        <v>0</v>
      </c>
      <c r="AB84" s="455">
        <f>SUM(AB85:AB86)</f>
        <v>0</v>
      </c>
      <c r="AC84" s="456">
        <f>SUM(AC85:AC86)</f>
        <v>0</v>
      </c>
      <c r="AD84" s="572"/>
      <c r="AE84" s="671"/>
      <c r="AF84" s="569"/>
      <c r="AG84" s="457">
        <f t="shared" si="42"/>
        <v>0</v>
      </c>
      <c r="AH84" s="455">
        <f>SUM(AH85:AH86)</f>
        <v>0</v>
      </c>
      <c r="AI84" s="456">
        <f>SUM(AI85:AI86)</f>
        <v>0</v>
      </c>
      <c r="AJ84" s="572"/>
      <c r="AK84" s="671"/>
      <c r="AL84" s="569"/>
      <c r="AM84" s="457">
        <f t="shared" si="43"/>
        <v>0</v>
      </c>
      <c r="AN84" s="455">
        <f>SUM(AN85:AN86)</f>
        <v>0</v>
      </c>
      <c r="AO84" s="456">
        <f>SUM(AO85:AO86)</f>
        <v>0</v>
      </c>
      <c r="AP84" s="572"/>
      <c r="AQ84" s="671"/>
      <c r="AR84" s="569"/>
      <c r="AS84" s="496"/>
      <c r="AT84" s="496"/>
      <c r="AU84" s="496"/>
      <c r="AV84" s="496"/>
      <c r="AW84" s="496"/>
      <c r="AX84" s="496"/>
      <c r="AY84" s="496"/>
      <c r="AZ84" s="496"/>
      <c r="BA84" s="496"/>
      <c r="BB84" s="496"/>
      <c r="BC84" s="496"/>
      <c r="BD84"/>
    </row>
    <row r="85" spans="1:56" ht="0.2" customHeight="1">
      <c r="A85" s="406" t="s">
        <v>1801</v>
      </c>
      <c r="B85" s="844"/>
      <c r="C85" s="407"/>
      <c r="D85" s="846"/>
      <c r="E85" s="424"/>
      <c r="F85" s="425"/>
      <c r="G85" s="556"/>
      <c r="H85" s="569"/>
      <c r="I85" s="556"/>
      <c r="J85" s="569"/>
      <c r="K85" s="556"/>
      <c r="L85" s="569"/>
      <c r="M85" s="556"/>
      <c r="N85" s="569"/>
      <c r="O85" s="534"/>
      <c r="P85" s="535"/>
      <c r="Q85" s="536"/>
      <c r="R85" s="672"/>
      <c r="S85" s="672"/>
      <c r="T85" s="673"/>
      <c r="U85" s="535"/>
      <c r="V85" s="535"/>
      <c r="W85" s="536"/>
      <c r="X85" s="672"/>
      <c r="Y85" s="672"/>
      <c r="Z85" s="673"/>
      <c r="AA85" s="535"/>
      <c r="AB85" s="535"/>
      <c r="AC85" s="536"/>
      <c r="AD85" s="672"/>
      <c r="AE85" s="672"/>
      <c r="AF85" s="673"/>
      <c r="AG85" s="535"/>
      <c r="AH85" s="535"/>
      <c r="AI85" s="536"/>
      <c r="AJ85" s="672"/>
      <c r="AK85" s="672"/>
      <c r="AL85" s="673"/>
      <c r="AM85" s="535"/>
      <c r="AN85" s="535"/>
      <c r="AO85" s="536"/>
      <c r="AP85" s="672"/>
      <c r="AQ85" s="672"/>
      <c r="AR85" s="673"/>
      <c r="AS85" s="496"/>
      <c r="AT85" s="496"/>
      <c r="AU85" s="496"/>
      <c r="AV85" s="496"/>
      <c r="AW85" s="496"/>
      <c r="AX85" s="496"/>
      <c r="AY85" s="496"/>
      <c r="AZ85" s="496"/>
      <c r="BA85" s="496"/>
      <c r="BB85" s="496"/>
      <c r="BC85" s="496"/>
      <c r="BD85"/>
    </row>
    <row r="86" spans="1:56" ht="0.2" customHeight="1">
      <c r="A86" s="406"/>
      <c r="B86" s="844"/>
      <c r="C86" s="407"/>
      <c r="D86" s="846"/>
      <c r="E86" s="426"/>
      <c r="F86" s="425"/>
      <c r="G86" s="556"/>
      <c r="H86" s="569"/>
      <c r="I86" s="556"/>
      <c r="J86" s="569"/>
      <c r="K86" s="556"/>
      <c r="L86" s="569"/>
      <c r="M86" s="556"/>
      <c r="N86" s="569"/>
      <c r="O86" s="534"/>
      <c r="P86" s="535"/>
      <c r="Q86" s="536"/>
      <c r="R86" s="672"/>
      <c r="S86" s="672"/>
      <c r="T86" s="673"/>
      <c r="U86" s="535"/>
      <c r="V86" s="535"/>
      <c r="W86" s="536"/>
      <c r="X86" s="672"/>
      <c r="Y86" s="672"/>
      <c r="Z86" s="673"/>
      <c r="AA86" s="535"/>
      <c r="AB86" s="535"/>
      <c r="AC86" s="536"/>
      <c r="AD86" s="672"/>
      <c r="AE86" s="672"/>
      <c r="AF86" s="673"/>
      <c r="AG86" s="535"/>
      <c r="AH86" s="535"/>
      <c r="AI86" s="536"/>
      <c r="AJ86" s="672"/>
      <c r="AK86" s="672"/>
      <c r="AL86" s="673"/>
      <c r="AM86" s="535"/>
      <c r="AN86" s="535"/>
      <c r="AO86" s="536"/>
      <c r="AP86" s="672"/>
      <c r="AQ86" s="672"/>
      <c r="AR86" s="673"/>
      <c r="AS86" s="496"/>
      <c r="AT86" s="496"/>
      <c r="AU86" s="496"/>
      <c r="AV86" s="496"/>
      <c r="AW86" s="496"/>
      <c r="AX86" s="496"/>
      <c r="AY86" s="496"/>
      <c r="AZ86" s="496"/>
      <c r="BA86" s="496"/>
      <c r="BB86" s="496"/>
      <c r="BC86" s="496"/>
      <c r="BD86"/>
    </row>
    <row r="87" spans="1:56" ht="22.5">
      <c r="A87" s="406"/>
      <c r="B87" s="844"/>
      <c r="C87" s="407"/>
      <c r="D87" s="846"/>
      <c r="E87" s="378" t="s">
        <v>1804</v>
      </c>
      <c r="F87" s="421" t="s">
        <v>921</v>
      </c>
      <c r="G87" s="540"/>
      <c r="H87" s="569"/>
      <c r="I87" s="540"/>
      <c r="J87" s="569"/>
      <c r="K87" s="540"/>
      <c r="L87" s="569"/>
      <c r="M87" s="540"/>
      <c r="N87" s="569"/>
      <c r="O87" s="454">
        <f>P87+Q87</f>
        <v>0</v>
      </c>
      <c r="P87" s="455">
        <f>P88+P89</f>
        <v>0</v>
      </c>
      <c r="Q87" s="456">
        <f>Q88+Q89</f>
        <v>0</v>
      </c>
      <c r="R87" s="572"/>
      <c r="S87" s="671"/>
      <c r="T87" s="569"/>
      <c r="U87" s="457">
        <f>V87+W87</f>
        <v>0</v>
      </c>
      <c r="V87" s="455">
        <f>V88+V89</f>
        <v>0</v>
      </c>
      <c r="W87" s="456">
        <f>W88+W89</f>
        <v>0</v>
      </c>
      <c r="X87" s="572"/>
      <c r="Y87" s="671"/>
      <c r="Z87" s="569"/>
      <c r="AA87" s="457">
        <f>AB87+AC87</f>
        <v>0</v>
      </c>
      <c r="AB87" s="455">
        <f>AB88+AB89</f>
        <v>0</v>
      </c>
      <c r="AC87" s="456">
        <f>AC88+AC89</f>
        <v>0</v>
      </c>
      <c r="AD87" s="572"/>
      <c r="AE87" s="671"/>
      <c r="AF87" s="569"/>
      <c r="AG87" s="457">
        <f>AH87+AI87</f>
        <v>0</v>
      </c>
      <c r="AH87" s="455">
        <f>AH88+AH89</f>
        <v>0</v>
      </c>
      <c r="AI87" s="456">
        <f>AI88+AI89</f>
        <v>0</v>
      </c>
      <c r="AJ87" s="572"/>
      <c r="AK87" s="671"/>
      <c r="AL87" s="569"/>
      <c r="AM87" s="457">
        <f>AN87+AO87</f>
        <v>0</v>
      </c>
      <c r="AN87" s="455">
        <f>AN88+AN89</f>
        <v>0</v>
      </c>
      <c r="AO87" s="456">
        <f>AO88+AO89</f>
        <v>0</v>
      </c>
      <c r="AP87" s="572"/>
      <c r="AQ87" s="671"/>
      <c r="AR87" s="569"/>
      <c r="AS87" s="496"/>
      <c r="AT87" s="496"/>
      <c r="AU87" s="496"/>
      <c r="AV87" s="496"/>
      <c r="AW87" s="496"/>
      <c r="AX87" s="496"/>
      <c r="AY87" s="496"/>
      <c r="AZ87" s="496"/>
      <c r="BA87" s="496"/>
      <c r="BB87" s="496"/>
      <c r="BC87" s="496"/>
      <c r="BD87"/>
    </row>
    <row r="88" spans="1:56" ht="14.25">
      <c r="A88" s="406"/>
      <c r="B88" s="844"/>
      <c r="C88" s="407"/>
      <c r="D88" s="846"/>
      <c r="E88" s="378" t="s">
        <v>922</v>
      </c>
      <c r="F88" s="422" t="s">
        <v>923</v>
      </c>
      <c r="G88" s="540"/>
      <c r="H88" s="569"/>
      <c r="I88" s="540"/>
      <c r="J88" s="569"/>
      <c r="K88" s="540"/>
      <c r="L88" s="569"/>
      <c r="M88" s="540"/>
      <c r="N88" s="569"/>
      <c r="O88" s="454">
        <f>P88+Q88</f>
        <v>0</v>
      </c>
      <c r="P88" s="455">
        <f>SUMIF($F90:$F91,$F88,P90:P91)</f>
        <v>0</v>
      </c>
      <c r="Q88" s="456">
        <f>SUMIF($F90:$F91,$F88,Q90:Q91)</f>
        <v>0</v>
      </c>
      <c r="R88" s="572"/>
      <c r="S88" s="671"/>
      <c r="T88" s="569"/>
      <c r="U88" s="457">
        <f>V88+W88</f>
        <v>0</v>
      </c>
      <c r="V88" s="455">
        <f>SUMIF($F90:$F91,$F88,V90:V91)</f>
        <v>0</v>
      </c>
      <c r="W88" s="456">
        <f>SUMIF($F90:$F91,$F88,W90:W91)</f>
        <v>0</v>
      </c>
      <c r="X88" s="572"/>
      <c r="Y88" s="671"/>
      <c r="Z88" s="569"/>
      <c r="AA88" s="457">
        <f>AB88+AC88</f>
        <v>0</v>
      </c>
      <c r="AB88" s="455">
        <f>SUMIF($F90:$F91,$F88,AB90:AB91)</f>
        <v>0</v>
      </c>
      <c r="AC88" s="456">
        <f>SUMIF($F90:$F91,$F88,AC90:AC91)</f>
        <v>0</v>
      </c>
      <c r="AD88" s="572"/>
      <c r="AE88" s="671"/>
      <c r="AF88" s="569"/>
      <c r="AG88" s="457">
        <f>AH88+AI88</f>
        <v>0</v>
      </c>
      <c r="AH88" s="455">
        <f>SUMIF($F90:$F91,$F88,AH90:AH91)</f>
        <v>0</v>
      </c>
      <c r="AI88" s="456">
        <f>SUMIF($F90:$F91,$F88,AI90:AI91)</f>
        <v>0</v>
      </c>
      <c r="AJ88" s="572"/>
      <c r="AK88" s="671"/>
      <c r="AL88" s="569"/>
      <c r="AM88" s="457">
        <f>AN88+AO88</f>
        <v>0</v>
      </c>
      <c r="AN88" s="455">
        <f>SUMIF($F90:$F91,$F88,AN90:AN91)</f>
        <v>0</v>
      </c>
      <c r="AO88" s="456">
        <f>SUMIF($F90:$F91,$F88,AO90:AO91)</f>
        <v>0</v>
      </c>
      <c r="AP88" s="572"/>
      <c r="AQ88" s="671"/>
      <c r="AR88" s="569"/>
      <c r="AS88" s="496"/>
      <c r="AT88" s="496"/>
      <c r="AU88" s="496"/>
      <c r="AV88" s="496"/>
      <c r="AW88" s="496"/>
      <c r="AX88" s="496"/>
      <c r="AY88" s="496"/>
      <c r="AZ88" s="496"/>
      <c r="BA88" s="496"/>
      <c r="BB88" s="496"/>
      <c r="BC88" s="496"/>
      <c r="BD88"/>
    </row>
    <row r="89" spans="1:56" ht="14.25">
      <c r="A89" s="406"/>
      <c r="B89" s="844"/>
      <c r="C89" s="407"/>
      <c r="D89" s="846"/>
      <c r="E89" s="378" t="s">
        <v>925</v>
      </c>
      <c r="F89" s="422" t="s">
        <v>926</v>
      </c>
      <c r="G89" s="540"/>
      <c r="H89" s="569"/>
      <c r="I89" s="540"/>
      <c r="J89" s="569"/>
      <c r="K89" s="540"/>
      <c r="L89" s="569"/>
      <c r="M89" s="540"/>
      <c r="N89" s="569"/>
      <c r="O89" s="454">
        <f>P89+Q89</f>
        <v>0</v>
      </c>
      <c r="P89" s="455">
        <f>SUMIF($F90:$F91,$F89,P90:P91)</f>
        <v>0</v>
      </c>
      <c r="Q89" s="456">
        <f>SUMIF($F90:$F91,$F89,Q90:Q91)</f>
        <v>0</v>
      </c>
      <c r="R89" s="572"/>
      <c r="S89" s="671"/>
      <c r="T89" s="569"/>
      <c r="U89" s="457">
        <f>V89+W89</f>
        <v>0</v>
      </c>
      <c r="V89" s="455">
        <f>SUMIF($F90:$F91,$F89,V90:V91)</f>
        <v>0</v>
      </c>
      <c r="W89" s="456">
        <f>SUMIF($F90:$F91,$F89,W90:W91)</f>
        <v>0</v>
      </c>
      <c r="X89" s="572"/>
      <c r="Y89" s="671"/>
      <c r="Z89" s="569"/>
      <c r="AA89" s="457">
        <f>AB89+AC89</f>
        <v>0</v>
      </c>
      <c r="AB89" s="455">
        <f>SUMIF($F90:$F91,$F89,AB90:AB91)</f>
        <v>0</v>
      </c>
      <c r="AC89" s="456">
        <f>SUMIF($F90:$F91,$F89,AC90:AC91)</f>
        <v>0</v>
      </c>
      <c r="AD89" s="572"/>
      <c r="AE89" s="671"/>
      <c r="AF89" s="569"/>
      <c r="AG89" s="457">
        <f>AH89+AI89</f>
        <v>0</v>
      </c>
      <c r="AH89" s="455">
        <f>SUMIF($F90:$F91,$F89,AH90:AH91)</f>
        <v>0</v>
      </c>
      <c r="AI89" s="456">
        <f>SUMIF($F90:$F91,$F89,AI90:AI91)</f>
        <v>0</v>
      </c>
      <c r="AJ89" s="572"/>
      <c r="AK89" s="671"/>
      <c r="AL89" s="569"/>
      <c r="AM89" s="457">
        <f>AN89+AO89</f>
        <v>0</v>
      </c>
      <c r="AN89" s="455">
        <f>SUMIF($F90:$F91,$F89,AN90:AN91)</f>
        <v>0</v>
      </c>
      <c r="AO89" s="456">
        <f>SUMIF($F90:$F91,$F89,AO90:AO91)</f>
        <v>0</v>
      </c>
      <c r="AP89" s="572"/>
      <c r="AQ89" s="671"/>
      <c r="AR89" s="569"/>
      <c r="AS89" s="496"/>
      <c r="AT89" s="496"/>
      <c r="AU89" s="496"/>
      <c r="AV89" s="496"/>
      <c r="AW89" s="496"/>
      <c r="AX89" s="496"/>
      <c r="AY89" s="496"/>
      <c r="AZ89" s="496"/>
      <c r="BA89" s="496"/>
      <c r="BB89" s="496"/>
      <c r="BC89" s="496"/>
      <c r="BD89"/>
    </row>
    <row r="90" spans="1:56" ht="0.2" customHeight="1">
      <c r="A90" s="406" t="s">
        <v>924</v>
      </c>
      <c r="B90" s="844"/>
      <c r="C90" s="407"/>
      <c r="D90" s="846"/>
      <c r="E90" s="367"/>
      <c r="F90" s="425"/>
      <c r="G90" s="556"/>
      <c r="H90" s="569"/>
      <c r="I90" s="556"/>
      <c r="J90" s="569"/>
      <c r="K90" s="556"/>
      <c r="L90" s="569"/>
      <c r="M90" s="556"/>
      <c r="N90" s="569"/>
      <c r="O90" s="534"/>
      <c r="P90" s="535"/>
      <c r="Q90" s="536"/>
      <c r="R90" s="672"/>
      <c r="S90" s="672"/>
      <c r="T90" s="673"/>
      <c r="U90" s="535"/>
      <c r="V90" s="535"/>
      <c r="W90" s="536"/>
      <c r="X90" s="672"/>
      <c r="Y90" s="672"/>
      <c r="Z90" s="673"/>
      <c r="AA90" s="535"/>
      <c r="AB90" s="535"/>
      <c r="AC90" s="536"/>
      <c r="AD90" s="672"/>
      <c r="AE90" s="672"/>
      <c r="AF90" s="673"/>
      <c r="AG90" s="535"/>
      <c r="AH90" s="535"/>
      <c r="AI90" s="536"/>
      <c r="AJ90" s="672"/>
      <c r="AK90" s="672"/>
      <c r="AL90" s="673"/>
      <c r="AM90" s="535"/>
      <c r="AN90" s="535"/>
      <c r="AO90" s="536"/>
      <c r="AP90" s="672"/>
      <c r="AQ90" s="672"/>
      <c r="AR90" s="673"/>
      <c r="AS90" s="496"/>
      <c r="AT90" s="496"/>
      <c r="AU90" s="496"/>
      <c r="AV90" s="496"/>
      <c r="AW90" s="496"/>
      <c r="AX90" s="496"/>
      <c r="AY90" s="496"/>
      <c r="AZ90" s="496"/>
      <c r="BA90" s="496"/>
      <c r="BB90" s="496"/>
      <c r="BC90" s="496"/>
      <c r="BD90"/>
    </row>
    <row r="91" spans="1:56" ht="0.2" customHeight="1">
      <c r="A91" s="406"/>
      <c r="B91" s="844"/>
      <c r="C91" s="407"/>
      <c r="D91" s="846"/>
      <c r="E91" s="426"/>
      <c r="F91" s="425"/>
      <c r="G91" s="556"/>
      <c r="H91" s="569"/>
      <c r="I91" s="556"/>
      <c r="J91" s="569"/>
      <c r="K91" s="556"/>
      <c r="L91" s="569"/>
      <c r="M91" s="556"/>
      <c r="N91" s="569"/>
      <c r="O91" s="534"/>
      <c r="P91" s="535"/>
      <c r="Q91" s="536"/>
      <c r="R91" s="672"/>
      <c r="S91" s="672"/>
      <c r="T91" s="673"/>
      <c r="U91" s="535"/>
      <c r="V91" s="535"/>
      <c r="W91" s="536"/>
      <c r="X91" s="672"/>
      <c r="Y91" s="672"/>
      <c r="Z91" s="673"/>
      <c r="AA91" s="535"/>
      <c r="AB91" s="535"/>
      <c r="AC91" s="536"/>
      <c r="AD91" s="672"/>
      <c r="AE91" s="672"/>
      <c r="AF91" s="673"/>
      <c r="AG91" s="535"/>
      <c r="AH91" s="535"/>
      <c r="AI91" s="536"/>
      <c r="AJ91" s="672"/>
      <c r="AK91" s="672"/>
      <c r="AL91" s="673"/>
      <c r="AM91" s="535"/>
      <c r="AN91" s="535"/>
      <c r="AO91" s="536"/>
      <c r="AP91" s="672"/>
      <c r="AQ91" s="672"/>
      <c r="AR91" s="673"/>
      <c r="AS91" s="496"/>
      <c r="AT91" s="496"/>
      <c r="AU91" s="496"/>
      <c r="AV91" s="496"/>
      <c r="AW91" s="496"/>
      <c r="AX91" s="496"/>
      <c r="AY91" s="496"/>
      <c r="AZ91" s="496"/>
      <c r="BA91" s="496"/>
      <c r="BB91" s="496"/>
      <c r="BC91" s="496"/>
      <c r="BD91"/>
    </row>
    <row r="92" spans="1:56" ht="14.25">
      <c r="A92" s="406"/>
      <c r="B92" s="844"/>
      <c r="C92" s="407"/>
      <c r="D92" s="846"/>
      <c r="E92" s="378" t="s">
        <v>928</v>
      </c>
      <c r="F92" s="388" t="s">
        <v>929</v>
      </c>
      <c r="G92" s="540"/>
      <c r="H92" s="569"/>
      <c r="I92" s="540"/>
      <c r="J92" s="569"/>
      <c r="K92" s="540"/>
      <c r="L92" s="569"/>
      <c r="M92" s="540"/>
      <c r="N92" s="569"/>
      <c r="O92" s="454">
        <f>P92+Q92</f>
        <v>0</v>
      </c>
      <c r="P92" s="455">
        <f>SUM(P93:P94)</f>
        <v>0</v>
      </c>
      <c r="Q92" s="456">
        <f>SUM(Q93:Q94)</f>
        <v>0</v>
      </c>
      <c r="R92" s="572"/>
      <c r="S92" s="671"/>
      <c r="T92" s="569"/>
      <c r="U92" s="457">
        <f>V92+W92</f>
        <v>0</v>
      </c>
      <c r="V92" s="455">
        <f>SUM(V93:V94)</f>
        <v>0</v>
      </c>
      <c r="W92" s="456">
        <f>SUM(W93:W94)</f>
        <v>0</v>
      </c>
      <c r="X92" s="572"/>
      <c r="Y92" s="671"/>
      <c r="Z92" s="569"/>
      <c r="AA92" s="457">
        <f>AB92+AC92</f>
        <v>0</v>
      </c>
      <c r="AB92" s="455">
        <f>SUM(AB93:AB94)</f>
        <v>0</v>
      </c>
      <c r="AC92" s="456">
        <f>SUM(AC93:AC94)</f>
        <v>0</v>
      </c>
      <c r="AD92" s="572"/>
      <c r="AE92" s="671"/>
      <c r="AF92" s="569"/>
      <c r="AG92" s="457">
        <f>AH92+AI92</f>
        <v>0</v>
      </c>
      <c r="AH92" s="455">
        <f>SUM(AH93:AH94)</f>
        <v>0</v>
      </c>
      <c r="AI92" s="456">
        <f>SUM(AI93:AI94)</f>
        <v>0</v>
      </c>
      <c r="AJ92" s="572"/>
      <c r="AK92" s="671"/>
      <c r="AL92" s="569"/>
      <c r="AM92" s="457">
        <f>AN92+AO92</f>
        <v>0</v>
      </c>
      <c r="AN92" s="455">
        <f>SUM(AN93:AN94)</f>
        <v>0</v>
      </c>
      <c r="AO92" s="456">
        <f>SUM(AO93:AO94)</f>
        <v>0</v>
      </c>
      <c r="AP92" s="572"/>
      <c r="AQ92" s="671"/>
      <c r="AR92" s="569"/>
      <c r="AS92" s="496"/>
      <c r="AT92" s="496"/>
      <c r="AU92" s="496"/>
      <c r="AV92" s="496"/>
      <c r="AW92" s="496"/>
      <c r="AX92" s="496"/>
      <c r="AY92" s="496"/>
      <c r="AZ92" s="496"/>
      <c r="BA92" s="496"/>
      <c r="BB92" s="496"/>
      <c r="BC92" s="496"/>
      <c r="BD92"/>
    </row>
    <row r="93" spans="1:56" ht="0.2" customHeight="1">
      <c r="A93" s="406" t="s">
        <v>927</v>
      </c>
      <c r="B93" s="844"/>
      <c r="C93" s="407"/>
      <c r="D93" s="846"/>
      <c r="E93" s="367"/>
      <c r="F93" s="425"/>
      <c r="G93" s="556"/>
      <c r="H93" s="569"/>
      <c r="I93" s="556"/>
      <c r="J93" s="569"/>
      <c r="K93" s="556"/>
      <c r="L93" s="569"/>
      <c r="M93" s="556"/>
      <c r="N93" s="569"/>
      <c r="O93" s="534"/>
      <c r="P93" s="535"/>
      <c r="Q93" s="536"/>
      <c r="R93" s="672"/>
      <c r="S93" s="672"/>
      <c r="T93" s="673"/>
      <c r="U93" s="535"/>
      <c r="V93" s="535"/>
      <c r="W93" s="536"/>
      <c r="X93" s="672"/>
      <c r="Y93" s="672"/>
      <c r="Z93" s="673"/>
      <c r="AA93" s="535"/>
      <c r="AB93" s="535"/>
      <c r="AC93" s="536"/>
      <c r="AD93" s="672"/>
      <c r="AE93" s="672"/>
      <c r="AF93" s="673"/>
      <c r="AG93" s="535"/>
      <c r="AH93" s="535"/>
      <c r="AI93" s="536"/>
      <c r="AJ93" s="672"/>
      <c r="AK93" s="672"/>
      <c r="AL93" s="673"/>
      <c r="AM93" s="535"/>
      <c r="AN93" s="535"/>
      <c r="AO93" s="536"/>
      <c r="AP93" s="672"/>
      <c r="AQ93" s="672"/>
      <c r="AR93" s="673"/>
      <c r="AS93" s="496"/>
      <c r="AT93" s="496"/>
      <c r="AU93" s="496"/>
      <c r="AV93" s="496"/>
      <c r="AW93" s="496"/>
      <c r="AX93" s="496"/>
      <c r="AY93" s="496"/>
      <c r="AZ93" s="496"/>
      <c r="BA93" s="496"/>
      <c r="BB93" s="496"/>
      <c r="BC93" s="496"/>
      <c r="BD93"/>
    </row>
    <row r="94" spans="1:56" ht="0.2" customHeight="1" thickBot="1">
      <c r="A94" s="406"/>
      <c r="B94" s="844"/>
      <c r="C94" s="407"/>
      <c r="D94" s="847"/>
      <c r="E94" s="427"/>
      <c r="F94" s="428"/>
      <c r="G94" s="563"/>
      <c r="H94" s="571"/>
      <c r="I94" s="563"/>
      <c r="J94" s="571"/>
      <c r="K94" s="563"/>
      <c r="L94" s="571"/>
      <c r="M94" s="563"/>
      <c r="N94" s="571"/>
      <c r="O94" s="546"/>
      <c r="P94" s="547"/>
      <c r="Q94" s="548"/>
      <c r="R94" s="680"/>
      <c r="S94" s="680"/>
      <c r="T94" s="681"/>
      <c r="U94" s="547"/>
      <c r="V94" s="547"/>
      <c r="W94" s="548"/>
      <c r="X94" s="680"/>
      <c r="Y94" s="680"/>
      <c r="Z94" s="681"/>
      <c r="AA94" s="547"/>
      <c r="AB94" s="547"/>
      <c r="AC94" s="548"/>
      <c r="AD94" s="680"/>
      <c r="AE94" s="680"/>
      <c r="AF94" s="681"/>
      <c r="AG94" s="547"/>
      <c r="AH94" s="547"/>
      <c r="AI94" s="548"/>
      <c r="AJ94" s="680"/>
      <c r="AK94" s="680"/>
      <c r="AL94" s="681"/>
      <c r="AM94" s="547"/>
      <c r="AN94" s="547"/>
      <c r="AO94" s="548"/>
      <c r="AP94" s="680"/>
      <c r="AQ94" s="680"/>
      <c r="AR94" s="681"/>
      <c r="AS94" s="496"/>
      <c r="AT94" s="496"/>
      <c r="AU94" s="496"/>
      <c r="AV94" s="496"/>
      <c r="AW94" s="496"/>
      <c r="AX94" s="496"/>
      <c r="AY94" s="496"/>
      <c r="AZ94" s="496"/>
      <c r="BA94" s="496"/>
      <c r="BB94" s="496"/>
      <c r="BC94" s="496"/>
      <c r="BD94"/>
    </row>
    <row r="95" spans="1:56" hidden="1">
      <c r="D95" s="367"/>
      <c r="E95" s="383"/>
      <c r="F95" s="384"/>
      <c r="G95" s="556"/>
      <c r="H95" s="569"/>
      <c r="I95" s="556"/>
      <c r="J95" s="569"/>
      <c r="K95" s="556"/>
      <c r="L95" s="569"/>
      <c r="M95" s="556"/>
      <c r="N95" s="569"/>
      <c r="O95" s="534"/>
      <c r="P95" s="535"/>
      <c r="Q95" s="536"/>
      <c r="R95" s="672"/>
      <c r="S95" s="672"/>
      <c r="T95" s="673"/>
      <c r="U95" s="535"/>
      <c r="V95" s="535"/>
      <c r="W95" s="536"/>
      <c r="X95" s="672"/>
      <c r="Y95" s="672"/>
      <c r="Z95" s="673"/>
      <c r="AA95" s="535"/>
      <c r="AB95" s="535"/>
      <c r="AC95" s="536"/>
      <c r="AD95" s="672"/>
      <c r="AE95" s="672"/>
      <c r="AF95" s="673"/>
      <c r="AG95" s="535"/>
      <c r="AH95" s="535"/>
      <c r="AI95" s="536"/>
      <c r="AJ95" s="672"/>
      <c r="AK95" s="672"/>
      <c r="AL95" s="673"/>
      <c r="AM95" s="535"/>
      <c r="AN95" s="535"/>
      <c r="AO95" s="536"/>
      <c r="AP95" s="672"/>
      <c r="AQ95" s="672"/>
      <c r="AR95" s="673"/>
      <c r="AS95" s="496"/>
      <c r="AT95" s="496"/>
      <c r="AU95" s="496"/>
      <c r="AV95" s="496"/>
      <c r="AW95" s="496"/>
      <c r="AX95" s="496"/>
      <c r="AY95" s="496"/>
      <c r="AZ95" s="496"/>
      <c r="BA95" s="496"/>
      <c r="BB95" s="496"/>
      <c r="BC95" s="496"/>
      <c r="BD95"/>
    </row>
    <row r="96" spans="1:56">
      <c r="C96" s="341" t="s">
        <v>2304</v>
      </c>
      <c r="D96" s="363" t="s">
        <v>931</v>
      </c>
      <c r="E96" s="830" t="s">
        <v>1541</v>
      </c>
      <c r="F96" s="831"/>
      <c r="G96" s="454">
        <f t="shared" ref="G96:M96" si="61">G97+G99+G101</f>
        <v>0</v>
      </c>
      <c r="H96" s="569"/>
      <c r="I96" s="454">
        <f t="shared" si="61"/>
        <v>0</v>
      </c>
      <c r="J96" s="569"/>
      <c r="K96" s="454">
        <f t="shared" si="61"/>
        <v>0</v>
      </c>
      <c r="L96" s="569"/>
      <c r="M96" s="454">
        <f t="shared" si="61"/>
        <v>0</v>
      </c>
      <c r="N96" s="569"/>
      <c r="O96" s="454">
        <f>P96+Q96</f>
        <v>0</v>
      </c>
      <c r="P96" s="455">
        <f>P97+P99+P101</f>
        <v>0</v>
      </c>
      <c r="Q96" s="456">
        <f>Q97+Q99+Q101</f>
        <v>0</v>
      </c>
      <c r="R96" s="572"/>
      <c r="S96" s="671"/>
      <c r="T96" s="569"/>
      <c r="U96" s="457">
        <f>V96+W96</f>
        <v>0</v>
      </c>
      <c r="V96" s="455">
        <f>V97+V99+V101</f>
        <v>0</v>
      </c>
      <c r="W96" s="456">
        <f>W97+W99+W101</f>
        <v>0</v>
      </c>
      <c r="X96" s="572"/>
      <c r="Y96" s="671"/>
      <c r="Z96" s="569"/>
      <c r="AA96" s="457">
        <f>AB96+AC96</f>
        <v>0</v>
      </c>
      <c r="AB96" s="455">
        <f>AB97+AB99+AB101</f>
        <v>0</v>
      </c>
      <c r="AC96" s="456">
        <f>AC97+AC99+AC101</f>
        <v>0</v>
      </c>
      <c r="AD96" s="572"/>
      <c r="AE96" s="671"/>
      <c r="AF96" s="569"/>
      <c r="AG96" s="457">
        <f>AH96+AI96</f>
        <v>0</v>
      </c>
      <c r="AH96" s="455">
        <f>AH97+AH99+AH101</f>
        <v>0</v>
      </c>
      <c r="AI96" s="456">
        <f>AI97+AI99+AI101</f>
        <v>0</v>
      </c>
      <c r="AJ96" s="572"/>
      <c r="AK96" s="671"/>
      <c r="AL96" s="569"/>
      <c r="AM96" s="457">
        <f>AN96+AO96</f>
        <v>0</v>
      </c>
      <c r="AN96" s="455">
        <f>AN97+AN99+AN101</f>
        <v>0</v>
      </c>
      <c r="AO96" s="456">
        <f>AO97+AO99+AO101</f>
        <v>0</v>
      </c>
      <c r="AP96" s="572"/>
      <c r="AQ96" s="671"/>
      <c r="AR96" s="569"/>
      <c r="AS96" s="496"/>
      <c r="AT96" s="496"/>
      <c r="AU96" s="496"/>
      <c r="AV96" s="496"/>
      <c r="AW96" s="496"/>
      <c r="AX96" s="496"/>
      <c r="AY96" s="496"/>
      <c r="AZ96" s="496"/>
      <c r="BA96" s="496"/>
      <c r="BB96" s="496"/>
      <c r="BC96" s="496"/>
      <c r="BD96"/>
    </row>
    <row r="97" spans="2:56">
      <c r="B97" s="340" t="s">
        <v>933</v>
      </c>
      <c r="C97" s="341" t="s">
        <v>2304</v>
      </c>
      <c r="D97" s="378" t="s">
        <v>1818</v>
      </c>
      <c r="E97" s="813" t="s">
        <v>934</v>
      </c>
      <c r="F97" s="814"/>
      <c r="G97" s="373"/>
      <c r="H97" s="669"/>
      <c r="I97" s="373"/>
      <c r="J97" s="669"/>
      <c r="K97" s="373"/>
      <c r="L97" s="669"/>
      <c r="M97" s="373"/>
      <c r="N97" s="669"/>
      <c r="O97" s="454">
        <f>P97+Q97</f>
        <v>0</v>
      </c>
      <c r="P97" s="537">
        <f>SUMIF($E$102:$E$103,$D97,P$102:P$103)</f>
        <v>0</v>
      </c>
      <c r="Q97" s="538">
        <f>SUMIF($E$102:$E$103,$D97,Q$102:Q$103)</f>
        <v>0</v>
      </c>
      <c r="R97" s="575"/>
      <c r="S97" s="402"/>
      <c r="T97" s="403"/>
      <c r="U97" s="457">
        <f>V97+W97</f>
        <v>0</v>
      </c>
      <c r="V97" s="537">
        <f>SUMIF($E$102:$E$103,$D97,V$102:V$103)</f>
        <v>0</v>
      </c>
      <c r="W97" s="538">
        <f>SUMIF($E$102:$E$103,$D97,W$102:W$103)</f>
        <v>0</v>
      </c>
      <c r="X97" s="575"/>
      <c r="Y97" s="402"/>
      <c r="Z97" s="403"/>
      <c r="AA97" s="457">
        <f>AB97+AC97</f>
        <v>0</v>
      </c>
      <c r="AB97" s="537">
        <f>SUMIF($E$102:$E$103,$D97,AB$102:AB$103)</f>
        <v>0</v>
      </c>
      <c r="AC97" s="538">
        <f>SUMIF($E$102:$E$103,$D97,AC$102:AC$103)</f>
        <v>0</v>
      </c>
      <c r="AD97" s="575"/>
      <c r="AE97" s="402"/>
      <c r="AF97" s="403"/>
      <c r="AG97" s="457">
        <f>AH97+AI97</f>
        <v>0</v>
      </c>
      <c r="AH97" s="537">
        <f>SUMIF($E$102:$E$103,$D97,AH$102:AH$103)</f>
        <v>0</v>
      </c>
      <c r="AI97" s="538">
        <f>SUMIF($E$102:$E$103,$D97,AI$102:AI$103)</f>
        <v>0</v>
      </c>
      <c r="AJ97" s="575"/>
      <c r="AK97" s="402"/>
      <c r="AL97" s="403"/>
      <c r="AM97" s="457">
        <f>AN97+AO97</f>
        <v>0</v>
      </c>
      <c r="AN97" s="537">
        <f>SUMIF($E$102:$E$103,$D97,AN$102:AN$103)</f>
        <v>0</v>
      </c>
      <c r="AO97" s="538">
        <f>SUMIF($E$102:$E$103,$D97,AO$102:AO$103)</f>
        <v>0</v>
      </c>
      <c r="AP97" s="575"/>
      <c r="AQ97" s="402"/>
      <c r="AR97" s="403"/>
      <c r="AS97" s="496"/>
      <c r="AT97" s="496"/>
      <c r="AU97" s="496"/>
      <c r="AV97" s="496"/>
      <c r="AW97" s="496"/>
      <c r="AX97" s="496"/>
      <c r="AY97" s="496"/>
      <c r="AZ97" s="496"/>
      <c r="BA97" s="496"/>
      <c r="BB97" s="496"/>
      <c r="BC97" s="496"/>
      <c r="BD97"/>
    </row>
    <row r="98" spans="2:56">
      <c r="D98" s="367"/>
      <c r="E98" s="834" t="s">
        <v>1990</v>
      </c>
      <c r="F98" s="834"/>
      <c r="G98" s="556"/>
      <c r="H98" s="569"/>
      <c r="I98" s="556"/>
      <c r="J98" s="569"/>
      <c r="K98" s="556"/>
      <c r="L98" s="569"/>
      <c r="M98" s="556"/>
      <c r="N98" s="569"/>
      <c r="O98" s="534"/>
      <c r="P98" s="535"/>
      <c r="Q98" s="536"/>
      <c r="R98" s="672"/>
      <c r="S98" s="672"/>
      <c r="T98" s="673"/>
      <c r="U98" s="535"/>
      <c r="V98" s="535"/>
      <c r="W98" s="536"/>
      <c r="X98" s="672"/>
      <c r="Y98" s="672"/>
      <c r="Z98" s="673"/>
      <c r="AA98" s="535"/>
      <c r="AB98" s="535"/>
      <c r="AC98" s="536"/>
      <c r="AD98" s="672"/>
      <c r="AE98" s="672"/>
      <c r="AF98" s="673"/>
      <c r="AG98" s="535"/>
      <c r="AH98" s="535"/>
      <c r="AI98" s="536"/>
      <c r="AJ98" s="672"/>
      <c r="AK98" s="672"/>
      <c r="AL98" s="673"/>
      <c r="AM98" s="535"/>
      <c r="AN98" s="535"/>
      <c r="AO98" s="536"/>
      <c r="AP98" s="672"/>
      <c r="AQ98" s="672"/>
      <c r="AR98" s="673"/>
      <c r="AS98" s="496"/>
      <c r="AT98" s="496"/>
      <c r="AU98" s="496"/>
      <c r="AV98" s="496"/>
      <c r="AW98" s="496"/>
      <c r="AX98" s="496"/>
      <c r="AY98" s="496"/>
      <c r="AZ98" s="496"/>
      <c r="BA98" s="496"/>
      <c r="BB98" s="496"/>
      <c r="BC98" s="496"/>
      <c r="BD98"/>
    </row>
    <row r="99" spans="2:56" ht="15" customHeight="1">
      <c r="B99" s="340" t="s">
        <v>935</v>
      </c>
      <c r="C99" s="341" t="s">
        <v>2304</v>
      </c>
      <c r="D99" s="378" t="s">
        <v>1820</v>
      </c>
      <c r="E99" s="813" t="s">
        <v>936</v>
      </c>
      <c r="F99" s="814"/>
      <c r="G99" s="373"/>
      <c r="H99" s="669"/>
      <c r="I99" s="373"/>
      <c r="J99" s="669"/>
      <c r="K99" s="373"/>
      <c r="L99" s="669"/>
      <c r="M99" s="373"/>
      <c r="N99" s="669"/>
      <c r="O99" s="454">
        <f>P99+Q99</f>
        <v>0</v>
      </c>
      <c r="P99" s="537">
        <f>SUMIF($E$102:$E$103,$D99,P$102:P$103)</f>
        <v>0</v>
      </c>
      <c r="Q99" s="538">
        <f>SUMIF($E$102:$E$103,$D99,Q$102:Q$103)</f>
        <v>0</v>
      </c>
      <c r="R99" s="575"/>
      <c r="S99" s="402"/>
      <c r="T99" s="403"/>
      <c r="U99" s="457">
        <f>V99+W99</f>
        <v>0</v>
      </c>
      <c r="V99" s="537">
        <f>SUMIF($E$102:$E$103,$D99,V$102:V$103)</f>
        <v>0</v>
      </c>
      <c r="W99" s="538">
        <f>SUMIF($E$102:$E$103,$D99,W$102:W$103)</f>
        <v>0</v>
      </c>
      <c r="X99" s="575"/>
      <c r="Y99" s="402"/>
      <c r="Z99" s="403"/>
      <c r="AA99" s="457">
        <f>AB99+AC99</f>
        <v>0</v>
      </c>
      <c r="AB99" s="537">
        <f>SUMIF($E$102:$E$103,$D99,AB$102:AB$103)</f>
        <v>0</v>
      </c>
      <c r="AC99" s="538">
        <f>SUMIF($E$102:$E$103,$D99,AC$102:AC$103)</f>
        <v>0</v>
      </c>
      <c r="AD99" s="575"/>
      <c r="AE99" s="402"/>
      <c r="AF99" s="403"/>
      <c r="AG99" s="457">
        <f>AH99+AI99</f>
        <v>0</v>
      </c>
      <c r="AH99" s="537">
        <f>SUMIF($E$102:$E$103,$D99,AH$102:AH$103)</f>
        <v>0</v>
      </c>
      <c r="AI99" s="538">
        <f>SUMIF($E$102:$E$103,$D99,AI$102:AI$103)</f>
        <v>0</v>
      </c>
      <c r="AJ99" s="575"/>
      <c r="AK99" s="402"/>
      <c r="AL99" s="403"/>
      <c r="AM99" s="457">
        <f>AN99+AO99</f>
        <v>0</v>
      </c>
      <c r="AN99" s="537">
        <f>SUMIF($E$102:$E$103,$D99,AN$102:AN$103)</f>
        <v>0</v>
      </c>
      <c r="AO99" s="538">
        <f>SUMIF($E$102:$E$103,$D99,AO$102:AO$103)</f>
        <v>0</v>
      </c>
      <c r="AP99" s="575"/>
      <c r="AQ99" s="402"/>
      <c r="AR99" s="403"/>
      <c r="AS99" s="496"/>
      <c r="AT99" s="496"/>
      <c r="AU99" s="496"/>
      <c r="AV99" s="496"/>
      <c r="AW99" s="496"/>
      <c r="AX99" s="496"/>
      <c r="AY99" s="496"/>
      <c r="AZ99" s="496"/>
      <c r="BA99" s="496"/>
      <c r="BB99" s="496"/>
      <c r="BC99" s="496"/>
      <c r="BD99"/>
    </row>
    <row r="100" spans="2:56">
      <c r="D100" s="367"/>
      <c r="E100" s="834" t="s">
        <v>1714</v>
      </c>
      <c r="F100" s="834"/>
      <c r="G100" s="556"/>
      <c r="H100" s="569"/>
      <c r="I100" s="556"/>
      <c r="J100" s="569"/>
      <c r="K100" s="556"/>
      <c r="L100" s="569"/>
      <c r="M100" s="556"/>
      <c r="N100" s="569"/>
      <c r="O100" s="534"/>
      <c r="P100" s="535"/>
      <c r="Q100" s="536"/>
      <c r="R100" s="672"/>
      <c r="S100" s="672"/>
      <c r="T100" s="673"/>
      <c r="U100" s="535"/>
      <c r="V100" s="535"/>
      <c r="W100" s="536"/>
      <c r="X100" s="672"/>
      <c r="Y100" s="672"/>
      <c r="Z100" s="673"/>
      <c r="AA100" s="535"/>
      <c r="AB100" s="535"/>
      <c r="AC100" s="536"/>
      <c r="AD100" s="672"/>
      <c r="AE100" s="672"/>
      <c r="AF100" s="673"/>
      <c r="AG100" s="535"/>
      <c r="AH100" s="535"/>
      <c r="AI100" s="536"/>
      <c r="AJ100" s="672"/>
      <c r="AK100" s="672"/>
      <c r="AL100" s="673"/>
      <c r="AM100" s="535"/>
      <c r="AN100" s="535"/>
      <c r="AO100" s="536"/>
      <c r="AP100" s="672"/>
      <c r="AQ100" s="672"/>
      <c r="AR100" s="673"/>
      <c r="AS100" s="496"/>
      <c r="AT100" s="496"/>
      <c r="AU100" s="496"/>
      <c r="AV100" s="496"/>
      <c r="AW100" s="496"/>
      <c r="AX100" s="496"/>
      <c r="AY100" s="496"/>
      <c r="AZ100" s="496"/>
      <c r="BA100" s="496"/>
      <c r="BB100" s="496"/>
      <c r="BC100" s="496"/>
      <c r="BD100"/>
    </row>
    <row r="101" spans="2:56" ht="15" customHeight="1">
      <c r="B101" s="340" t="s">
        <v>1790</v>
      </c>
      <c r="C101" s="341" t="s">
        <v>2304</v>
      </c>
      <c r="D101" s="378" t="s">
        <v>1909</v>
      </c>
      <c r="E101" s="813" t="s">
        <v>937</v>
      </c>
      <c r="F101" s="814"/>
      <c r="G101" s="373"/>
      <c r="H101" s="669"/>
      <c r="I101" s="373"/>
      <c r="J101" s="669"/>
      <c r="K101" s="373"/>
      <c r="L101" s="669"/>
      <c r="M101" s="373"/>
      <c r="N101" s="669"/>
      <c r="O101" s="454">
        <f>P101+Q101</f>
        <v>0</v>
      </c>
      <c r="P101" s="537">
        <f>SUMIF($E$102:$E$103,$D101,P$102:P$103)</f>
        <v>0</v>
      </c>
      <c r="Q101" s="538">
        <f>SUMIF($E$102:$E$103,$D101,Q$102:Q$103)</f>
        <v>0</v>
      </c>
      <c r="R101" s="575"/>
      <c r="S101" s="402"/>
      <c r="T101" s="403"/>
      <c r="U101" s="457">
        <f>V101+W101</f>
        <v>0</v>
      </c>
      <c r="V101" s="537">
        <f>SUMIF($E$102:$E$103,$D101,V$102:V$103)</f>
        <v>0</v>
      </c>
      <c r="W101" s="538">
        <f>SUMIF($E$102:$E$103,$D101,W$102:W$103)</f>
        <v>0</v>
      </c>
      <c r="X101" s="575"/>
      <c r="Y101" s="402"/>
      <c r="Z101" s="403"/>
      <c r="AA101" s="457">
        <f>AB101+AC101</f>
        <v>0</v>
      </c>
      <c r="AB101" s="537">
        <f>SUMIF($E$102:$E$103,$D101,AB$102:AB$103)</f>
        <v>0</v>
      </c>
      <c r="AC101" s="538">
        <f>SUMIF($E$102:$E$103,$D101,AC$102:AC$103)</f>
        <v>0</v>
      </c>
      <c r="AD101" s="575"/>
      <c r="AE101" s="402"/>
      <c r="AF101" s="403"/>
      <c r="AG101" s="457">
        <f>AH101+AI101</f>
        <v>0</v>
      </c>
      <c r="AH101" s="537">
        <f>SUMIF($E$102:$E$103,$D101,AH$102:AH$103)</f>
        <v>0</v>
      </c>
      <c r="AI101" s="538">
        <f>SUMIF($E$102:$E$103,$D101,AI$102:AI$103)</f>
        <v>0</v>
      </c>
      <c r="AJ101" s="575"/>
      <c r="AK101" s="402"/>
      <c r="AL101" s="403"/>
      <c r="AM101" s="457">
        <f>AN101+AO101</f>
        <v>0</v>
      </c>
      <c r="AN101" s="537">
        <f>SUMIF($E$102:$E$103,$D101,AN$102:AN$103)</f>
        <v>0</v>
      </c>
      <c r="AO101" s="538">
        <f>SUMIF($E$102:$E$103,$D101,AO$102:AO$103)</f>
        <v>0</v>
      </c>
      <c r="AP101" s="575"/>
      <c r="AQ101" s="402"/>
      <c r="AR101" s="403"/>
      <c r="AS101" s="496"/>
      <c r="AT101" s="496"/>
      <c r="AU101" s="496"/>
      <c r="AV101" s="496"/>
      <c r="AW101" s="496"/>
      <c r="AX101" s="496"/>
      <c r="AY101" s="496"/>
      <c r="AZ101" s="496"/>
      <c r="BA101" s="496"/>
      <c r="BB101" s="496"/>
      <c r="BC101" s="496"/>
      <c r="BD101"/>
    </row>
    <row r="102" spans="2:56" ht="15" customHeight="1">
      <c r="B102" s="340" t="s">
        <v>2257</v>
      </c>
      <c r="D102" s="367"/>
      <c r="E102" s="834" t="s">
        <v>1715</v>
      </c>
      <c r="F102" s="834"/>
      <c r="G102" s="556"/>
      <c r="H102" s="569"/>
      <c r="I102" s="556"/>
      <c r="J102" s="569"/>
      <c r="K102" s="556"/>
      <c r="L102" s="569"/>
      <c r="M102" s="556"/>
      <c r="N102" s="569"/>
      <c r="O102" s="534"/>
      <c r="P102" s="535"/>
      <c r="Q102" s="536"/>
      <c r="R102" s="672"/>
      <c r="S102" s="672"/>
      <c r="T102" s="673"/>
      <c r="U102" s="535"/>
      <c r="V102" s="535"/>
      <c r="W102" s="536"/>
      <c r="X102" s="672"/>
      <c r="Y102" s="672"/>
      <c r="Z102" s="673"/>
      <c r="AA102" s="535"/>
      <c r="AB102" s="535"/>
      <c r="AC102" s="536"/>
      <c r="AD102" s="672"/>
      <c r="AE102" s="672"/>
      <c r="AF102" s="673"/>
      <c r="AG102" s="535"/>
      <c r="AH102" s="535"/>
      <c r="AI102" s="536"/>
      <c r="AJ102" s="672"/>
      <c r="AK102" s="672"/>
      <c r="AL102" s="673"/>
      <c r="AM102" s="535"/>
      <c r="AN102" s="535"/>
      <c r="AO102" s="536"/>
      <c r="AP102" s="672"/>
      <c r="AQ102" s="672"/>
      <c r="AR102" s="673"/>
      <c r="AS102" s="496"/>
      <c r="AT102" s="496"/>
      <c r="AU102" s="496"/>
      <c r="AV102" s="496"/>
      <c r="AW102" s="496"/>
      <c r="AX102" s="496"/>
      <c r="AY102" s="496"/>
      <c r="AZ102" s="496"/>
      <c r="BA102" s="496"/>
      <c r="BB102" s="496"/>
      <c r="BC102" s="496"/>
      <c r="BD102"/>
    </row>
    <row r="103" spans="2:56" hidden="1">
      <c r="D103" s="367"/>
      <c r="E103" s="368"/>
      <c r="F103" s="386"/>
      <c r="G103" s="556"/>
      <c r="H103" s="569"/>
      <c r="I103" s="556"/>
      <c r="J103" s="569"/>
      <c r="K103" s="556"/>
      <c r="L103" s="569"/>
      <c r="M103" s="556"/>
      <c r="N103" s="569"/>
      <c r="O103" s="534"/>
      <c r="P103" s="535"/>
      <c r="Q103" s="536"/>
      <c r="R103" s="672"/>
      <c r="S103" s="672"/>
      <c r="T103" s="673"/>
      <c r="U103" s="535"/>
      <c r="V103" s="535"/>
      <c r="W103" s="536"/>
      <c r="X103" s="672"/>
      <c r="Y103" s="672"/>
      <c r="Z103" s="673"/>
      <c r="AA103" s="535"/>
      <c r="AB103" s="535"/>
      <c r="AC103" s="536"/>
      <c r="AD103" s="672"/>
      <c r="AE103" s="672"/>
      <c r="AF103" s="673"/>
      <c r="AG103" s="535"/>
      <c r="AH103" s="535"/>
      <c r="AI103" s="536"/>
      <c r="AJ103" s="672"/>
      <c r="AK103" s="672"/>
      <c r="AL103" s="673"/>
      <c r="AM103" s="535"/>
      <c r="AN103" s="535"/>
      <c r="AO103" s="536"/>
      <c r="AP103" s="672"/>
      <c r="AQ103" s="672"/>
      <c r="AR103" s="673"/>
      <c r="AS103" s="496"/>
      <c r="AT103" s="496"/>
      <c r="AU103" s="496"/>
      <c r="AV103" s="496"/>
      <c r="AW103" s="496"/>
      <c r="AX103" s="496"/>
      <c r="AY103" s="496"/>
      <c r="AZ103" s="496"/>
      <c r="BA103" s="496"/>
      <c r="BB103" s="496"/>
      <c r="BC103" s="496"/>
      <c r="BD103"/>
    </row>
    <row r="104" spans="2:56">
      <c r="B104" s="340" t="s">
        <v>2303</v>
      </c>
      <c r="C104" s="341" t="s">
        <v>2304</v>
      </c>
      <c r="D104" s="363" t="s">
        <v>938</v>
      </c>
      <c r="E104" s="830" t="s">
        <v>939</v>
      </c>
      <c r="F104" s="831"/>
      <c r="G104" s="454">
        <f t="shared" ref="G104:M104" si="62">G106+G121</f>
        <v>0</v>
      </c>
      <c r="H104" s="569"/>
      <c r="I104" s="454">
        <f t="shared" si="62"/>
        <v>0</v>
      </c>
      <c r="J104" s="569"/>
      <c r="K104" s="454">
        <f t="shared" si="62"/>
        <v>0</v>
      </c>
      <c r="L104" s="569"/>
      <c r="M104" s="454">
        <f t="shared" si="62"/>
        <v>0</v>
      </c>
      <c r="N104" s="569"/>
      <c r="O104" s="454">
        <f>P104+Q104</f>
        <v>0</v>
      </c>
      <c r="P104" s="455">
        <f>P106+P121</f>
        <v>0</v>
      </c>
      <c r="Q104" s="456">
        <f>Q106+Q121</f>
        <v>0</v>
      </c>
      <c r="R104" s="572"/>
      <c r="S104" s="671"/>
      <c r="T104" s="569"/>
      <c r="U104" s="457">
        <f>V104+W104</f>
        <v>0</v>
      </c>
      <c r="V104" s="455">
        <f>V106+V121</f>
        <v>0</v>
      </c>
      <c r="W104" s="456">
        <f>W106+W121</f>
        <v>0</v>
      </c>
      <c r="X104" s="572"/>
      <c r="Y104" s="671"/>
      <c r="Z104" s="569"/>
      <c r="AA104" s="457">
        <f>AB104+AC104</f>
        <v>0</v>
      </c>
      <c r="AB104" s="455">
        <f>AB106+AB121</f>
        <v>0</v>
      </c>
      <c r="AC104" s="456">
        <f>AC106+AC121</f>
        <v>0</v>
      </c>
      <c r="AD104" s="572"/>
      <c r="AE104" s="671"/>
      <c r="AF104" s="569"/>
      <c r="AG104" s="457">
        <f>AH104+AI104</f>
        <v>0</v>
      </c>
      <c r="AH104" s="455">
        <f>AH106+AH121</f>
        <v>0</v>
      </c>
      <c r="AI104" s="456">
        <f>AI106+AI121</f>
        <v>0</v>
      </c>
      <c r="AJ104" s="572"/>
      <c r="AK104" s="671"/>
      <c r="AL104" s="569"/>
      <c r="AM104" s="457">
        <f>AN104+AO104</f>
        <v>0</v>
      </c>
      <c r="AN104" s="455">
        <f>AN106+AN121</f>
        <v>0</v>
      </c>
      <c r="AO104" s="456">
        <f>AO106+AO121</f>
        <v>0</v>
      </c>
      <c r="AP104" s="572"/>
      <c r="AQ104" s="671"/>
      <c r="AR104" s="569"/>
      <c r="AS104" s="496"/>
      <c r="AT104" s="496"/>
      <c r="AU104" s="496"/>
      <c r="AV104" s="496"/>
      <c r="AW104" s="496"/>
      <c r="AX104" s="496"/>
      <c r="AY104" s="496"/>
      <c r="AZ104" s="496"/>
      <c r="BA104" s="496"/>
      <c r="BB104" s="496"/>
      <c r="BC104" s="496"/>
      <c r="BD104"/>
    </row>
    <row r="105" spans="2:56" hidden="1">
      <c r="D105" s="387"/>
      <c r="E105" s="368"/>
      <c r="F105" s="369"/>
      <c r="G105" s="556"/>
      <c r="H105" s="569"/>
      <c r="I105" s="556"/>
      <c r="J105" s="569"/>
      <c r="K105" s="556"/>
      <c r="L105" s="569"/>
      <c r="M105" s="556"/>
      <c r="N105" s="569"/>
      <c r="O105" s="534"/>
      <c r="P105" s="535"/>
      <c r="Q105" s="536"/>
      <c r="R105" s="672"/>
      <c r="S105" s="672"/>
      <c r="T105" s="673"/>
      <c r="U105" s="535"/>
      <c r="V105" s="535"/>
      <c r="W105" s="536"/>
      <c r="X105" s="672"/>
      <c r="Y105" s="672"/>
      <c r="Z105" s="673"/>
      <c r="AA105" s="535"/>
      <c r="AB105" s="535"/>
      <c r="AC105" s="536"/>
      <c r="AD105" s="672"/>
      <c r="AE105" s="672"/>
      <c r="AF105" s="673"/>
      <c r="AG105" s="535"/>
      <c r="AH105" s="535"/>
      <c r="AI105" s="536"/>
      <c r="AJ105" s="672"/>
      <c r="AK105" s="672"/>
      <c r="AL105" s="673"/>
      <c r="AM105" s="535"/>
      <c r="AN105" s="535"/>
      <c r="AO105" s="536"/>
      <c r="AP105" s="672"/>
      <c r="AQ105" s="672"/>
      <c r="AR105" s="673"/>
      <c r="AS105" s="496"/>
      <c r="AT105" s="496"/>
      <c r="AU105" s="496"/>
      <c r="AV105" s="496"/>
      <c r="AW105" s="496"/>
      <c r="AX105" s="496"/>
      <c r="AY105" s="496"/>
      <c r="AZ105" s="496"/>
      <c r="BA105" s="496"/>
      <c r="BB105" s="496"/>
      <c r="BC105" s="496"/>
      <c r="BD105"/>
    </row>
    <row r="106" spans="2:56">
      <c r="C106" s="341" t="s">
        <v>2304</v>
      </c>
      <c r="D106" s="363" t="s">
        <v>940</v>
      </c>
      <c r="E106" s="830" t="s">
        <v>941</v>
      </c>
      <c r="F106" s="831"/>
      <c r="G106" s="454">
        <f t="shared" ref="G106:M106" si="63">G108</f>
        <v>0</v>
      </c>
      <c r="H106" s="569"/>
      <c r="I106" s="454">
        <f t="shared" si="63"/>
        <v>0</v>
      </c>
      <c r="J106" s="569"/>
      <c r="K106" s="454">
        <f t="shared" si="63"/>
        <v>0</v>
      </c>
      <c r="L106" s="569"/>
      <c r="M106" s="454">
        <f t="shared" si="63"/>
        <v>0</v>
      </c>
      <c r="N106" s="569"/>
      <c r="O106" s="454">
        <f>P106+Q106</f>
        <v>0</v>
      </c>
      <c r="P106" s="455">
        <f>P108</f>
        <v>0</v>
      </c>
      <c r="Q106" s="456">
        <f>Q108</f>
        <v>0</v>
      </c>
      <c r="R106" s="572"/>
      <c r="S106" s="671"/>
      <c r="T106" s="569"/>
      <c r="U106" s="457">
        <f>V106+W106</f>
        <v>0</v>
      </c>
      <c r="V106" s="455">
        <f>V108</f>
        <v>0</v>
      </c>
      <c r="W106" s="456">
        <f>W108</f>
        <v>0</v>
      </c>
      <c r="X106" s="572"/>
      <c r="Y106" s="671"/>
      <c r="Z106" s="569"/>
      <c r="AA106" s="457">
        <f>AB106+AC106</f>
        <v>0</v>
      </c>
      <c r="AB106" s="455">
        <f>AB108</f>
        <v>0</v>
      </c>
      <c r="AC106" s="456">
        <f>AC108</f>
        <v>0</v>
      </c>
      <c r="AD106" s="572"/>
      <c r="AE106" s="671"/>
      <c r="AF106" s="569"/>
      <c r="AG106" s="457">
        <f>AH106+AI106</f>
        <v>0</v>
      </c>
      <c r="AH106" s="455">
        <f>AH108</f>
        <v>0</v>
      </c>
      <c r="AI106" s="456">
        <f>AI108</f>
        <v>0</v>
      </c>
      <c r="AJ106" s="572"/>
      <c r="AK106" s="671"/>
      <c r="AL106" s="569"/>
      <c r="AM106" s="457">
        <f>AN106+AO106</f>
        <v>0</v>
      </c>
      <c r="AN106" s="455">
        <f>AN108</f>
        <v>0</v>
      </c>
      <c r="AO106" s="456">
        <f>AO108</f>
        <v>0</v>
      </c>
      <c r="AP106" s="572"/>
      <c r="AQ106" s="671"/>
      <c r="AR106" s="569"/>
      <c r="AS106" s="496"/>
      <c r="AT106" s="496"/>
      <c r="AU106" s="496"/>
      <c r="AV106" s="496"/>
      <c r="AW106" s="496"/>
      <c r="AX106" s="496"/>
      <c r="AY106" s="496"/>
      <c r="AZ106" s="496"/>
      <c r="BA106" s="496"/>
      <c r="BB106" s="496"/>
      <c r="BC106" s="496"/>
      <c r="BD106"/>
    </row>
    <row r="107" spans="2:56">
      <c r="D107" s="378" t="s">
        <v>942</v>
      </c>
      <c r="E107" s="813" t="s">
        <v>1473</v>
      </c>
      <c r="F107" s="820"/>
      <c r="G107" s="454">
        <f t="shared" ref="G107:AO107" si="64">IF(G104=0,0,G106/G104*100)</f>
        <v>0</v>
      </c>
      <c r="H107" s="569"/>
      <c r="I107" s="454">
        <f t="shared" si="64"/>
        <v>0</v>
      </c>
      <c r="J107" s="569"/>
      <c r="K107" s="454">
        <f t="shared" si="64"/>
        <v>0</v>
      </c>
      <c r="L107" s="569"/>
      <c r="M107" s="454">
        <f t="shared" si="64"/>
        <v>0</v>
      </c>
      <c r="N107" s="569"/>
      <c r="O107" s="454">
        <f t="shared" si="64"/>
        <v>0</v>
      </c>
      <c r="P107" s="455">
        <f t="shared" si="64"/>
        <v>0</v>
      </c>
      <c r="Q107" s="456">
        <f t="shared" si="64"/>
        <v>0</v>
      </c>
      <c r="R107" s="572"/>
      <c r="S107" s="671"/>
      <c r="T107" s="569"/>
      <c r="U107" s="457">
        <f t="shared" si="64"/>
        <v>0</v>
      </c>
      <c r="V107" s="455">
        <f t="shared" si="64"/>
        <v>0</v>
      </c>
      <c r="W107" s="456">
        <f t="shared" si="64"/>
        <v>0</v>
      </c>
      <c r="X107" s="572"/>
      <c r="Y107" s="671"/>
      <c r="Z107" s="569"/>
      <c r="AA107" s="457">
        <f t="shared" si="64"/>
        <v>0</v>
      </c>
      <c r="AB107" s="455">
        <f t="shared" si="64"/>
        <v>0</v>
      </c>
      <c r="AC107" s="456">
        <f t="shared" si="64"/>
        <v>0</v>
      </c>
      <c r="AD107" s="572"/>
      <c r="AE107" s="671"/>
      <c r="AF107" s="569"/>
      <c r="AG107" s="457">
        <f t="shared" si="64"/>
        <v>0</v>
      </c>
      <c r="AH107" s="455">
        <f t="shared" si="64"/>
        <v>0</v>
      </c>
      <c r="AI107" s="456">
        <f t="shared" si="64"/>
        <v>0</v>
      </c>
      <c r="AJ107" s="572"/>
      <c r="AK107" s="671"/>
      <c r="AL107" s="569"/>
      <c r="AM107" s="457">
        <f t="shared" si="64"/>
        <v>0</v>
      </c>
      <c r="AN107" s="455">
        <f t="shared" si="64"/>
        <v>0</v>
      </c>
      <c r="AO107" s="456">
        <f t="shared" si="64"/>
        <v>0</v>
      </c>
      <c r="AP107" s="572"/>
      <c r="AQ107" s="671"/>
      <c r="AR107" s="569"/>
      <c r="AS107" s="496"/>
      <c r="AT107" s="496"/>
      <c r="AU107" s="496"/>
      <c r="AV107" s="496"/>
      <c r="AW107" s="496"/>
      <c r="AX107" s="496"/>
      <c r="AY107" s="496"/>
      <c r="AZ107" s="496"/>
      <c r="BA107" s="496"/>
      <c r="BB107" s="496"/>
      <c r="BC107" s="496"/>
      <c r="BD107"/>
    </row>
    <row r="108" spans="2:56">
      <c r="D108" s="378" t="s">
        <v>943</v>
      </c>
      <c r="E108" s="813" t="s">
        <v>2351</v>
      </c>
      <c r="F108" s="820"/>
      <c r="G108" s="373"/>
      <c r="H108" s="669"/>
      <c r="I108" s="373"/>
      <c r="J108" s="669"/>
      <c r="K108" s="373"/>
      <c r="L108" s="669"/>
      <c r="M108" s="373"/>
      <c r="N108" s="669"/>
      <c r="O108" s="454">
        <f t="shared" ref="O108:O115" si="65">P108+Q108</f>
        <v>0</v>
      </c>
      <c r="P108" s="537">
        <f>SUMIF($E$119:$E$120,$D108,P$119:P$120)</f>
        <v>0</v>
      </c>
      <c r="Q108" s="538">
        <f>SUMIF($E$119:$E$120,$D108,Q$119:Q$120)</f>
        <v>0</v>
      </c>
      <c r="R108" s="575"/>
      <c r="S108" s="402"/>
      <c r="T108" s="403"/>
      <c r="U108" s="457">
        <f t="shared" ref="U108:U115" si="66">V108+W108</f>
        <v>0</v>
      </c>
      <c r="V108" s="537">
        <f>SUMIF($E$119:$E$120,$D108,V$119:V$120)</f>
        <v>0</v>
      </c>
      <c r="W108" s="538">
        <f>SUMIF($E$119:$E$120,$D108,W$119:W$120)</f>
        <v>0</v>
      </c>
      <c r="X108" s="575"/>
      <c r="Y108" s="402"/>
      <c r="Z108" s="403"/>
      <c r="AA108" s="457">
        <f t="shared" ref="AA108:AA115" si="67">AB108+AC108</f>
        <v>0</v>
      </c>
      <c r="AB108" s="537">
        <f>SUMIF($E$119:$E$120,$D108,AB$119:AB$120)</f>
        <v>0</v>
      </c>
      <c r="AC108" s="538">
        <f>SUMIF($E$119:$E$120,$D108,AC$119:AC$120)</f>
        <v>0</v>
      </c>
      <c r="AD108" s="575"/>
      <c r="AE108" s="402"/>
      <c r="AF108" s="403"/>
      <c r="AG108" s="457">
        <f t="shared" ref="AG108:AG115" si="68">AH108+AI108</f>
        <v>0</v>
      </c>
      <c r="AH108" s="537">
        <f>SUMIF($E$119:$E$120,$D108,AH$119:AH$120)</f>
        <v>0</v>
      </c>
      <c r="AI108" s="538">
        <f>SUMIF($E$119:$E$120,$D108,AI$119:AI$120)</f>
        <v>0</v>
      </c>
      <c r="AJ108" s="575"/>
      <c r="AK108" s="402"/>
      <c r="AL108" s="403"/>
      <c r="AM108" s="457">
        <f t="shared" ref="AM108:AM115" si="69">AN108+AO108</f>
        <v>0</v>
      </c>
      <c r="AN108" s="537">
        <f>SUMIF($E$119:$E$120,$D108,AN$119:AN$120)</f>
        <v>0</v>
      </c>
      <c r="AO108" s="538">
        <f>SUMIF($E$119:$E$120,$D108,AO$119:AO$120)</f>
        <v>0</v>
      </c>
      <c r="AP108" s="575"/>
      <c r="AQ108" s="402"/>
      <c r="AR108" s="403"/>
      <c r="AS108" s="496"/>
      <c r="AT108" s="496"/>
      <c r="AU108" s="496"/>
      <c r="AV108" s="496"/>
      <c r="AW108" s="496"/>
      <c r="AX108" s="496"/>
      <c r="AY108" s="496"/>
      <c r="AZ108" s="496"/>
      <c r="BA108" s="496"/>
      <c r="BB108" s="496"/>
      <c r="BC108" s="496"/>
      <c r="BD108"/>
    </row>
    <row r="109" spans="2:56">
      <c r="D109" s="378" t="s">
        <v>947</v>
      </c>
      <c r="E109" s="813" t="s">
        <v>2352</v>
      </c>
      <c r="F109" s="820"/>
      <c r="G109" s="454">
        <f t="shared" ref="G109:M109" si="70">G110+G113</f>
        <v>0</v>
      </c>
      <c r="H109" s="569"/>
      <c r="I109" s="454">
        <f t="shared" si="70"/>
        <v>0</v>
      </c>
      <c r="J109" s="569"/>
      <c r="K109" s="454">
        <f t="shared" si="70"/>
        <v>0</v>
      </c>
      <c r="L109" s="569"/>
      <c r="M109" s="454">
        <f t="shared" si="70"/>
        <v>0</v>
      </c>
      <c r="N109" s="569"/>
      <c r="O109" s="454">
        <f t="shared" si="65"/>
        <v>0</v>
      </c>
      <c r="P109" s="455">
        <f>P110+P113</f>
        <v>0</v>
      </c>
      <c r="Q109" s="456">
        <f>Q110+Q113</f>
        <v>0</v>
      </c>
      <c r="R109" s="572"/>
      <c r="S109" s="671"/>
      <c r="T109" s="569"/>
      <c r="U109" s="457">
        <f t="shared" si="66"/>
        <v>0</v>
      </c>
      <c r="V109" s="455">
        <f>V110+V113</f>
        <v>0</v>
      </c>
      <c r="W109" s="456">
        <f>W110+W113</f>
        <v>0</v>
      </c>
      <c r="X109" s="572"/>
      <c r="Y109" s="671"/>
      <c r="Z109" s="569"/>
      <c r="AA109" s="457">
        <f t="shared" si="67"/>
        <v>0</v>
      </c>
      <c r="AB109" s="455">
        <f>AB110+AB113</f>
        <v>0</v>
      </c>
      <c r="AC109" s="456">
        <f>AC110+AC113</f>
        <v>0</v>
      </c>
      <c r="AD109" s="572"/>
      <c r="AE109" s="671"/>
      <c r="AF109" s="569"/>
      <c r="AG109" s="457">
        <f t="shared" si="68"/>
        <v>0</v>
      </c>
      <c r="AH109" s="455">
        <f>AH110+AH113</f>
        <v>0</v>
      </c>
      <c r="AI109" s="456">
        <f>AI110+AI113</f>
        <v>0</v>
      </c>
      <c r="AJ109" s="572"/>
      <c r="AK109" s="671"/>
      <c r="AL109" s="569"/>
      <c r="AM109" s="457">
        <f t="shared" si="69"/>
        <v>0</v>
      </c>
      <c r="AN109" s="455">
        <f>AN110+AN113</f>
        <v>0</v>
      </c>
      <c r="AO109" s="456">
        <f>AO110+AO113</f>
        <v>0</v>
      </c>
      <c r="AP109" s="572"/>
      <c r="AQ109" s="671"/>
      <c r="AR109" s="569"/>
      <c r="AS109" s="496"/>
      <c r="AT109" s="496"/>
      <c r="AU109" s="496"/>
      <c r="AV109" s="496"/>
      <c r="AW109" s="496"/>
      <c r="AX109" s="496"/>
      <c r="AY109" s="496"/>
      <c r="AZ109" s="496"/>
      <c r="BA109" s="496"/>
      <c r="BB109" s="496"/>
      <c r="BC109" s="496"/>
      <c r="BD109"/>
    </row>
    <row r="110" spans="2:56">
      <c r="C110" s="341" t="s">
        <v>2304</v>
      </c>
      <c r="D110" s="378" t="s">
        <v>949</v>
      </c>
      <c r="E110" s="828" t="s">
        <v>944</v>
      </c>
      <c r="F110" s="829"/>
      <c r="G110" s="454">
        <f t="shared" ref="G110:M110" si="71">G111+G112</f>
        <v>0</v>
      </c>
      <c r="H110" s="569"/>
      <c r="I110" s="454">
        <f t="shared" si="71"/>
        <v>0</v>
      </c>
      <c r="J110" s="569"/>
      <c r="K110" s="454">
        <f t="shared" si="71"/>
        <v>0</v>
      </c>
      <c r="L110" s="569"/>
      <c r="M110" s="454">
        <f t="shared" si="71"/>
        <v>0</v>
      </c>
      <c r="N110" s="569"/>
      <c r="O110" s="454">
        <f t="shared" si="65"/>
        <v>0</v>
      </c>
      <c r="P110" s="455">
        <f>P111+P112</f>
        <v>0</v>
      </c>
      <c r="Q110" s="456">
        <f>Q111+Q112</f>
        <v>0</v>
      </c>
      <c r="R110" s="572"/>
      <c r="S110" s="671"/>
      <c r="T110" s="569"/>
      <c r="U110" s="457">
        <f t="shared" si="66"/>
        <v>0</v>
      </c>
      <c r="V110" s="455">
        <f>V111+V112</f>
        <v>0</v>
      </c>
      <c r="W110" s="456">
        <f>W111+W112</f>
        <v>0</v>
      </c>
      <c r="X110" s="572"/>
      <c r="Y110" s="671"/>
      <c r="Z110" s="569"/>
      <c r="AA110" s="457">
        <f t="shared" si="67"/>
        <v>0</v>
      </c>
      <c r="AB110" s="455">
        <f>AB111+AB112</f>
        <v>0</v>
      </c>
      <c r="AC110" s="456">
        <f>AC111+AC112</f>
        <v>0</v>
      </c>
      <c r="AD110" s="572"/>
      <c r="AE110" s="671"/>
      <c r="AF110" s="569"/>
      <c r="AG110" s="457">
        <f t="shared" si="68"/>
        <v>0</v>
      </c>
      <c r="AH110" s="455">
        <f>AH111+AH112</f>
        <v>0</v>
      </c>
      <c r="AI110" s="456">
        <f>AI111+AI112</f>
        <v>0</v>
      </c>
      <c r="AJ110" s="572"/>
      <c r="AK110" s="671"/>
      <c r="AL110" s="569"/>
      <c r="AM110" s="457">
        <f t="shared" si="69"/>
        <v>0</v>
      </c>
      <c r="AN110" s="455">
        <f>AN111+AN112</f>
        <v>0</v>
      </c>
      <c r="AO110" s="456">
        <f>AO111+AO112</f>
        <v>0</v>
      </c>
      <c r="AP110" s="572"/>
      <c r="AQ110" s="671"/>
      <c r="AR110" s="569"/>
      <c r="AS110" s="496"/>
      <c r="AT110" s="496"/>
      <c r="AU110" s="496"/>
      <c r="AV110" s="496"/>
      <c r="AW110" s="496"/>
      <c r="AX110" s="496"/>
      <c r="AY110" s="496"/>
      <c r="AZ110" s="496"/>
      <c r="BA110" s="496"/>
      <c r="BB110" s="496"/>
      <c r="BC110" s="496"/>
      <c r="BD110"/>
    </row>
    <row r="111" spans="2:56">
      <c r="D111" s="378" t="s">
        <v>2339</v>
      </c>
      <c r="E111" s="807" t="s">
        <v>945</v>
      </c>
      <c r="F111" s="835"/>
      <c r="G111" s="373"/>
      <c r="H111" s="669"/>
      <c r="I111" s="373"/>
      <c r="J111" s="669"/>
      <c r="K111" s="373"/>
      <c r="L111" s="669"/>
      <c r="M111" s="373"/>
      <c r="N111" s="669"/>
      <c r="O111" s="454">
        <f t="shared" si="65"/>
        <v>0</v>
      </c>
      <c r="P111" s="537">
        <f>SUMIF($E$119:$E$120,$D111,P$119:P$120)</f>
        <v>0</v>
      </c>
      <c r="Q111" s="538">
        <f>SUMIF($E$119:$E$120,$D111,Q$119:Q$120)</f>
        <v>0</v>
      </c>
      <c r="R111" s="575"/>
      <c r="S111" s="402"/>
      <c r="T111" s="403"/>
      <c r="U111" s="457">
        <f t="shared" si="66"/>
        <v>0</v>
      </c>
      <c r="V111" s="537">
        <f>SUMIF($E$119:$E$120,$D111,V$119:V$120)</f>
        <v>0</v>
      </c>
      <c r="W111" s="538">
        <f>SUMIF($E$119:$E$120,$D111,W$119:W$120)</f>
        <v>0</v>
      </c>
      <c r="X111" s="575"/>
      <c r="Y111" s="402"/>
      <c r="Z111" s="403"/>
      <c r="AA111" s="457">
        <f t="shared" si="67"/>
        <v>0</v>
      </c>
      <c r="AB111" s="537">
        <f>SUMIF($E$119:$E$120,$D111,AB$119:AB$120)</f>
        <v>0</v>
      </c>
      <c r="AC111" s="538">
        <f>SUMIF($E$119:$E$120,$D111,AC$119:AC$120)</f>
        <v>0</v>
      </c>
      <c r="AD111" s="575"/>
      <c r="AE111" s="402"/>
      <c r="AF111" s="403"/>
      <c r="AG111" s="457">
        <f t="shared" si="68"/>
        <v>0</v>
      </c>
      <c r="AH111" s="537">
        <f>SUMIF($E$119:$E$120,$D111,AH$119:AH$120)</f>
        <v>0</v>
      </c>
      <c r="AI111" s="538">
        <f>SUMIF($E$119:$E$120,$D111,AI$119:AI$120)</f>
        <v>0</v>
      </c>
      <c r="AJ111" s="575"/>
      <c r="AK111" s="402"/>
      <c r="AL111" s="403"/>
      <c r="AM111" s="457">
        <f t="shared" si="69"/>
        <v>0</v>
      </c>
      <c r="AN111" s="537">
        <f>SUMIF($E$119:$E$120,$D111,AN$119:AN$120)</f>
        <v>0</v>
      </c>
      <c r="AO111" s="538">
        <f>SUMIF($E$119:$E$120,$D111,AO$119:AO$120)</f>
        <v>0</v>
      </c>
      <c r="AP111" s="575"/>
      <c r="AQ111" s="402"/>
      <c r="AR111" s="403"/>
      <c r="AS111" s="496"/>
      <c r="AT111" s="496"/>
      <c r="AU111" s="496"/>
      <c r="AV111" s="496"/>
      <c r="AW111" s="496"/>
      <c r="AX111" s="496"/>
      <c r="AY111" s="496"/>
      <c r="AZ111" s="496"/>
      <c r="BA111" s="496"/>
      <c r="BB111" s="496"/>
      <c r="BC111" s="496"/>
      <c r="BD111"/>
    </row>
    <row r="112" spans="2:56">
      <c r="D112" s="378" t="s">
        <v>2340</v>
      </c>
      <c r="E112" s="807" t="s">
        <v>946</v>
      </c>
      <c r="F112" s="835"/>
      <c r="G112" s="373"/>
      <c r="H112" s="669"/>
      <c r="I112" s="373"/>
      <c r="J112" s="669"/>
      <c r="K112" s="373"/>
      <c r="L112" s="669"/>
      <c r="M112" s="373"/>
      <c r="N112" s="669"/>
      <c r="O112" s="454">
        <f t="shared" si="65"/>
        <v>0</v>
      </c>
      <c r="P112" s="537">
        <f>SUMIF($E$119:$E$120,$D112,P$119:P$120)</f>
        <v>0</v>
      </c>
      <c r="Q112" s="538">
        <f>SUMIF($E$119:$E$120,$D112,Q$119:Q$120)</f>
        <v>0</v>
      </c>
      <c r="R112" s="575"/>
      <c r="S112" s="402"/>
      <c r="T112" s="403"/>
      <c r="U112" s="457">
        <f t="shared" si="66"/>
        <v>0</v>
      </c>
      <c r="V112" s="537">
        <f>SUMIF($E$119:$E$120,$D112,V$119:V$120)</f>
        <v>0</v>
      </c>
      <c r="W112" s="538">
        <f>SUMIF($E$119:$E$120,$D112,W$119:W$120)</f>
        <v>0</v>
      </c>
      <c r="X112" s="575"/>
      <c r="Y112" s="402"/>
      <c r="Z112" s="403"/>
      <c r="AA112" s="457">
        <f t="shared" si="67"/>
        <v>0</v>
      </c>
      <c r="AB112" s="537">
        <f>SUMIF($E$119:$E$120,$D112,AB$119:AB$120)</f>
        <v>0</v>
      </c>
      <c r="AC112" s="538">
        <f>SUMIF($E$119:$E$120,$D112,AC$119:AC$120)</f>
        <v>0</v>
      </c>
      <c r="AD112" s="575"/>
      <c r="AE112" s="402"/>
      <c r="AF112" s="403"/>
      <c r="AG112" s="457">
        <f t="shared" si="68"/>
        <v>0</v>
      </c>
      <c r="AH112" s="537">
        <f>SUMIF($E$119:$E$120,$D112,AH$119:AH$120)</f>
        <v>0</v>
      </c>
      <c r="AI112" s="538">
        <f>SUMIF($E$119:$E$120,$D112,AI$119:AI$120)</f>
        <v>0</v>
      </c>
      <c r="AJ112" s="575"/>
      <c r="AK112" s="402"/>
      <c r="AL112" s="403"/>
      <c r="AM112" s="457">
        <f t="shared" si="69"/>
        <v>0</v>
      </c>
      <c r="AN112" s="537">
        <f>SUMIF($E$119:$E$120,$D112,AN$119:AN$120)</f>
        <v>0</v>
      </c>
      <c r="AO112" s="538">
        <f>SUMIF($E$119:$E$120,$D112,AO$119:AO$120)</f>
        <v>0</v>
      </c>
      <c r="AP112" s="575"/>
      <c r="AQ112" s="402"/>
      <c r="AR112" s="403"/>
      <c r="AS112" s="496"/>
      <c r="AT112" s="496"/>
      <c r="AU112" s="496"/>
      <c r="AV112" s="496"/>
      <c r="AW112" s="496"/>
      <c r="AX112" s="496"/>
      <c r="AY112" s="496"/>
      <c r="AZ112" s="496"/>
      <c r="BA112" s="496"/>
      <c r="BB112" s="496"/>
      <c r="BC112" s="496"/>
      <c r="BD112"/>
    </row>
    <row r="113" spans="2:56">
      <c r="C113" s="341" t="s">
        <v>2304</v>
      </c>
      <c r="D113" s="378" t="s">
        <v>950</v>
      </c>
      <c r="E113" s="828" t="s">
        <v>948</v>
      </c>
      <c r="F113" s="829"/>
      <c r="G113" s="454">
        <f t="shared" ref="G113:M113" si="72">G114+G115</f>
        <v>0</v>
      </c>
      <c r="H113" s="569"/>
      <c r="I113" s="454">
        <f t="shared" si="72"/>
        <v>0</v>
      </c>
      <c r="J113" s="569"/>
      <c r="K113" s="454">
        <f t="shared" si="72"/>
        <v>0</v>
      </c>
      <c r="L113" s="569"/>
      <c r="M113" s="454">
        <f t="shared" si="72"/>
        <v>0</v>
      </c>
      <c r="N113" s="569"/>
      <c r="O113" s="454">
        <f t="shared" si="65"/>
        <v>0</v>
      </c>
      <c r="P113" s="455">
        <f>P114+P115</f>
        <v>0</v>
      </c>
      <c r="Q113" s="456">
        <f>Q114+Q115</f>
        <v>0</v>
      </c>
      <c r="R113" s="572"/>
      <c r="S113" s="671"/>
      <c r="T113" s="569"/>
      <c r="U113" s="457">
        <f t="shared" si="66"/>
        <v>0</v>
      </c>
      <c r="V113" s="455">
        <f>V114+V115</f>
        <v>0</v>
      </c>
      <c r="W113" s="456">
        <f>W114+W115</f>
        <v>0</v>
      </c>
      <c r="X113" s="572"/>
      <c r="Y113" s="671"/>
      <c r="Z113" s="569"/>
      <c r="AA113" s="457">
        <f t="shared" si="67"/>
        <v>0</v>
      </c>
      <c r="AB113" s="455">
        <f>AB114+AB115</f>
        <v>0</v>
      </c>
      <c r="AC113" s="456">
        <f>AC114+AC115</f>
        <v>0</v>
      </c>
      <c r="AD113" s="572"/>
      <c r="AE113" s="671"/>
      <c r="AF113" s="569"/>
      <c r="AG113" s="457">
        <f t="shared" si="68"/>
        <v>0</v>
      </c>
      <c r="AH113" s="455">
        <f>AH114+AH115</f>
        <v>0</v>
      </c>
      <c r="AI113" s="456">
        <f>AI114+AI115</f>
        <v>0</v>
      </c>
      <c r="AJ113" s="572"/>
      <c r="AK113" s="671"/>
      <c r="AL113" s="569"/>
      <c r="AM113" s="457">
        <f t="shared" si="69"/>
        <v>0</v>
      </c>
      <c r="AN113" s="455">
        <f>AN114+AN115</f>
        <v>0</v>
      </c>
      <c r="AO113" s="456">
        <f>AO114+AO115</f>
        <v>0</v>
      </c>
      <c r="AP113" s="572"/>
      <c r="AQ113" s="671"/>
      <c r="AR113" s="569"/>
      <c r="AS113" s="496"/>
      <c r="AT113" s="496"/>
      <c r="AU113" s="496"/>
      <c r="AV113" s="496"/>
      <c r="AW113" s="496"/>
      <c r="AX113" s="496"/>
      <c r="AY113" s="496"/>
      <c r="AZ113" s="496"/>
      <c r="BA113" s="496"/>
      <c r="BB113" s="496"/>
      <c r="BC113" s="496"/>
      <c r="BD113"/>
    </row>
    <row r="114" spans="2:56">
      <c r="D114" s="378" t="s">
        <v>2341</v>
      </c>
      <c r="E114" s="807" t="s">
        <v>945</v>
      </c>
      <c r="F114" s="835"/>
      <c r="G114" s="373"/>
      <c r="H114" s="669"/>
      <c r="I114" s="373"/>
      <c r="J114" s="669"/>
      <c r="K114" s="373"/>
      <c r="L114" s="669"/>
      <c r="M114" s="373"/>
      <c r="N114" s="669"/>
      <c r="O114" s="454">
        <f t="shared" si="65"/>
        <v>0</v>
      </c>
      <c r="P114" s="537">
        <f>SUMIF($E$119:$E$120,$D114,P$119:P$120)</f>
        <v>0</v>
      </c>
      <c r="Q114" s="538">
        <f>SUMIF($E$119:$E$120,$D114,Q$119:Q$120)</f>
        <v>0</v>
      </c>
      <c r="R114" s="575"/>
      <c r="S114" s="402"/>
      <c r="T114" s="403"/>
      <c r="U114" s="457">
        <f t="shared" si="66"/>
        <v>0</v>
      </c>
      <c r="V114" s="537">
        <f>SUMIF($E$119:$E$120,$D114,V$119:V$120)</f>
        <v>0</v>
      </c>
      <c r="W114" s="538">
        <f>SUMIF($E$119:$E$120,$D114,W$119:W$120)</f>
        <v>0</v>
      </c>
      <c r="X114" s="575"/>
      <c r="Y114" s="402"/>
      <c r="Z114" s="403"/>
      <c r="AA114" s="457">
        <f t="shared" si="67"/>
        <v>0</v>
      </c>
      <c r="AB114" s="537">
        <f>SUMIF($E$119:$E$120,$D114,AB$119:AB$120)</f>
        <v>0</v>
      </c>
      <c r="AC114" s="538">
        <f>SUMIF($E$119:$E$120,$D114,AC$119:AC$120)</f>
        <v>0</v>
      </c>
      <c r="AD114" s="575"/>
      <c r="AE114" s="402"/>
      <c r="AF114" s="403"/>
      <c r="AG114" s="457">
        <f t="shared" si="68"/>
        <v>0</v>
      </c>
      <c r="AH114" s="537">
        <f>SUMIF($E$119:$E$120,$D114,AH$119:AH$120)</f>
        <v>0</v>
      </c>
      <c r="AI114" s="538">
        <f>SUMIF($E$119:$E$120,$D114,AI$119:AI$120)</f>
        <v>0</v>
      </c>
      <c r="AJ114" s="575"/>
      <c r="AK114" s="402"/>
      <c r="AL114" s="403"/>
      <c r="AM114" s="457">
        <f t="shared" si="69"/>
        <v>0</v>
      </c>
      <c r="AN114" s="537">
        <f>SUMIF($E$119:$E$120,$D114,AN$119:AN$120)</f>
        <v>0</v>
      </c>
      <c r="AO114" s="538">
        <f>SUMIF($E$119:$E$120,$D114,AO$119:AO$120)</f>
        <v>0</v>
      </c>
      <c r="AP114" s="575"/>
      <c r="AQ114" s="402"/>
      <c r="AR114" s="403"/>
      <c r="AS114" s="496"/>
      <c r="AT114" s="496"/>
      <c r="AU114" s="496"/>
      <c r="AV114" s="496"/>
      <c r="AW114" s="496"/>
      <c r="AX114" s="496"/>
      <c r="AY114" s="496"/>
      <c r="AZ114" s="496"/>
      <c r="BA114" s="496"/>
      <c r="BB114" s="496"/>
      <c r="BC114" s="496"/>
      <c r="BD114"/>
    </row>
    <row r="115" spans="2:56">
      <c r="D115" s="378" t="s">
        <v>2342</v>
      </c>
      <c r="E115" s="807" t="s">
        <v>946</v>
      </c>
      <c r="F115" s="835"/>
      <c r="G115" s="373"/>
      <c r="H115" s="669"/>
      <c r="I115" s="373"/>
      <c r="J115" s="669"/>
      <c r="K115" s="373"/>
      <c r="L115" s="669"/>
      <c r="M115" s="373"/>
      <c r="N115" s="669"/>
      <c r="O115" s="454">
        <f t="shared" si="65"/>
        <v>0</v>
      </c>
      <c r="P115" s="537">
        <f>SUMIF($E$119:$E$120,$D115,P$119:P$120)</f>
        <v>0</v>
      </c>
      <c r="Q115" s="538">
        <f>SUMIF($E$119:$E$120,$D115,Q$119:Q$120)</f>
        <v>0</v>
      </c>
      <c r="R115" s="575"/>
      <c r="S115" s="402"/>
      <c r="T115" s="403"/>
      <c r="U115" s="457">
        <f t="shared" si="66"/>
        <v>0</v>
      </c>
      <c r="V115" s="537">
        <f>SUMIF($E$119:$E$120,$D115,V$119:V$120)</f>
        <v>0</v>
      </c>
      <c r="W115" s="538">
        <f>SUMIF($E$119:$E$120,$D115,W$119:W$120)</f>
        <v>0</v>
      </c>
      <c r="X115" s="575"/>
      <c r="Y115" s="402"/>
      <c r="Z115" s="403"/>
      <c r="AA115" s="457">
        <f t="shared" si="67"/>
        <v>0</v>
      </c>
      <c r="AB115" s="537">
        <f>SUMIF($E$119:$E$120,$D115,AB$119:AB$120)</f>
        <v>0</v>
      </c>
      <c r="AC115" s="538">
        <f>SUMIF($E$119:$E$120,$D115,AC$119:AC$120)</f>
        <v>0</v>
      </c>
      <c r="AD115" s="575"/>
      <c r="AE115" s="402"/>
      <c r="AF115" s="403"/>
      <c r="AG115" s="457">
        <f t="shared" si="68"/>
        <v>0</v>
      </c>
      <c r="AH115" s="537">
        <f>SUMIF($E$119:$E$120,$D115,AH$119:AH$120)</f>
        <v>0</v>
      </c>
      <c r="AI115" s="538">
        <f>SUMIF($E$119:$E$120,$D115,AI$119:AI$120)</f>
        <v>0</v>
      </c>
      <c r="AJ115" s="575"/>
      <c r="AK115" s="402"/>
      <c r="AL115" s="403"/>
      <c r="AM115" s="457">
        <f t="shared" si="69"/>
        <v>0</v>
      </c>
      <c r="AN115" s="537">
        <f>SUMIF($E$119:$E$120,$D115,AN$119:AN$120)</f>
        <v>0</v>
      </c>
      <c r="AO115" s="538">
        <f>SUMIF($E$119:$E$120,$D115,AO$119:AO$120)</f>
        <v>0</v>
      </c>
      <c r="AP115" s="575"/>
      <c r="AQ115" s="402"/>
      <c r="AR115" s="403"/>
      <c r="AS115" s="496"/>
      <c r="AT115" s="496"/>
      <c r="AU115" s="496"/>
      <c r="AV115" s="496"/>
      <c r="AW115" s="496"/>
      <c r="AX115" s="496"/>
      <c r="AY115" s="496"/>
      <c r="AZ115" s="496"/>
      <c r="BA115" s="496"/>
      <c r="BB115" s="496"/>
      <c r="BC115" s="496"/>
      <c r="BD115"/>
    </row>
    <row r="116" spans="2:56">
      <c r="D116" s="378" t="s">
        <v>951</v>
      </c>
      <c r="E116" s="813" t="s">
        <v>2355</v>
      </c>
      <c r="F116" s="820"/>
      <c r="G116" s="454">
        <f t="shared" ref="G116:M116" si="73">G117+G118</f>
        <v>0</v>
      </c>
      <c r="H116" s="569"/>
      <c r="I116" s="454">
        <f t="shared" si="73"/>
        <v>0</v>
      </c>
      <c r="J116" s="569"/>
      <c r="K116" s="454">
        <f t="shared" si="73"/>
        <v>0</v>
      </c>
      <c r="L116" s="569"/>
      <c r="M116" s="454">
        <f t="shared" si="73"/>
        <v>0</v>
      </c>
      <c r="N116" s="569"/>
      <c r="O116" s="540"/>
      <c r="P116" s="402"/>
      <c r="Q116" s="403"/>
      <c r="R116" s="575"/>
      <c r="S116" s="402"/>
      <c r="T116" s="403"/>
      <c r="U116" s="572"/>
      <c r="V116" s="402"/>
      <c r="W116" s="403"/>
      <c r="X116" s="575"/>
      <c r="Y116" s="402"/>
      <c r="Z116" s="403"/>
      <c r="AA116" s="572"/>
      <c r="AB116" s="402"/>
      <c r="AC116" s="403"/>
      <c r="AD116" s="575"/>
      <c r="AE116" s="402"/>
      <c r="AF116" s="403"/>
      <c r="AG116" s="572"/>
      <c r="AH116" s="402"/>
      <c r="AI116" s="403"/>
      <c r="AJ116" s="575"/>
      <c r="AK116" s="402"/>
      <c r="AL116" s="403"/>
      <c r="AM116" s="572"/>
      <c r="AN116" s="402"/>
      <c r="AO116" s="403"/>
      <c r="AP116" s="575"/>
      <c r="AQ116" s="402"/>
      <c r="AR116" s="403"/>
      <c r="AS116" s="496"/>
      <c r="AT116" s="496"/>
      <c r="AU116" s="496"/>
      <c r="AV116" s="496"/>
      <c r="AW116" s="496"/>
      <c r="AX116" s="496"/>
      <c r="AY116" s="496"/>
      <c r="AZ116" s="496"/>
      <c r="BA116" s="496"/>
      <c r="BB116" s="496"/>
      <c r="BC116" s="496"/>
      <c r="BD116"/>
    </row>
    <row r="117" spans="2:56">
      <c r="D117" s="378" t="s">
        <v>2353</v>
      </c>
      <c r="E117" s="809" t="s">
        <v>945</v>
      </c>
      <c r="F117" s="833"/>
      <c r="G117" s="373"/>
      <c r="H117" s="669"/>
      <c r="I117" s="373"/>
      <c r="J117" s="669"/>
      <c r="K117" s="373"/>
      <c r="L117" s="669"/>
      <c r="M117" s="373"/>
      <c r="N117" s="669"/>
      <c r="O117" s="540"/>
      <c r="P117" s="402"/>
      <c r="Q117" s="403"/>
      <c r="R117" s="575"/>
      <c r="S117" s="402"/>
      <c r="T117" s="403"/>
      <c r="U117" s="572"/>
      <c r="V117" s="402"/>
      <c r="W117" s="403"/>
      <c r="X117" s="575"/>
      <c r="Y117" s="402"/>
      <c r="Z117" s="403"/>
      <c r="AA117" s="572"/>
      <c r="AB117" s="402"/>
      <c r="AC117" s="403"/>
      <c r="AD117" s="575"/>
      <c r="AE117" s="402"/>
      <c r="AF117" s="403"/>
      <c r="AG117" s="572"/>
      <c r="AH117" s="402"/>
      <c r="AI117" s="403"/>
      <c r="AJ117" s="575"/>
      <c r="AK117" s="402"/>
      <c r="AL117" s="403"/>
      <c r="AM117" s="572"/>
      <c r="AN117" s="402"/>
      <c r="AO117" s="403"/>
      <c r="AP117" s="575"/>
      <c r="AQ117" s="402"/>
      <c r="AR117" s="403"/>
      <c r="AS117" s="496"/>
      <c r="AT117" s="496"/>
      <c r="AU117" s="496"/>
      <c r="AV117" s="496"/>
      <c r="AW117" s="496"/>
      <c r="AX117" s="496"/>
      <c r="AY117" s="496"/>
      <c r="AZ117" s="496"/>
      <c r="BA117" s="496"/>
      <c r="BB117" s="496"/>
      <c r="BC117" s="496"/>
      <c r="BD117"/>
    </row>
    <row r="118" spans="2:56">
      <c r="D118" s="378" t="s">
        <v>2354</v>
      </c>
      <c r="E118" s="809" t="s">
        <v>946</v>
      </c>
      <c r="F118" s="833"/>
      <c r="G118" s="373"/>
      <c r="H118" s="669"/>
      <c r="I118" s="373"/>
      <c r="J118" s="669"/>
      <c r="K118" s="373"/>
      <c r="L118" s="669"/>
      <c r="M118" s="373"/>
      <c r="N118" s="669"/>
      <c r="O118" s="540"/>
      <c r="P118" s="402"/>
      <c r="Q118" s="403"/>
      <c r="R118" s="575"/>
      <c r="S118" s="402"/>
      <c r="T118" s="403"/>
      <c r="U118" s="572"/>
      <c r="V118" s="402"/>
      <c r="W118" s="403"/>
      <c r="X118" s="575"/>
      <c r="Y118" s="402"/>
      <c r="Z118" s="403"/>
      <c r="AA118" s="572"/>
      <c r="AB118" s="402"/>
      <c r="AC118" s="403"/>
      <c r="AD118" s="575"/>
      <c r="AE118" s="402"/>
      <c r="AF118" s="403"/>
      <c r="AG118" s="572"/>
      <c r="AH118" s="402"/>
      <c r="AI118" s="403"/>
      <c r="AJ118" s="575"/>
      <c r="AK118" s="402"/>
      <c r="AL118" s="403"/>
      <c r="AM118" s="572"/>
      <c r="AN118" s="402"/>
      <c r="AO118" s="403"/>
      <c r="AP118" s="575"/>
      <c r="AQ118" s="402"/>
      <c r="AR118" s="403"/>
      <c r="AS118" s="496"/>
      <c r="AT118" s="496"/>
      <c r="AU118" s="496"/>
      <c r="AV118" s="496"/>
      <c r="AW118" s="496"/>
      <c r="AX118" s="496"/>
      <c r="AY118" s="496"/>
      <c r="AZ118" s="496"/>
      <c r="BA118" s="496"/>
      <c r="BB118" s="496"/>
      <c r="BC118" s="496"/>
      <c r="BD118"/>
    </row>
    <row r="119" spans="2:56" hidden="1">
      <c r="B119" s="340" t="s">
        <v>2303</v>
      </c>
      <c r="D119" s="367"/>
      <c r="E119" s="392"/>
      <c r="F119" s="393"/>
      <c r="G119" s="557"/>
      <c r="H119" s="403"/>
      <c r="I119" s="557"/>
      <c r="J119" s="403"/>
      <c r="K119" s="557"/>
      <c r="L119" s="403"/>
      <c r="M119" s="557"/>
      <c r="N119" s="403"/>
      <c r="O119" s="534"/>
      <c r="P119" s="541"/>
      <c r="Q119" s="542"/>
      <c r="R119" s="682"/>
      <c r="S119" s="682"/>
      <c r="T119" s="683"/>
      <c r="U119" s="535"/>
      <c r="V119" s="541"/>
      <c r="W119" s="542"/>
      <c r="X119" s="682"/>
      <c r="Y119" s="682"/>
      <c r="Z119" s="683"/>
      <c r="AA119" s="535"/>
      <c r="AB119" s="541"/>
      <c r="AC119" s="542"/>
      <c r="AD119" s="682"/>
      <c r="AE119" s="682"/>
      <c r="AF119" s="683"/>
      <c r="AG119" s="535"/>
      <c r="AH119" s="541"/>
      <c r="AI119" s="542"/>
      <c r="AJ119" s="682"/>
      <c r="AK119" s="682"/>
      <c r="AL119" s="683"/>
      <c r="AM119" s="535"/>
      <c r="AN119" s="541"/>
      <c r="AO119" s="542"/>
      <c r="AP119" s="682"/>
      <c r="AQ119" s="682"/>
      <c r="AR119" s="683"/>
      <c r="AS119" s="496"/>
      <c r="AT119" s="496"/>
      <c r="AU119" s="496"/>
      <c r="AV119" s="496"/>
      <c r="AW119" s="496"/>
      <c r="AX119" s="496"/>
      <c r="AY119" s="496"/>
      <c r="AZ119" s="496"/>
      <c r="BA119" s="496"/>
      <c r="BB119" s="496"/>
      <c r="BC119" s="496"/>
      <c r="BD119"/>
    </row>
    <row r="120" spans="2:56" hidden="1">
      <c r="D120" s="367"/>
      <c r="E120" s="392"/>
      <c r="F120" s="396"/>
      <c r="G120" s="557"/>
      <c r="H120" s="403"/>
      <c r="I120" s="557"/>
      <c r="J120" s="403"/>
      <c r="K120" s="557"/>
      <c r="L120" s="403"/>
      <c r="M120" s="557"/>
      <c r="N120" s="403"/>
      <c r="O120" s="534"/>
      <c r="P120" s="541"/>
      <c r="Q120" s="542"/>
      <c r="R120" s="682"/>
      <c r="S120" s="682"/>
      <c r="T120" s="683"/>
      <c r="U120" s="535"/>
      <c r="V120" s="541"/>
      <c r="W120" s="542"/>
      <c r="X120" s="682"/>
      <c r="Y120" s="682"/>
      <c r="Z120" s="683"/>
      <c r="AA120" s="535"/>
      <c r="AB120" s="541"/>
      <c r="AC120" s="542"/>
      <c r="AD120" s="682"/>
      <c r="AE120" s="682"/>
      <c r="AF120" s="683"/>
      <c r="AG120" s="535"/>
      <c r="AH120" s="541"/>
      <c r="AI120" s="542"/>
      <c r="AJ120" s="682"/>
      <c r="AK120" s="682"/>
      <c r="AL120" s="683"/>
      <c r="AM120" s="535"/>
      <c r="AN120" s="541"/>
      <c r="AO120" s="542"/>
      <c r="AP120" s="682"/>
      <c r="AQ120" s="682"/>
      <c r="AR120" s="683"/>
      <c r="AS120" s="496"/>
      <c r="AT120" s="496"/>
      <c r="AU120" s="496"/>
      <c r="AV120" s="496"/>
      <c r="AW120" s="496"/>
      <c r="AX120" s="496"/>
      <c r="AY120" s="496"/>
      <c r="AZ120" s="496"/>
      <c r="BA120" s="496"/>
      <c r="BB120" s="496"/>
      <c r="BC120" s="496"/>
      <c r="BD120"/>
    </row>
    <row r="121" spans="2:56">
      <c r="C121" s="341" t="s">
        <v>2304</v>
      </c>
      <c r="D121" s="363" t="s">
        <v>953</v>
      </c>
      <c r="E121" s="830" t="s">
        <v>955</v>
      </c>
      <c r="F121" s="831"/>
      <c r="G121" s="454">
        <f t="shared" ref="G121:M121" si="74">G122+G133+G145</f>
        <v>0</v>
      </c>
      <c r="H121" s="569"/>
      <c r="I121" s="454">
        <f t="shared" si="74"/>
        <v>0</v>
      </c>
      <c r="J121" s="569"/>
      <c r="K121" s="454">
        <f t="shared" si="74"/>
        <v>0</v>
      </c>
      <c r="L121" s="569"/>
      <c r="M121" s="454">
        <f t="shared" si="74"/>
        <v>0</v>
      </c>
      <c r="N121" s="569"/>
      <c r="O121" s="454">
        <f t="shared" ref="O121:O145" si="75">P121+Q121</f>
        <v>0</v>
      </c>
      <c r="P121" s="455">
        <f>P122+P133+P145</f>
        <v>0</v>
      </c>
      <c r="Q121" s="456">
        <f>Q122+Q133+Q145</f>
        <v>0</v>
      </c>
      <c r="R121" s="572"/>
      <c r="S121" s="671"/>
      <c r="T121" s="569"/>
      <c r="U121" s="457">
        <f t="shared" ref="U121:U145" si="76">V121+W121</f>
        <v>0</v>
      </c>
      <c r="V121" s="455">
        <f>V122+V133+V145</f>
        <v>0</v>
      </c>
      <c r="W121" s="456">
        <f>W122+W133+W145</f>
        <v>0</v>
      </c>
      <c r="X121" s="572"/>
      <c r="Y121" s="671"/>
      <c r="Z121" s="569"/>
      <c r="AA121" s="457">
        <f t="shared" ref="AA121:AA145" si="77">AB121+AC121</f>
        <v>0</v>
      </c>
      <c r="AB121" s="455">
        <f>AB122+AB133+AB145</f>
        <v>0</v>
      </c>
      <c r="AC121" s="456">
        <f>AC122+AC133+AC145</f>
        <v>0</v>
      </c>
      <c r="AD121" s="572"/>
      <c r="AE121" s="671"/>
      <c r="AF121" s="569"/>
      <c r="AG121" s="457">
        <f t="shared" ref="AG121:AG145" si="78">AH121+AI121</f>
        <v>0</v>
      </c>
      <c r="AH121" s="455">
        <f>AH122+AH133+AH145</f>
        <v>0</v>
      </c>
      <c r="AI121" s="456">
        <f>AI122+AI133+AI145</f>
        <v>0</v>
      </c>
      <c r="AJ121" s="572"/>
      <c r="AK121" s="671"/>
      <c r="AL121" s="569"/>
      <c r="AM121" s="457">
        <f t="shared" ref="AM121:AM145" si="79">AN121+AO121</f>
        <v>0</v>
      </c>
      <c r="AN121" s="455">
        <f>AN122+AN133+AN145</f>
        <v>0</v>
      </c>
      <c r="AO121" s="456">
        <f>AO122+AO133+AO145</f>
        <v>0</v>
      </c>
      <c r="AP121" s="572"/>
      <c r="AQ121" s="671"/>
      <c r="AR121" s="569"/>
      <c r="AS121" s="496"/>
      <c r="AT121" s="496"/>
      <c r="AU121" s="496"/>
      <c r="AV121" s="496"/>
      <c r="AW121" s="496"/>
      <c r="AX121" s="496"/>
      <c r="AY121" s="496"/>
      <c r="AZ121" s="496"/>
      <c r="BA121" s="496"/>
      <c r="BB121" s="496"/>
      <c r="BC121" s="496"/>
      <c r="BD121"/>
    </row>
    <row r="122" spans="2:56">
      <c r="C122" s="341" t="s">
        <v>2304</v>
      </c>
      <c r="D122" s="378" t="s">
        <v>956</v>
      </c>
      <c r="E122" s="813" t="s">
        <v>1479</v>
      </c>
      <c r="F122" s="814"/>
      <c r="G122" s="454">
        <f t="shared" ref="G122:M124" si="80">G126+G130</f>
        <v>0</v>
      </c>
      <c r="H122" s="569"/>
      <c r="I122" s="454">
        <f t="shared" si="80"/>
        <v>0</v>
      </c>
      <c r="J122" s="569"/>
      <c r="K122" s="454">
        <f t="shared" si="80"/>
        <v>0</v>
      </c>
      <c r="L122" s="569"/>
      <c r="M122" s="454">
        <f t="shared" si="80"/>
        <v>0</v>
      </c>
      <c r="N122" s="569"/>
      <c r="O122" s="454">
        <f t="shared" si="75"/>
        <v>0</v>
      </c>
      <c r="P122" s="455">
        <f t="shared" ref="P122:Q124" si="81">P126+P130</f>
        <v>0</v>
      </c>
      <c r="Q122" s="456">
        <f t="shared" si="81"/>
        <v>0</v>
      </c>
      <c r="R122" s="572"/>
      <c r="S122" s="671"/>
      <c r="T122" s="569"/>
      <c r="U122" s="457">
        <f t="shared" si="76"/>
        <v>0</v>
      </c>
      <c r="V122" s="455">
        <f t="shared" ref="V122:W124" si="82">V126+V130</f>
        <v>0</v>
      </c>
      <c r="W122" s="456">
        <f t="shared" si="82"/>
        <v>0</v>
      </c>
      <c r="X122" s="572"/>
      <c r="Y122" s="671"/>
      <c r="Z122" s="569"/>
      <c r="AA122" s="457">
        <f t="shared" si="77"/>
        <v>0</v>
      </c>
      <c r="AB122" s="455">
        <f t="shared" ref="AB122:AC124" si="83">AB126+AB130</f>
        <v>0</v>
      </c>
      <c r="AC122" s="456">
        <f t="shared" si="83"/>
        <v>0</v>
      </c>
      <c r="AD122" s="572"/>
      <c r="AE122" s="671"/>
      <c r="AF122" s="569"/>
      <c r="AG122" s="457">
        <f t="shared" si="78"/>
        <v>0</v>
      </c>
      <c r="AH122" s="455">
        <f t="shared" ref="AH122:AI124" si="84">AH126+AH130</f>
        <v>0</v>
      </c>
      <c r="AI122" s="456">
        <f t="shared" si="84"/>
        <v>0</v>
      </c>
      <c r="AJ122" s="572"/>
      <c r="AK122" s="671"/>
      <c r="AL122" s="569"/>
      <c r="AM122" s="457">
        <f t="shared" si="79"/>
        <v>0</v>
      </c>
      <c r="AN122" s="455">
        <f t="shared" ref="AN122:AO124" si="85">AN126+AN130</f>
        <v>0</v>
      </c>
      <c r="AO122" s="456">
        <f t="shared" si="85"/>
        <v>0</v>
      </c>
      <c r="AP122" s="572"/>
      <c r="AQ122" s="671"/>
      <c r="AR122" s="569"/>
      <c r="AS122" s="496"/>
      <c r="AT122" s="496"/>
      <c r="AU122" s="496"/>
      <c r="AV122" s="496"/>
      <c r="AW122" s="496"/>
      <c r="AX122" s="496"/>
      <c r="AY122" s="496"/>
      <c r="AZ122" s="496"/>
      <c r="BA122" s="496"/>
      <c r="BB122" s="496"/>
      <c r="BC122" s="496"/>
      <c r="BD122"/>
    </row>
    <row r="123" spans="2:56">
      <c r="D123" s="378" t="s">
        <v>957</v>
      </c>
      <c r="E123" s="807" t="s">
        <v>1481</v>
      </c>
      <c r="F123" s="808"/>
      <c r="G123" s="454">
        <f t="shared" si="80"/>
        <v>0</v>
      </c>
      <c r="H123" s="569"/>
      <c r="I123" s="454">
        <f t="shared" si="80"/>
        <v>0</v>
      </c>
      <c r="J123" s="569"/>
      <c r="K123" s="454">
        <f t="shared" si="80"/>
        <v>0</v>
      </c>
      <c r="L123" s="569"/>
      <c r="M123" s="454">
        <f t="shared" si="80"/>
        <v>0</v>
      </c>
      <c r="N123" s="569"/>
      <c r="O123" s="454">
        <f t="shared" si="75"/>
        <v>0</v>
      </c>
      <c r="P123" s="455">
        <f t="shared" si="81"/>
        <v>0</v>
      </c>
      <c r="Q123" s="456">
        <f t="shared" si="81"/>
        <v>0</v>
      </c>
      <c r="R123" s="572"/>
      <c r="S123" s="671"/>
      <c r="T123" s="569"/>
      <c r="U123" s="457">
        <f t="shared" si="76"/>
        <v>0</v>
      </c>
      <c r="V123" s="455">
        <f t="shared" si="82"/>
        <v>0</v>
      </c>
      <c r="W123" s="456">
        <f t="shared" si="82"/>
        <v>0</v>
      </c>
      <c r="X123" s="572"/>
      <c r="Y123" s="671"/>
      <c r="Z123" s="569"/>
      <c r="AA123" s="457">
        <f t="shared" si="77"/>
        <v>0</v>
      </c>
      <c r="AB123" s="455">
        <f t="shared" si="83"/>
        <v>0</v>
      </c>
      <c r="AC123" s="456">
        <f t="shared" si="83"/>
        <v>0</v>
      </c>
      <c r="AD123" s="572"/>
      <c r="AE123" s="671"/>
      <c r="AF123" s="569"/>
      <c r="AG123" s="457">
        <f t="shared" si="78"/>
        <v>0</v>
      </c>
      <c r="AH123" s="455">
        <f t="shared" si="84"/>
        <v>0</v>
      </c>
      <c r="AI123" s="456">
        <f t="shared" si="84"/>
        <v>0</v>
      </c>
      <c r="AJ123" s="572"/>
      <c r="AK123" s="671"/>
      <c r="AL123" s="569"/>
      <c r="AM123" s="457">
        <f t="shared" si="79"/>
        <v>0</v>
      </c>
      <c r="AN123" s="455">
        <f t="shared" si="85"/>
        <v>0</v>
      </c>
      <c r="AO123" s="456">
        <f t="shared" si="85"/>
        <v>0</v>
      </c>
      <c r="AP123" s="572"/>
      <c r="AQ123" s="671"/>
      <c r="AR123" s="569"/>
      <c r="AS123" s="496"/>
      <c r="AT123" s="496"/>
      <c r="AU123" s="496"/>
      <c r="AV123" s="496"/>
      <c r="AW123" s="496"/>
      <c r="AX123" s="496"/>
      <c r="AY123" s="496"/>
      <c r="AZ123" s="496"/>
      <c r="BA123" s="496"/>
      <c r="BB123" s="496"/>
      <c r="BC123" s="496"/>
      <c r="BD123"/>
    </row>
    <row r="124" spans="2:56">
      <c r="D124" s="378" t="s">
        <v>958</v>
      </c>
      <c r="E124" s="807" t="s">
        <v>1483</v>
      </c>
      <c r="F124" s="808"/>
      <c r="G124" s="454">
        <f t="shared" si="80"/>
        <v>0</v>
      </c>
      <c r="H124" s="569"/>
      <c r="I124" s="454">
        <f t="shared" si="80"/>
        <v>0</v>
      </c>
      <c r="J124" s="569"/>
      <c r="K124" s="454">
        <f t="shared" si="80"/>
        <v>0</v>
      </c>
      <c r="L124" s="569"/>
      <c r="M124" s="454">
        <f t="shared" si="80"/>
        <v>0</v>
      </c>
      <c r="N124" s="569"/>
      <c r="O124" s="454">
        <f t="shared" si="75"/>
        <v>0</v>
      </c>
      <c r="P124" s="455">
        <f t="shared" si="81"/>
        <v>0</v>
      </c>
      <c r="Q124" s="456">
        <f t="shared" si="81"/>
        <v>0</v>
      </c>
      <c r="R124" s="572"/>
      <c r="S124" s="671"/>
      <c r="T124" s="569"/>
      <c r="U124" s="457">
        <f t="shared" si="76"/>
        <v>0</v>
      </c>
      <c r="V124" s="455">
        <f t="shared" si="82"/>
        <v>0</v>
      </c>
      <c r="W124" s="456">
        <f t="shared" si="82"/>
        <v>0</v>
      </c>
      <c r="X124" s="572"/>
      <c r="Y124" s="671"/>
      <c r="Z124" s="569"/>
      <c r="AA124" s="457">
        <f t="shared" si="77"/>
        <v>0</v>
      </c>
      <c r="AB124" s="455">
        <f t="shared" si="83"/>
        <v>0</v>
      </c>
      <c r="AC124" s="456">
        <f t="shared" si="83"/>
        <v>0</v>
      </c>
      <c r="AD124" s="572"/>
      <c r="AE124" s="671"/>
      <c r="AF124" s="569"/>
      <c r="AG124" s="457">
        <f t="shared" si="78"/>
        <v>0</v>
      </c>
      <c r="AH124" s="455">
        <f t="shared" si="84"/>
        <v>0</v>
      </c>
      <c r="AI124" s="456">
        <f t="shared" si="84"/>
        <v>0</v>
      </c>
      <c r="AJ124" s="572"/>
      <c r="AK124" s="671"/>
      <c r="AL124" s="569"/>
      <c r="AM124" s="457">
        <f t="shared" si="79"/>
        <v>0</v>
      </c>
      <c r="AN124" s="455">
        <f t="shared" si="85"/>
        <v>0</v>
      </c>
      <c r="AO124" s="456">
        <f t="shared" si="85"/>
        <v>0</v>
      </c>
      <c r="AP124" s="572"/>
      <c r="AQ124" s="671"/>
      <c r="AR124" s="569"/>
      <c r="AS124" s="496"/>
      <c r="AT124" s="496"/>
      <c r="AU124" s="496"/>
      <c r="AV124" s="496"/>
      <c r="AW124" s="496"/>
      <c r="AX124" s="496"/>
      <c r="AY124" s="496"/>
      <c r="AZ124" s="496"/>
      <c r="BA124" s="496"/>
      <c r="BB124" s="496"/>
      <c r="BC124" s="496"/>
      <c r="BD124"/>
    </row>
    <row r="125" spans="2:56">
      <c r="D125" s="378" t="s">
        <v>959</v>
      </c>
      <c r="E125" s="807" t="s">
        <v>1485</v>
      </c>
      <c r="F125" s="808"/>
      <c r="G125" s="454">
        <f t="shared" ref="G125:M125" si="86">G129</f>
        <v>0</v>
      </c>
      <c r="H125" s="569"/>
      <c r="I125" s="454">
        <f t="shared" si="86"/>
        <v>0</v>
      </c>
      <c r="J125" s="569"/>
      <c r="K125" s="454">
        <f t="shared" si="86"/>
        <v>0</v>
      </c>
      <c r="L125" s="569"/>
      <c r="M125" s="454">
        <f t="shared" si="86"/>
        <v>0</v>
      </c>
      <c r="N125" s="569"/>
      <c r="O125" s="454">
        <f t="shared" si="75"/>
        <v>0</v>
      </c>
      <c r="P125" s="455">
        <f>P129</f>
        <v>0</v>
      </c>
      <c r="Q125" s="456">
        <f>Q129</f>
        <v>0</v>
      </c>
      <c r="R125" s="572"/>
      <c r="S125" s="671"/>
      <c r="T125" s="569"/>
      <c r="U125" s="457">
        <f t="shared" si="76"/>
        <v>0</v>
      </c>
      <c r="V125" s="455">
        <f>V129</f>
        <v>0</v>
      </c>
      <c r="W125" s="456">
        <f>W129</f>
        <v>0</v>
      </c>
      <c r="X125" s="572"/>
      <c r="Y125" s="671"/>
      <c r="Z125" s="569"/>
      <c r="AA125" s="457">
        <f t="shared" si="77"/>
        <v>0</v>
      </c>
      <c r="AB125" s="455">
        <f>AB129</f>
        <v>0</v>
      </c>
      <c r="AC125" s="456">
        <f>AC129</f>
        <v>0</v>
      </c>
      <c r="AD125" s="572"/>
      <c r="AE125" s="671"/>
      <c r="AF125" s="569"/>
      <c r="AG125" s="457">
        <f t="shared" si="78"/>
        <v>0</v>
      </c>
      <c r="AH125" s="455">
        <f>AH129</f>
        <v>0</v>
      </c>
      <c r="AI125" s="456">
        <f>AI129</f>
        <v>0</v>
      </c>
      <c r="AJ125" s="572"/>
      <c r="AK125" s="671"/>
      <c r="AL125" s="569"/>
      <c r="AM125" s="457">
        <f t="shared" si="79"/>
        <v>0</v>
      </c>
      <c r="AN125" s="455">
        <f>AN129</f>
        <v>0</v>
      </c>
      <c r="AO125" s="456">
        <f>AO129</f>
        <v>0</v>
      </c>
      <c r="AP125" s="572"/>
      <c r="AQ125" s="671"/>
      <c r="AR125" s="569"/>
      <c r="AS125" s="496"/>
      <c r="AT125" s="496"/>
      <c r="AU125" s="496"/>
      <c r="AV125" s="496"/>
      <c r="AW125" s="496"/>
      <c r="AX125" s="496"/>
      <c r="AY125" s="496"/>
      <c r="AZ125" s="496"/>
      <c r="BA125" s="496"/>
      <c r="BB125" s="496"/>
      <c r="BC125" s="496"/>
      <c r="BD125"/>
    </row>
    <row r="126" spans="2:56">
      <c r="C126" s="341" t="s">
        <v>2304</v>
      </c>
      <c r="D126" s="378" t="s">
        <v>1561</v>
      </c>
      <c r="E126" s="809" t="s">
        <v>1487</v>
      </c>
      <c r="F126" s="810"/>
      <c r="G126" s="454">
        <f t="shared" ref="G126:M126" si="87">G127+G128+G129</f>
        <v>0</v>
      </c>
      <c r="H126" s="569"/>
      <c r="I126" s="454">
        <f t="shared" si="87"/>
        <v>0</v>
      </c>
      <c r="J126" s="569"/>
      <c r="K126" s="454">
        <f t="shared" si="87"/>
        <v>0</v>
      </c>
      <c r="L126" s="569"/>
      <c r="M126" s="454">
        <f t="shared" si="87"/>
        <v>0</v>
      </c>
      <c r="N126" s="569"/>
      <c r="O126" s="454">
        <f t="shared" si="75"/>
        <v>0</v>
      </c>
      <c r="P126" s="455">
        <f>P127+P128+P129</f>
        <v>0</v>
      </c>
      <c r="Q126" s="456">
        <f>Q127+Q128+Q129</f>
        <v>0</v>
      </c>
      <c r="R126" s="572"/>
      <c r="S126" s="671"/>
      <c r="T126" s="569"/>
      <c r="U126" s="457">
        <f t="shared" si="76"/>
        <v>0</v>
      </c>
      <c r="V126" s="455">
        <f>V127+V128+V129</f>
        <v>0</v>
      </c>
      <c r="W126" s="456">
        <f>W127+W128+W129</f>
        <v>0</v>
      </c>
      <c r="X126" s="572"/>
      <c r="Y126" s="671"/>
      <c r="Z126" s="569"/>
      <c r="AA126" s="457">
        <f t="shared" si="77"/>
        <v>0</v>
      </c>
      <c r="AB126" s="455">
        <f>AB127+AB128+AB129</f>
        <v>0</v>
      </c>
      <c r="AC126" s="456">
        <f>AC127+AC128+AC129</f>
        <v>0</v>
      </c>
      <c r="AD126" s="572"/>
      <c r="AE126" s="671"/>
      <c r="AF126" s="569"/>
      <c r="AG126" s="457">
        <f t="shared" si="78"/>
        <v>0</v>
      </c>
      <c r="AH126" s="455">
        <f>AH127+AH128+AH129</f>
        <v>0</v>
      </c>
      <c r="AI126" s="456">
        <f>AI127+AI128+AI129</f>
        <v>0</v>
      </c>
      <c r="AJ126" s="572"/>
      <c r="AK126" s="671"/>
      <c r="AL126" s="569"/>
      <c r="AM126" s="457">
        <f t="shared" si="79"/>
        <v>0</v>
      </c>
      <c r="AN126" s="455">
        <f>AN127+AN128+AN129</f>
        <v>0</v>
      </c>
      <c r="AO126" s="456">
        <f>AO127+AO128+AO129</f>
        <v>0</v>
      </c>
      <c r="AP126" s="572"/>
      <c r="AQ126" s="671"/>
      <c r="AR126" s="569"/>
      <c r="AS126" s="496"/>
      <c r="AT126" s="496"/>
      <c r="AU126" s="496"/>
      <c r="AV126" s="496"/>
      <c r="AW126" s="496"/>
      <c r="AX126" s="496"/>
      <c r="AY126" s="496"/>
      <c r="AZ126" s="496"/>
      <c r="BA126" s="496"/>
      <c r="BB126" s="496"/>
      <c r="BC126" s="496"/>
      <c r="BD126"/>
    </row>
    <row r="127" spans="2:56">
      <c r="D127" s="378" t="s">
        <v>1562</v>
      </c>
      <c r="E127" s="807" t="s">
        <v>1481</v>
      </c>
      <c r="F127" s="808"/>
      <c r="G127" s="373"/>
      <c r="H127" s="669"/>
      <c r="I127" s="373"/>
      <c r="J127" s="669"/>
      <c r="K127" s="373"/>
      <c r="L127" s="669"/>
      <c r="M127" s="373"/>
      <c r="N127" s="669"/>
      <c r="O127" s="454">
        <f t="shared" si="75"/>
        <v>0</v>
      </c>
      <c r="P127" s="455">
        <f t="shared" ref="P127:Q129" si="88">SUMIF($E$150:$E$151,$D127,P$150:P$151)</f>
        <v>0</v>
      </c>
      <c r="Q127" s="456">
        <f t="shared" si="88"/>
        <v>0</v>
      </c>
      <c r="R127" s="572"/>
      <c r="S127" s="671"/>
      <c r="T127" s="569"/>
      <c r="U127" s="457">
        <f t="shared" si="76"/>
        <v>0</v>
      </c>
      <c r="V127" s="455">
        <f t="shared" ref="V127:W129" si="89">SUMIF($E$150:$E$151,$D127,V$150:V$151)</f>
        <v>0</v>
      </c>
      <c r="W127" s="456">
        <f t="shared" si="89"/>
        <v>0</v>
      </c>
      <c r="X127" s="572"/>
      <c r="Y127" s="671"/>
      <c r="Z127" s="569"/>
      <c r="AA127" s="457">
        <f t="shared" si="77"/>
        <v>0</v>
      </c>
      <c r="AB127" s="455">
        <f t="shared" ref="AB127:AC129" si="90">SUMIF($E$150:$E$151,$D127,AB$150:AB$151)</f>
        <v>0</v>
      </c>
      <c r="AC127" s="456">
        <f t="shared" si="90"/>
        <v>0</v>
      </c>
      <c r="AD127" s="572"/>
      <c r="AE127" s="671"/>
      <c r="AF127" s="569"/>
      <c r="AG127" s="457">
        <f t="shared" si="78"/>
        <v>0</v>
      </c>
      <c r="AH127" s="455">
        <f t="shared" ref="AH127:AI129" si="91">SUMIF($E$150:$E$151,$D127,AH$150:AH$151)</f>
        <v>0</v>
      </c>
      <c r="AI127" s="456">
        <f t="shared" si="91"/>
        <v>0</v>
      </c>
      <c r="AJ127" s="572"/>
      <c r="AK127" s="671"/>
      <c r="AL127" s="569"/>
      <c r="AM127" s="457">
        <f t="shared" si="79"/>
        <v>0</v>
      </c>
      <c r="AN127" s="455">
        <f t="shared" ref="AN127:AO129" si="92">SUMIF($E$150:$E$151,$D127,AN$150:AN$151)</f>
        <v>0</v>
      </c>
      <c r="AO127" s="456">
        <f t="shared" si="92"/>
        <v>0</v>
      </c>
      <c r="AP127" s="572"/>
      <c r="AQ127" s="671"/>
      <c r="AR127" s="569"/>
      <c r="AS127" s="496"/>
      <c r="AT127" s="496"/>
      <c r="AU127" s="496"/>
      <c r="AV127" s="496"/>
      <c r="AW127" s="496"/>
      <c r="AX127" s="496"/>
      <c r="AY127" s="496"/>
      <c r="AZ127" s="496"/>
      <c r="BA127" s="496"/>
      <c r="BB127" s="496"/>
      <c r="BC127" s="496"/>
      <c r="BD127"/>
    </row>
    <row r="128" spans="2:56">
      <c r="D128" s="378" t="s">
        <v>1563</v>
      </c>
      <c r="E128" s="807" t="s">
        <v>1483</v>
      </c>
      <c r="F128" s="808"/>
      <c r="G128" s="373"/>
      <c r="H128" s="669"/>
      <c r="I128" s="373"/>
      <c r="J128" s="669"/>
      <c r="K128" s="373"/>
      <c r="L128" s="669"/>
      <c r="M128" s="373"/>
      <c r="N128" s="669"/>
      <c r="O128" s="454">
        <f t="shared" si="75"/>
        <v>0</v>
      </c>
      <c r="P128" s="455">
        <f t="shared" si="88"/>
        <v>0</v>
      </c>
      <c r="Q128" s="456">
        <f t="shared" si="88"/>
        <v>0</v>
      </c>
      <c r="R128" s="572"/>
      <c r="S128" s="671"/>
      <c r="T128" s="569"/>
      <c r="U128" s="457">
        <f t="shared" si="76"/>
        <v>0</v>
      </c>
      <c r="V128" s="455">
        <f t="shared" si="89"/>
        <v>0</v>
      </c>
      <c r="W128" s="456">
        <f t="shared" si="89"/>
        <v>0</v>
      </c>
      <c r="X128" s="572"/>
      <c r="Y128" s="671"/>
      <c r="Z128" s="569"/>
      <c r="AA128" s="457">
        <f t="shared" si="77"/>
        <v>0</v>
      </c>
      <c r="AB128" s="455">
        <f t="shared" si="90"/>
        <v>0</v>
      </c>
      <c r="AC128" s="456">
        <f t="shared" si="90"/>
        <v>0</v>
      </c>
      <c r="AD128" s="572"/>
      <c r="AE128" s="671"/>
      <c r="AF128" s="569"/>
      <c r="AG128" s="457">
        <f t="shared" si="78"/>
        <v>0</v>
      </c>
      <c r="AH128" s="455">
        <f t="shared" si="91"/>
        <v>0</v>
      </c>
      <c r="AI128" s="456">
        <f t="shared" si="91"/>
        <v>0</v>
      </c>
      <c r="AJ128" s="572"/>
      <c r="AK128" s="671"/>
      <c r="AL128" s="569"/>
      <c r="AM128" s="457">
        <f t="shared" si="79"/>
        <v>0</v>
      </c>
      <c r="AN128" s="455">
        <f t="shared" si="92"/>
        <v>0</v>
      </c>
      <c r="AO128" s="456">
        <f t="shared" si="92"/>
        <v>0</v>
      </c>
      <c r="AP128" s="572"/>
      <c r="AQ128" s="671"/>
      <c r="AR128" s="569"/>
      <c r="AS128" s="496"/>
      <c r="AT128" s="496"/>
      <c r="AU128" s="496"/>
      <c r="AV128" s="496"/>
      <c r="AW128" s="496"/>
      <c r="AX128" s="496"/>
      <c r="AY128" s="496"/>
      <c r="AZ128" s="496"/>
      <c r="BA128" s="496"/>
      <c r="BB128" s="496"/>
      <c r="BC128" s="496"/>
      <c r="BD128"/>
    </row>
    <row r="129" spans="3:56">
      <c r="D129" s="378" t="s">
        <v>1564</v>
      </c>
      <c r="E129" s="807" t="s">
        <v>1485</v>
      </c>
      <c r="F129" s="808"/>
      <c r="G129" s="373"/>
      <c r="H129" s="669"/>
      <c r="I129" s="373"/>
      <c r="J129" s="669"/>
      <c r="K129" s="373"/>
      <c r="L129" s="669"/>
      <c r="M129" s="373"/>
      <c r="N129" s="669"/>
      <c r="O129" s="454">
        <f t="shared" si="75"/>
        <v>0</v>
      </c>
      <c r="P129" s="455">
        <f t="shared" si="88"/>
        <v>0</v>
      </c>
      <c r="Q129" s="456">
        <f t="shared" si="88"/>
        <v>0</v>
      </c>
      <c r="R129" s="572"/>
      <c r="S129" s="671"/>
      <c r="T129" s="569"/>
      <c r="U129" s="457">
        <f t="shared" si="76"/>
        <v>0</v>
      </c>
      <c r="V129" s="455">
        <f t="shared" si="89"/>
        <v>0</v>
      </c>
      <c r="W129" s="456">
        <f t="shared" si="89"/>
        <v>0</v>
      </c>
      <c r="X129" s="572"/>
      <c r="Y129" s="671"/>
      <c r="Z129" s="569"/>
      <c r="AA129" s="457">
        <f t="shared" si="77"/>
        <v>0</v>
      </c>
      <c r="AB129" s="455">
        <f t="shared" si="90"/>
        <v>0</v>
      </c>
      <c r="AC129" s="456">
        <f t="shared" si="90"/>
        <v>0</v>
      </c>
      <c r="AD129" s="572"/>
      <c r="AE129" s="671"/>
      <c r="AF129" s="569"/>
      <c r="AG129" s="457">
        <f t="shared" si="78"/>
        <v>0</v>
      </c>
      <c r="AH129" s="455">
        <f t="shared" si="91"/>
        <v>0</v>
      </c>
      <c r="AI129" s="456">
        <f t="shared" si="91"/>
        <v>0</v>
      </c>
      <c r="AJ129" s="572"/>
      <c r="AK129" s="671"/>
      <c r="AL129" s="569"/>
      <c r="AM129" s="457">
        <f t="shared" si="79"/>
        <v>0</v>
      </c>
      <c r="AN129" s="455">
        <f t="shared" si="92"/>
        <v>0</v>
      </c>
      <c r="AO129" s="456">
        <f t="shared" si="92"/>
        <v>0</v>
      </c>
      <c r="AP129" s="572"/>
      <c r="AQ129" s="671"/>
      <c r="AR129" s="569"/>
      <c r="AS129" s="496"/>
      <c r="AT129" s="496"/>
      <c r="AU129" s="496"/>
      <c r="AV129" s="496"/>
      <c r="AW129" s="496"/>
      <c r="AX129" s="496"/>
      <c r="AY129" s="496"/>
      <c r="AZ129" s="496"/>
      <c r="BA129" s="496"/>
      <c r="BB129" s="496"/>
      <c r="BC129" s="496"/>
      <c r="BD129"/>
    </row>
    <row r="130" spans="3:56">
      <c r="C130" s="341" t="s">
        <v>2304</v>
      </c>
      <c r="D130" s="378" t="s">
        <v>1568</v>
      </c>
      <c r="E130" s="809" t="s">
        <v>1492</v>
      </c>
      <c r="F130" s="810"/>
      <c r="G130" s="454">
        <f t="shared" ref="G130:M130" si="93">G131+G132</f>
        <v>0</v>
      </c>
      <c r="H130" s="569"/>
      <c r="I130" s="454">
        <f t="shared" si="93"/>
        <v>0</v>
      </c>
      <c r="J130" s="569"/>
      <c r="K130" s="454">
        <f t="shared" si="93"/>
        <v>0</v>
      </c>
      <c r="L130" s="569"/>
      <c r="M130" s="454">
        <f t="shared" si="93"/>
        <v>0</v>
      </c>
      <c r="N130" s="569"/>
      <c r="O130" s="454">
        <f t="shared" si="75"/>
        <v>0</v>
      </c>
      <c r="P130" s="455">
        <f>P131+P132</f>
        <v>0</v>
      </c>
      <c r="Q130" s="456">
        <f>Q131+Q132</f>
        <v>0</v>
      </c>
      <c r="R130" s="572"/>
      <c r="S130" s="671"/>
      <c r="T130" s="569"/>
      <c r="U130" s="457">
        <f t="shared" si="76"/>
        <v>0</v>
      </c>
      <c r="V130" s="455">
        <f>V131+V132</f>
        <v>0</v>
      </c>
      <c r="W130" s="456">
        <f>W131+W132</f>
        <v>0</v>
      </c>
      <c r="X130" s="572"/>
      <c r="Y130" s="671"/>
      <c r="Z130" s="569"/>
      <c r="AA130" s="457">
        <f t="shared" si="77"/>
        <v>0</v>
      </c>
      <c r="AB130" s="455">
        <f>AB131+AB132</f>
        <v>0</v>
      </c>
      <c r="AC130" s="456">
        <f>AC131+AC132</f>
        <v>0</v>
      </c>
      <c r="AD130" s="572"/>
      <c r="AE130" s="671"/>
      <c r="AF130" s="569"/>
      <c r="AG130" s="457">
        <f t="shared" si="78"/>
        <v>0</v>
      </c>
      <c r="AH130" s="455">
        <f>AH131+AH132</f>
        <v>0</v>
      </c>
      <c r="AI130" s="456">
        <f>AI131+AI132</f>
        <v>0</v>
      </c>
      <c r="AJ130" s="572"/>
      <c r="AK130" s="671"/>
      <c r="AL130" s="569"/>
      <c r="AM130" s="457">
        <f t="shared" si="79"/>
        <v>0</v>
      </c>
      <c r="AN130" s="455">
        <f>AN131+AN132</f>
        <v>0</v>
      </c>
      <c r="AO130" s="456">
        <f>AO131+AO132</f>
        <v>0</v>
      </c>
      <c r="AP130" s="572"/>
      <c r="AQ130" s="671"/>
      <c r="AR130" s="569"/>
      <c r="AS130" s="496"/>
      <c r="AT130" s="496"/>
      <c r="AU130" s="496"/>
      <c r="AV130" s="496"/>
      <c r="AW130" s="496"/>
      <c r="AX130" s="496"/>
      <c r="AY130" s="496"/>
      <c r="AZ130" s="496"/>
      <c r="BA130" s="496"/>
      <c r="BB130" s="496"/>
      <c r="BC130" s="496"/>
      <c r="BD130"/>
    </row>
    <row r="131" spans="3:56">
      <c r="D131" s="378" t="s">
        <v>1569</v>
      </c>
      <c r="E131" s="807" t="s">
        <v>1481</v>
      </c>
      <c r="F131" s="808"/>
      <c r="G131" s="373"/>
      <c r="H131" s="669"/>
      <c r="I131" s="373"/>
      <c r="J131" s="669"/>
      <c r="K131" s="373"/>
      <c r="L131" s="669"/>
      <c r="M131" s="373"/>
      <c r="N131" s="669"/>
      <c r="O131" s="454">
        <f t="shared" si="75"/>
        <v>0</v>
      </c>
      <c r="P131" s="455">
        <f>SUMIF($E$150:$E$151,$D131,P$150:P$151)</f>
        <v>0</v>
      </c>
      <c r="Q131" s="456">
        <f>SUMIF($E$150:$E$151,$D131,Q$150:Q$151)</f>
        <v>0</v>
      </c>
      <c r="R131" s="572"/>
      <c r="S131" s="671"/>
      <c r="T131" s="569"/>
      <c r="U131" s="457">
        <f t="shared" si="76"/>
        <v>0</v>
      </c>
      <c r="V131" s="455">
        <f>SUMIF($E$150:$E$151,$D131,V$150:V$151)</f>
        <v>0</v>
      </c>
      <c r="W131" s="456">
        <f>SUMIF($E$150:$E$151,$D131,W$150:W$151)</f>
        <v>0</v>
      </c>
      <c r="X131" s="572"/>
      <c r="Y131" s="671"/>
      <c r="Z131" s="569"/>
      <c r="AA131" s="457">
        <f t="shared" si="77"/>
        <v>0</v>
      </c>
      <c r="AB131" s="455">
        <f>SUMIF($E$150:$E$151,$D131,AB$150:AB$151)</f>
        <v>0</v>
      </c>
      <c r="AC131" s="456">
        <f>SUMIF($E$150:$E$151,$D131,AC$150:AC$151)</f>
        <v>0</v>
      </c>
      <c r="AD131" s="572"/>
      <c r="AE131" s="671"/>
      <c r="AF131" s="569"/>
      <c r="AG131" s="457">
        <f t="shared" si="78"/>
        <v>0</v>
      </c>
      <c r="AH131" s="455">
        <f>SUMIF($E$150:$E$151,$D131,AH$150:AH$151)</f>
        <v>0</v>
      </c>
      <c r="AI131" s="456">
        <f>SUMIF($E$150:$E$151,$D131,AI$150:AI$151)</f>
        <v>0</v>
      </c>
      <c r="AJ131" s="572"/>
      <c r="AK131" s="671"/>
      <c r="AL131" s="569"/>
      <c r="AM131" s="457">
        <f t="shared" si="79"/>
        <v>0</v>
      </c>
      <c r="AN131" s="455">
        <f>SUMIF($E$150:$E$151,$D131,AN$150:AN$151)</f>
        <v>0</v>
      </c>
      <c r="AO131" s="456">
        <f>SUMIF($E$150:$E$151,$D131,AO$150:AO$151)</f>
        <v>0</v>
      </c>
      <c r="AP131" s="572"/>
      <c r="AQ131" s="671"/>
      <c r="AR131" s="569"/>
      <c r="AS131" s="496"/>
      <c r="AT131" s="496"/>
      <c r="AU131" s="496"/>
      <c r="AV131" s="496"/>
      <c r="AW131" s="496"/>
      <c r="AX131" s="496"/>
      <c r="AY131" s="496"/>
      <c r="AZ131" s="496"/>
      <c r="BA131" s="496"/>
      <c r="BB131" s="496"/>
      <c r="BC131" s="496"/>
      <c r="BD131"/>
    </row>
    <row r="132" spans="3:56">
      <c r="D132" s="378" t="s">
        <v>1570</v>
      </c>
      <c r="E132" s="807" t="s">
        <v>1483</v>
      </c>
      <c r="F132" s="808"/>
      <c r="G132" s="373"/>
      <c r="H132" s="669"/>
      <c r="I132" s="373"/>
      <c r="J132" s="669"/>
      <c r="K132" s="373"/>
      <c r="L132" s="669"/>
      <c r="M132" s="373"/>
      <c r="N132" s="669"/>
      <c r="O132" s="454">
        <f t="shared" si="75"/>
        <v>0</v>
      </c>
      <c r="P132" s="455">
        <f>SUMIF($E$150:$E$151,$D132,P$150:P$151)</f>
        <v>0</v>
      </c>
      <c r="Q132" s="456">
        <f>SUMIF($E$150:$E$151,$D132,Q$150:Q$151)</f>
        <v>0</v>
      </c>
      <c r="R132" s="572"/>
      <c r="S132" s="671"/>
      <c r="T132" s="569"/>
      <c r="U132" s="457">
        <f t="shared" si="76"/>
        <v>0</v>
      </c>
      <c r="V132" s="455">
        <f>SUMIF($E$150:$E$151,$D132,V$150:V$151)</f>
        <v>0</v>
      </c>
      <c r="W132" s="456">
        <f>SUMIF($E$150:$E$151,$D132,W$150:W$151)</f>
        <v>0</v>
      </c>
      <c r="X132" s="572"/>
      <c r="Y132" s="671"/>
      <c r="Z132" s="569"/>
      <c r="AA132" s="457">
        <f t="shared" si="77"/>
        <v>0</v>
      </c>
      <c r="AB132" s="455">
        <f>SUMIF($E$150:$E$151,$D132,AB$150:AB$151)</f>
        <v>0</v>
      </c>
      <c r="AC132" s="456">
        <f>SUMIF($E$150:$E$151,$D132,AC$150:AC$151)</f>
        <v>0</v>
      </c>
      <c r="AD132" s="572"/>
      <c r="AE132" s="671"/>
      <c r="AF132" s="569"/>
      <c r="AG132" s="457">
        <f t="shared" si="78"/>
        <v>0</v>
      </c>
      <c r="AH132" s="455">
        <f>SUMIF($E$150:$E$151,$D132,AH$150:AH$151)</f>
        <v>0</v>
      </c>
      <c r="AI132" s="456">
        <f>SUMIF($E$150:$E$151,$D132,AI$150:AI$151)</f>
        <v>0</v>
      </c>
      <c r="AJ132" s="572"/>
      <c r="AK132" s="671"/>
      <c r="AL132" s="569"/>
      <c r="AM132" s="457">
        <f t="shared" si="79"/>
        <v>0</v>
      </c>
      <c r="AN132" s="455">
        <f>SUMIF($E$150:$E$151,$D132,AN$150:AN$151)</f>
        <v>0</v>
      </c>
      <c r="AO132" s="456">
        <f>SUMIF($E$150:$E$151,$D132,AO$150:AO$151)</f>
        <v>0</v>
      </c>
      <c r="AP132" s="572"/>
      <c r="AQ132" s="671"/>
      <c r="AR132" s="569"/>
      <c r="AS132" s="496"/>
      <c r="AT132" s="496"/>
      <c r="AU132" s="496"/>
      <c r="AV132" s="496"/>
      <c r="AW132" s="496"/>
      <c r="AX132" s="496"/>
      <c r="AY132" s="496"/>
      <c r="AZ132" s="496"/>
      <c r="BA132" s="496"/>
      <c r="BB132" s="496"/>
      <c r="BC132" s="496"/>
      <c r="BD132"/>
    </row>
    <row r="133" spans="3:56">
      <c r="C133" s="341" t="s">
        <v>2304</v>
      </c>
      <c r="D133" s="378" t="s">
        <v>1571</v>
      </c>
      <c r="E133" s="813" t="s">
        <v>1496</v>
      </c>
      <c r="F133" s="814"/>
      <c r="G133" s="454">
        <f t="shared" ref="G133:M133" si="94">G134+G137+G141</f>
        <v>0</v>
      </c>
      <c r="H133" s="569"/>
      <c r="I133" s="454">
        <f t="shared" si="94"/>
        <v>0</v>
      </c>
      <c r="J133" s="569"/>
      <c r="K133" s="454">
        <f t="shared" si="94"/>
        <v>0</v>
      </c>
      <c r="L133" s="569"/>
      <c r="M133" s="454">
        <f t="shared" si="94"/>
        <v>0</v>
      </c>
      <c r="N133" s="569"/>
      <c r="O133" s="454">
        <f t="shared" si="75"/>
        <v>0</v>
      </c>
      <c r="P133" s="455">
        <f>P134+P137+P141</f>
        <v>0</v>
      </c>
      <c r="Q133" s="456">
        <f>Q134+Q137+Q141</f>
        <v>0</v>
      </c>
      <c r="R133" s="572"/>
      <c r="S133" s="671"/>
      <c r="T133" s="569"/>
      <c r="U133" s="457">
        <f t="shared" si="76"/>
        <v>0</v>
      </c>
      <c r="V133" s="455">
        <f>V134+V137+V141</f>
        <v>0</v>
      </c>
      <c r="W133" s="456">
        <f>W134+W137+W141</f>
        <v>0</v>
      </c>
      <c r="X133" s="572"/>
      <c r="Y133" s="671"/>
      <c r="Z133" s="569"/>
      <c r="AA133" s="457">
        <f t="shared" si="77"/>
        <v>0</v>
      </c>
      <c r="AB133" s="455">
        <f>AB134+AB137+AB141</f>
        <v>0</v>
      </c>
      <c r="AC133" s="456">
        <f>AC134+AC137+AC141</f>
        <v>0</v>
      </c>
      <c r="AD133" s="572"/>
      <c r="AE133" s="671"/>
      <c r="AF133" s="569"/>
      <c r="AG133" s="457">
        <f t="shared" si="78"/>
        <v>0</v>
      </c>
      <c r="AH133" s="455">
        <f>AH134+AH137+AH141</f>
        <v>0</v>
      </c>
      <c r="AI133" s="456">
        <f>AI134+AI137+AI141</f>
        <v>0</v>
      </c>
      <c r="AJ133" s="572"/>
      <c r="AK133" s="671"/>
      <c r="AL133" s="569"/>
      <c r="AM133" s="457">
        <f t="shared" si="79"/>
        <v>0</v>
      </c>
      <c r="AN133" s="455">
        <f>AN134+AN137+AN141</f>
        <v>0</v>
      </c>
      <c r="AO133" s="456">
        <f>AO134+AO137+AO141</f>
        <v>0</v>
      </c>
      <c r="AP133" s="572"/>
      <c r="AQ133" s="671"/>
      <c r="AR133" s="569"/>
      <c r="AS133" s="496"/>
      <c r="AT133" s="496"/>
      <c r="AU133" s="496"/>
      <c r="AV133" s="496"/>
      <c r="AW133" s="496"/>
      <c r="AX133" s="496"/>
      <c r="AY133" s="496"/>
      <c r="AZ133" s="496"/>
      <c r="BA133" s="496"/>
      <c r="BB133" s="496"/>
      <c r="BC133" s="496"/>
      <c r="BD133"/>
    </row>
    <row r="134" spans="3:56">
      <c r="C134" s="341" t="s">
        <v>2304</v>
      </c>
      <c r="D134" s="378" t="s">
        <v>1572</v>
      </c>
      <c r="E134" s="809" t="s">
        <v>1498</v>
      </c>
      <c r="F134" s="810"/>
      <c r="G134" s="454">
        <f t="shared" ref="G134:M134" si="95">G135+G136</f>
        <v>0</v>
      </c>
      <c r="H134" s="569"/>
      <c r="I134" s="454">
        <f t="shared" si="95"/>
        <v>0</v>
      </c>
      <c r="J134" s="569"/>
      <c r="K134" s="454">
        <f t="shared" si="95"/>
        <v>0</v>
      </c>
      <c r="L134" s="569"/>
      <c r="M134" s="454">
        <f t="shared" si="95"/>
        <v>0</v>
      </c>
      <c r="N134" s="569"/>
      <c r="O134" s="454">
        <f t="shared" si="75"/>
        <v>0</v>
      </c>
      <c r="P134" s="455">
        <f>P135+P136</f>
        <v>0</v>
      </c>
      <c r="Q134" s="456">
        <f>Q135+Q136</f>
        <v>0</v>
      </c>
      <c r="R134" s="572"/>
      <c r="S134" s="671"/>
      <c r="T134" s="569"/>
      <c r="U134" s="457">
        <f t="shared" si="76"/>
        <v>0</v>
      </c>
      <c r="V134" s="455">
        <f>V135+V136</f>
        <v>0</v>
      </c>
      <c r="W134" s="456">
        <f>W135+W136</f>
        <v>0</v>
      </c>
      <c r="X134" s="572"/>
      <c r="Y134" s="671"/>
      <c r="Z134" s="569"/>
      <c r="AA134" s="457">
        <f t="shared" si="77"/>
        <v>0</v>
      </c>
      <c r="AB134" s="455">
        <f>AB135+AB136</f>
        <v>0</v>
      </c>
      <c r="AC134" s="456">
        <f>AC135+AC136</f>
        <v>0</v>
      </c>
      <c r="AD134" s="572"/>
      <c r="AE134" s="671"/>
      <c r="AF134" s="569"/>
      <c r="AG134" s="457">
        <f t="shared" si="78"/>
        <v>0</v>
      </c>
      <c r="AH134" s="455">
        <f>AH135+AH136</f>
        <v>0</v>
      </c>
      <c r="AI134" s="456">
        <f>AI135+AI136</f>
        <v>0</v>
      </c>
      <c r="AJ134" s="572"/>
      <c r="AK134" s="671"/>
      <c r="AL134" s="569"/>
      <c r="AM134" s="457">
        <f t="shared" si="79"/>
        <v>0</v>
      </c>
      <c r="AN134" s="455">
        <f>AN135+AN136</f>
        <v>0</v>
      </c>
      <c r="AO134" s="456">
        <f>AO135+AO136</f>
        <v>0</v>
      </c>
      <c r="AP134" s="572"/>
      <c r="AQ134" s="671"/>
      <c r="AR134" s="569"/>
      <c r="AS134" s="496"/>
      <c r="AT134" s="496"/>
      <c r="AU134" s="496"/>
      <c r="AV134" s="496"/>
      <c r="AW134" s="496"/>
      <c r="AX134" s="496"/>
      <c r="AY134" s="496"/>
      <c r="AZ134" s="496"/>
      <c r="BA134" s="496"/>
      <c r="BB134" s="496"/>
      <c r="BC134" s="496"/>
      <c r="BD134"/>
    </row>
    <row r="135" spans="3:56">
      <c r="D135" s="378" t="s">
        <v>1573</v>
      </c>
      <c r="E135" s="807" t="s">
        <v>1481</v>
      </c>
      <c r="F135" s="808"/>
      <c r="G135" s="373"/>
      <c r="H135" s="669"/>
      <c r="I135" s="373"/>
      <c r="J135" s="669"/>
      <c r="K135" s="373"/>
      <c r="L135" s="669"/>
      <c r="M135" s="373"/>
      <c r="N135" s="669"/>
      <c r="O135" s="454">
        <f t="shared" si="75"/>
        <v>0</v>
      </c>
      <c r="P135" s="455">
        <f>SUMIF($E$150:$E$151,$D135,P$150:P$151)</f>
        <v>0</v>
      </c>
      <c r="Q135" s="456">
        <f>SUMIF($E$150:$E$151,$D135,Q$150:Q$151)</f>
        <v>0</v>
      </c>
      <c r="R135" s="572"/>
      <c r="S135" s="671"/>
      <c r="T135" s="569"/>
      <c r="U135" s="457">
        <f t="shared" si="76"/>
        <v>0</v>
      </c>
      <c r="V135" s="455">
        <f>SUMIF($E$150:$E$151,$D135,V$150:V$151)</f>
        <v>0</v>
      </c>
      <c r="W135" s="456">
        <f>SUMIF($E$150:$E$151,$D135,W$150:W$151)</f>
        <v>0</v>
      </c>
      <c r="X135" s="572"/>
      <c r="Y135" s="671"/>
      <c r="Z135" s="569"/>
      <c r="AA135" s="457">
        <f t="shared" si="77"/>
        <v>0</v>
      </c>
      <c r="AB135" s="455">
        <f>SUMIF($E$150:$E$151,$D135,AB$150:AB$151)</f>
        <v>0</v>
      </c>
      <c r="AC135" s="456">
        <f>SUMIF($E$150:$E$151,$D135,AC$150:AC$151)</f>
        <v>0</v>
      </c>
      <c r="AD135" s="572"/>
      <c r="AE135" s="671"/>
      <c r="AF135" s="569"/>
      <c r="AG135" s="457">
        <f t="shared" si="78"/>
        <v>0</v>
      </c>
      <c r="AH135" s="455">
        <f>SUMIF($E$150:$E$151,$D135,AH$150:AH$151)</f>
        <v>0</v>
      </c>
      <c r="AI135" s="456">
        <f>SUMIF($E$150:$E$151,$D135,AI$150:AI$151)</f>
        <v>0</v>
      </c>
      <c r="AJ135" s="572"/>
      <c r="AK135" s="671"/>
      <c r="AL135" s="569"/>
      <c r="AM135" s="457">
        <f t="shared" si="79"/>
        <v>0</v>
      </c>
      <c r="AN135" s="455">
        <f>SUMIF($E$150:$E$151,$D135,AN$150:AN$151)</f>
        <v>0</v>
      </c>
      <c r="AO135" s="456">
        <f>SUMIF($E$150:$E$151,$D135,AO$150:AO$151)</f>
        <v>0</v>
      </c>
      <c r="AP135" s="572"/>
      <c r="AQ135" s="671"/>
      <c r="AR135" s="569"/>
      <c r="AS135" s="496"/>
      <c r="AT135" s="496"/>
      <c r="AU135" s="496"/>
      <c r="AV135" s="496"/>
      <c r="AW135" s="496"/>
      <c r="AX135" s="496"/>
      <c r="AY135" s="496"/>
      <c r="AZ135" s="496"/>
      <c r="BA135" s="496"/>
      <c r="BB135" s="496"/>
      <c r="BC135" s="496"/>
      <c r="BD135"/>
    </row>
    <row r="136" spans="3:56">
      <c r="D136" s="378" t="s">
        <v>1574</v>
      </c>
      <c r="E136" s="807" t="s">
        <v>1483</v>
      </c>
      <c r="F136" s="808"/>
      <c r="G136" s="373"/>
      <c r="H136" s="669"/>
      <c r="I136" s="373"/>
      <c r="J136" s="669"/>
      <c r="K136" s="373"/>
      <c r="L136" s="669"/>
      <c r="M136" s="373"/>
      <c r="N136" s="669"/>
      <c r="O136" s="454">
        <f t="shared" si="75"/>
        <v>0</v>
      </c>
      <c r="P136" s="455">
        <f>SUMIF($E$150:$E$151,$D136,P$150:P$151)</f>
        <v>0</v>
      </c>
      <c r="Q136" s="456">
        <f>SUMIF($E$150:$E$151,$D136,Q$150:Q$151)</f>
        <v>0</v>
      </c>
      <c r="R136" s="572"/>
      <c r="S136" s="671"/>
      <c r="T136" s="569"/>
      <c r="U136" s="457">
        <f t="shared" si="76"/>
        <v>0</v>
      </c>
      <c r="V136" s="455">
        <f>SUMIF($E$150:$E$151,$D136,V$150:V$151)</f>
        <v>0</v>
      </c>
      <c r="W136" s="456">
        <f>SUMIF($E$150:$E$151,$D136,W$150:W$151)</f>
        <v>0</v>
      </c>
      <c r="X136" s="572"/>
      <c r="Y136" s="671"/>
      <c r="Z136" s="569"/>
      <c r="AA136" s="457">
        <f t="shared" si="77"/>
        <v>0</v>
      </c>
      <c r="AB136" s="455">
        <f>SUMIF($E$150:$E$151,$D136,AB$150:AB$151)</f>
        <v>0</v>
      </c>
      <c r="AC136" s="456">
        <f>SUMIF($E$150:$E$151,$D136,AC$150:AC$151)</f>
        <v>0</v>
      </c>
      <c r="AD136" s="572"/>
      <c r="AE136" s="671"/>
      <c r="AF136" s="569"/>
      <c r="AG136" s="457">
        <f t="shared" si="78"/>
        <v>0</v>
      </c>
      <c r="AH136" s="455">
        <f>SUMIF($E$150:$E$151,$D136,AH$150:AH$151)</f>
        <v>0</v>
      </c>
      <c r="AI136" s="456">
        <f>SUMIF($E$150:$E$151,$D136,AI$150:AI$151)</f>
        <v>0</v>
      </c>
      <c r="AJ136" s="572"/>
      <c r="AK136" s="671"/>
      <c r="AL136" s="569"/>
      <c r="AM136" s="457">
        <f t="shared" si="79"/>
        <v>0</v>
      </c>
      <c r="AN136" s="455">
        <f>SUMIF($E$150:$E$151,$D136,AN$150:AN$151)</f>
        <v>0</v>
      </c>
      <c r="AO136" s="456">
        <f>SUMIF($E$150:$E$151,$D136,AO$150:AO$151)</f>
        <v>0</v>
      </c>
      <c r="AP136" s="572"/>
      <c r="AQ136" s="671"/>
      <c r="AR136" s="569"/>
      <c r="AS136" s="496"/>
      <c r="AT136" s="496"/>
      <c r="AU136" s="496"/>
      <c r="AV136" s="496"/>
      <c r="AW136" s="496"/>
      <c r="AX136" s="496"/>
      <c r="AY136" s="496"/>
      <c r="AZ136" s="496"/>
      <c r="BA136" s="496"/>
      <c r="BB136" s="496"/>
      <c r="BC136" s="496"/>
      <c r="BD136"/>
    </row>
    <row r="137" spans="3:56">
      <c r="C137" s="341" t="s">
        <v>2304</v>
      </c>
      <c r="D137" s="378" t="s">
        <v>1575</v>
      </c>
      <c r="E137" s="809" t="s">
        <v>1792</v>
      </c>
      <c r="F137" s="810"/>
      <c r="G137" s="454">
        <f t="shared" ref="G137:M137" si="96">G138+G139+G140</f>
        <v>0</v>
      </c>
      <c r="H137" s="569"/>
      <c r="I137" s="454">
        <f t="shared" si="96"/>
        <v>0</v>
      </c>
      <c r="J137" s="569"/>
      <c r="K137" s="454">
        <f t="shared" si="96"/>
        <v>0</v>
      </c>
      <c r="L137" s="569"/>
      <c r="M137" s="454">
        <f t="shared" si="96"/>
        <v>0</v>
      </c>
      <c r="N137" s="569"/>
      <c r="O137" s="454">
        <f t="shared" si="75"/>
        <v>0</v>
      </c>
      <c r="P137" s="455">
        <f>P138+P139+P140</f>
        <v>0</v>
      </c>
      <c r="Q137" s="456">
        <f>Q138+Q139+Q140</f>
        <v>0</v>
      </c>
      <c r="R137" s="572"/>
      <c r="S137" s="671"/>
      <c r="T137" s="569"/>
      <c r="U137" s="457">
        <f t="shared" si="76"/>
        <v>0</v>
      </c>
      <c r="V137" s="455">
        <f>V138+V139+V140</f>
        <v>0</v>
      </c>
      <c r="W137" s="456">
        <f>W138+W139+W140</f>
        <v>0</v>
      </c>
      <c r="X137" s="572"/>
      <c r="Y137" s="671"/>
      <c r="Z137" s="569"/>
      <c r="AA137" s="457">
        <f t="shared" si="77"/>
        <v>0</v>
      </c>
      <c r="AB137" s="455">
        <f>AB138+AB139+AB140</f>
        <v>0</v>
      </c>
      <c r="AC137" s="456">
        <f>AC138+AC139+AC140</f>
        <v>0</v>
      </c>
      <c r="AD137" s="572"/>
      <c r="AE137" s="671"/>
      <c r="AF137" s="569"/>
      <c r="AG137" s="457">
        <f t="shared" si="78"/>
        <v>0</v>
      </c>
      <c r="AH137" s="455">
        <f>AH138+AH139+AH140</f>
        <v>0</v>
      </c>
      <c r="AI137" s="456">
        <f>AI138+AI139+AI140</f>
        <v>0</v>
      </c>
      <c r="AJ137" s="572"/>
      <c r="AK137" s="671"/>
      <c r="AL137" s="569"/>
      <c r="AM137" s="457">
        <f t="shared" si="79"/>
        <v>0</v>
      </c>
      <c r="AN137" s="455">
        <f>AN138+AN139+AN140</f>
        <v>0</v>
      </c>
      <c r="AO137" s="456">
        <f>AO138+AO139+AO140</f>
        <v>0</v>
      </c>
      <c r="AP137" s="572"/>
      <c r="AQ137" s="671"/>
      <c r="AR137" s="569"/>
      <c r="AS137" s="496"/>
      <c r="AT137" s="496"/>
      <c r="AU137" s="496"/>
      <c r="AV137" s="496"/>
      <c r="AW137" s="496"/>
      <c r="AX137" s="496"/>
      <c r="AY137" s="496"/>
      <c r="AZ137" s="496"/>
      <c r="BA137" s="496"/>
      <c r="BB137" s="496"/>
      <c r="BC137" s="496"/>
      <c r="BD137"/>
    </row>
    <row r="138" spans="3:56">
      <c r="D138" s="378" t="s">
        <v>1576</v>
      </c>
      <c r="E138" s="807" t="s">
        <v>1481</v>
      </c>
      <c r="F138" s="808"/>
      <c r="G138" s="373"/>
      <c r="H138" s="669"/>
      <c r="I138" s="373"/>
      <c r="J138" s="669"/>
      <c r="K138" s="373"/>
      <c r="L138" s="669"/>
      <c r="M138" s="373"/>
      <c r="N138" s="669"/>
      <c r="O138" s="454">
        <f t="shared" si="75"/>
        <v>0</v>
      </c>
      <c r="P138" s="455">
        <f t="shared" ref="P138:Q140" si="97">SUMIF($E$150:$E$151,$D138,P$150:P$151)</f>
        <v>0</v>
      </c>
      <c r="Q138" s="456">
        <f t="shared" si="97"/>
        <v>0</v>
      </c>
      <c r="R138" s="572"/>
      <c r="S138" s="671"/>
      <c r="T138" s="569"/>
      <c r="U138" s="457">
        <f t="shared" si="76"/>
        <v>0</v>
      </c>
      <c r="V138" s="455">
        <f t="shared" ref="V138:W140" si="98">SUMIF($E$150:$E$151,$D138,V$150:V$151)</f>
        <v>0</v>
      </c>
      <c r="W138" s="456">
        <f t="shared" si="98"/>
        <v>0</v>
      </c>
      <c r="X138" s="572"/>
      <c r="Y138" s="671"/>
      <c r="Z138" s="569"/>
      <c r="AA138" s="457">
        <f t="shared" si="77"/>
        <v>0</v>
      </c>
      <c r="AB138" s="455">
        <f t="shared" ref="AB138:AC140" si="99">SUMIF($E$150:$E$151,$D138,AB$150:AB$151)</f>
        <v>0</v>
      </c>
      <c r="AC138" s="456">
        <f t="shared" si="99"/>
        <v>0</v>
      </c>
      <c r="AD138" s="572"/>
      <c r="AE138" s="671"/>
      <c r="AF138" s="569"/>
      <c r="AG138" s="457">
        <f t="shared" si="78"/>
        <v>0</v>
      </c>
      <c r="AH138" s="455">
        <f t="shared" ref="AH138:AI140" si="100">SUMIF($E$150:$E$151,$D138,AH$150:AH$151)</f>
        <v>0</v>
      </c>
      <c r="AI138" s="456">
        <f t="shared" si="100"/>
        <v>0</v>
      </c>
      <c r="AJ138" s="572"/>
      <c r="AK138" s="671"/>
      <c r="AL138" s="569"/>
      <c r="AM138" s="457">
        <f t="shared" si="79"/>
        <v>0</v>
      </c>
      <c r="AN138" s="455">
        <f t="shared" ref="AN138:AO140" si="101">SUMIF($E$150:$E$151,$D138,AN$150:AN$151)</f>
        <v>0</v>
      </c>
      <c r="AO138" s="456">
        <f t="shared" si="101"/>
        <v>0</v>
      </c>
      <c r="AP138" s="572"/>
      <c r="AQ138" s="671"/>
      <c r="AR138" s="569"/>
      <c r="AS138" s="496"/>
      <c r="AT138" s="496"/>
      <c r="AU138" s="496"/>
      <c r="AV138" s="496"/>
      <c r="AW138" s="496"/>
      <c r="AX138" s="496"/>
      <c r="AY138" s="496"/>
      <c r="AZ138" s="496"/>
      <c r="BA138" s="496"/>
      <c r="BB138" s="496"/>
      <c r="BC138" s="496"/>
      <c r="BD138"/>
    </row>
    <row r="139" spans="3:56">
      <c r="D139" s="378" t="s">
        <v>1577</v>
      </c>
      <c r="E139" s="807" t="s">
        <v>1483</v>
      </c>
      <c r="F139" s="808"/>
      <c r="G139" s="373"/>
      <c r="H139" s="669"/>
      <c r="I139" s="373"/>
      <c r="J139" s="669"/>
      <c r="K139" s="373"/>
      <c r="L139" s="669"/>
      <c r="M139" s="373"/>
      <c r="N139" s="669"/>
      <c r="O139" s="454">
        <f t="shared" si="75"/>
        <v>0</v>
      </c>
      <c r="P139" s="455">
        <f t="shared" si="97"/>
        <v>0</v>
      </c>
      <c r="Q139" s="456">
        <f t="shared" si="97"/>
        <v>0</v>
      </c>
      <c r="R139" s="572"/>
      <c r="S139" s="671"/>
      <c r="T139" s="569"/>
      <c r="U139" s="457">
        <f t="shared" si="76"/>
        <v>0</v>
      </c>
      <c r="V139" s="455">
        <f t="shared" si="98"/>
        <v>0</v>
      </c>
      <c r="W139" s="456">
        <f t="shared" si="98"/>
        <v>0</v>
      </c>
      <c r="X139" s="572"/>
      <c r="Y139" s="671"/>
      <c r="Z139" s="569"/>
      <c r="AA139" s="457">
        <f t="shared" si="77"/>
        <v>0</v>
      </c>
      <c r="AB139" s="455">
        <f t="shared" si="99"/>
        <v>0</v>
      </c>
      <c r="AC139" s="456">
        <f t="shared" si="99"/>
        <v>0</v>
      </c>
      <c r="AD139" s="572"/>
      <c r="AE139" s="671"/>
      <c r="AF139" s="569"/>
      <c r="AG139" s="457">
        <f t="shared" si="78"/>
        <v>0</v>
      </c>
      <c r="AH139" s="455">
        <f t="shared" si="100"/>
        <v>0</v>
      </c>
      <c r="AI139" s="456">
        <f t="shared" si="100"/>
        <v>0</v>
      </c>
      <c r="AJ139" s="572"/>
      <c r="AK139" s="671"/>
      <c r="AL139" s="569"/>
      <c r="AM139" s="457">
        <f t="shared" si="79"/>
        <v>0</v>
      </c>
      <c r="AN139" s="455">
        <f t="shared" si="101"/>
        <v>0</v>
      </c>
      <c r="AO139" s="456">
        <f t="shared" si="101"/>
        <v>0</v>
      </c>
      <c r="AP139" s="572"/>
      <c r="AQ139" s="671"/>
      <c r="AR139" s="569"/>
      <c r="AS139" s="496"/>
      <c r="AT139" s="496"/>
      <c r="AU139" s="496"/>
      <c r="AV139" s="496"/>
      <c r="AW139" s="496"/>
      <c r="AX139" s="496"/>
      <c r="AY139" s="496"/>
      <c r="AZ139" s="496"/>
      <c r="BA139" s="496"/>
      <c r="BB139" s="496"/>
      <c r="BC139" s="496"/>
      <c r="BD139"/>
    </row>
    <row r="140" spans="3:56">
      <c r="D140" s="378" t="s">
        <v>1578</v>
      </c>
      <c r="E140" s="807" t="s">
        <v>1485</v>
      </c>
      <c r="F140" s="808"/>
      <c r="G140" s="373"/>
      <c r="H140" s="669"/>
      <c r="I140" s="373"/>
      <c r="J140" s="669"/>
      <c r="K140" s="373"/>
      <c r="L140" s="669"/>
      <c r="M140" s="373"/>
      <c r="N140" s="669"/>
      <c r="O140" s="454">
        <f t="shared" si="75"/>
        <v>0</v>
      </c>
      <c r="P140" s="455">
        <f t="shared" si="97"/>
        <v>0</v>
      </c>
      <c r="Q140" s="456">
        <f t="shared" si="97"/>
        <v>0</v>
      </c>
      <c r="R140" s="572"/>
      <c r="S140" s="671"/>
      <c r="T140" s="569"/>
      <c r="U140" s="457">
        <f t="shared" si="76"/>
        <v>0</v>
      </c>
      <c r="V140" s="455">
        <f t="shared" si="98"/>
        <v>0</v>
      </c>
      <c r="W140" s="456">
        <f t="shared" si="98"/>
        <v>0</v>
      </c>
      <c r="X140" s="572"/>
      <c r="Y140" s="671"/>
      <c r="Z140" s="569"/>
      <c r="AA140" s="457">
        <f t="shared" si="77"/>
        <v>0</v>
      </c>
      <c r="AB140" s="455">
        <f t="shared" si="99"/>
        <v>0</v>
      </c>
      <c r="AC140" s="456">
        <f t="shared" si="99"/>
        <v>0</v>
      </c>
      <c r="AD140" s="572"/>
      <c r="AE140" s="671"/>
      <c r="AF140" s="569"/>
      <c r="AG140" s="457">
        <f t="shared" si="78"/>
        <v>0</v>
      </c>
      <c r="AH140" s="455">
        <f t="shared" si="100"/>
        <v>0</v>
      </c>
      <c r="AI140" s="456">
        <f t="shared" si="100"/>
        <v>0</v>
      </c>
      <c r="AJ140" s="572"/>
      <c r="AK140" s="671"/>
      <c r="AL140" s="569"/>
      <c r="AM140" s="457">
        <f t="shared" si="79"/>
        <v>0</v>
      </c>
      <c r="AN140" s="455">
        <f t="shared" si="101"/>
        <v>0</v>
      </c>
      <c r="AO140" s="456">
        <f t="shared" si="101"/>
        <v>0</v>
      </c>
      <c r="AP140" s="572"/>
      <c r="AQ140" s="671"/>
      <c r="AR140" s="569"/>
      <c r="AS140" s="496"/>
      <c r="AT140" s="496"/>
      <c r="AU140" s="496"/>
      <c r="AV140" s="496"/>
      <c r="AW140" s="496"/>
      <c r="AX140" s="496"/>
      <c r="AY140" s="496"/>
      <c r="AZ140" s="496"/>
      <c r="BA140" s="496"/>
      <c r="BB140" s="496"/>
      <c r="BC140" s="496"/>
      <c r="BD140"/>
    </row>
    <row r="141" spans="3:56">
      <c r="C141" s="341" t="s">
        <v>2304</v>
      </c>
      <c r="D141" s="378" t="s">
        <v>1579</v>
      </c>
      <c r="E141" s="809" t="s">
        <v>1797</v>
      </c>
      <c r="F141" s="810"/>
      <c r="G141" s="454">
        <f t="shared" ref="G141:M141" si="102">G142+G143+G144</f>
        <v>0</v>
      </c>
      <c r="H141" s="569"/>
      <c r="I141" s="454">
        <f t="shared" si="102"/>
        <v>0</v>
      </c>
      <c r="J141" s="569"/>
      <c r="K141" s="454">
        <f t="shared" si="102"/>
        <v>0</v>
      </c>
      <c r="L141" s="569"/>
      <c r="M141" s="454">
        <f t="shared" si="102"/>
        <v>0</v>
      </c>
      <c r="N141" s="569"/>
      <c r="O141" s="454">
        <f t="shared" si="75"/>
        <v>0</v>
      </c>
      <c r="P141" s="455">
        <f>P142+P143+P144</f>
        <v>0</v>
      </c>
      <c r="Q141" s="456">
        <f>Q142+Q143+Q144</f>
        <v>0</v>
      </c>
      <c r="R141" s="572"/>
      <c r="S141" s="671"/>
      <c r="T141" s="569"/>
      <c r="U141" s="457">
        <f t="shared" si="76"/>
        <v>0</v>
      </c>
      <c r="V141" s="455">
        <f>V142+V143+V144</f>
        <v>0</v>
      </c>
      <c r="W141" s="456">
        <f>W142+W143+W144</f>
        <v>0</v>
      </c>
      <c r="X141" s="572"/>
      <c r="Y141" s="671"/>
      <c r="Z141" s="569"/>
      <c r="AA141" s="457">
        <f t="shared" si="77"/>
        <v>0</v>
      </c>
      <c r="AB141" s="455">
        <f>AB142+AB143+AB144</f>
        <v>0</v>
      </c>
      <c r="AC141" s="456">
        <f>AC142+AC143+AC144</f>
        <v>0</v>
      </c>
      <c r="AD141" s="572"/>
      <c r="AE141" s="671"/>
      <c r="AF141" s="569"/>
      <c r="AG141" s="457">
        <f t="shared" si="78"/>
        <v>0</v>
      </c>
      <c r="AH141" s="455">
        <f>AH142+AH143+AH144</f>
        <v>0</v>
      </c>
      <c r="AI141" s="456">
        <f>AI142+AI143+AI144</f>
        <v>0</v>
      </c>
      <c r="AJ141" s="572"/>
      <c r="AK141" s="671"/>
      <c r="AL141" s="569"/>
      <c r="AM141" s="457">
        <f t="shared" si="79"/>
        <v>0</v>
      </c>
      <c r="AN141" s="455">
        <f>AN142+AN143+AN144</f>
        <v>0</v>
      </c>
      <c r="AO141" s="456">
        <f>AO142+AO143+AO144</f>
        <v>0</v>
      </c>
      <c r="AP141" s="572"/>
      <c r="AQ141" s="671"/>
      <c r="AR141" s="569"/>
      <c r="AS141" s="496"/>
      <c r="AT141" s="496"/>
      <c r="AU141" s="496"/>
      <c r="AV141" s="496"/>
      <c r="AW141" s="496"/>
      <c r="AX141" s="496"/>
      <c r="AY141" s="496"/>
      <c r="AZ141" s="496"/>
      <c r="BA141" s="496"/>
      <c r="BB141" s="496"/>
      <c r="BC141" s="496"/>
      <c r="BD141"/>
    </row>
    <row r="142" spans="3:56">
      <c r="D142" s="378" t="s">
        <v>1580</v>
      </c>
      <c r="E142" s="807" t="s">
        <v>1481</v>
      </c>
      <c r="F142" s="808"/>
      <c r="G142" s="373"/>
      <c r="H142" s="669"/>
      <c r="I142" s="373"/>
      <c r="J142" s="669"/>
      <c r="K142" s="373"/>
      <c r="L142" s="669"/>
      <c r="M142" s="373"/>
      <c r="N142" s="669"/>
      <c r="O142" s="454">
        <f t="shared" si="75"/>
        <v>0</v>
      </c>
      <c r="P142" s="455">
        <f t="shared" ref="P142:Q145" si="103">SUMIF($E$150:$E$151,$D142,P$150:P$151)</f>
        <v>0</v>
      </c>
      <c r="Q142" s="456">
        <f t="shared" si="103"/>
        <v>0</v>
      </c>
      <c r="R142" s="572"/>
      <c r="S142" s="671"/>
      <c r="T142" s="569"/>
      <c r="U142" s="457">
        <f t="shared" si="76"/>
        <v>0</v>
      </c>
      <c r="V142" s="455">
        <f t="shared" ref="V142:W145" si="104">SUMIF($E$150:$E$151,$D142,V$150:V$151)</f>
        <v>0</v>
      </c>
      <c r="W142" s="456">
        <f t="shared" si="104"/>
        <v>0</v>
      </c>
      <c r="X142" s="572"/>
      <c r="Y142" s="671"/>
      <c r="Z142" s="569"/>
      <c r="AA142" s="457">
        <f t="shared" si="77"/>
        <v>0</v>
      </c>
      <c r="AB142" s="455">
        <f t="shared" ref="AB142:AC145" si="105">SUMIF($E$150:$E$151,$D142,AB$150:AB$151)</f>
        <v>0</v>
      </c>
      <c r="AC142" s="456">
        <f t="shared" si="105"/>
        <v>0</v>
      </c>
      <c r="AD142" s="572"/>
      <c r="AE142" s="671"/>
      <c r="AF142" s="569"/>
      <c r="AG142" s="457">
        <f t="shared" si="78"/>
        <v>0</v>
      </c>
      <c r="AH142" s="455">
        <f t="shared" ref="AH142:AI145" si="106">SUMIF($E$150:$E$151,$D142,AH$150:AH$151)</f>
        <v>0</v>
      </c>
      <c r="AI142" s="456">
        <f t="shared" si="106"/>
        <v>0</v>
      </c>
      <c r="AJ142" s="572"/>
      <c r="AK142" s="671"/>
      <c r="AL142" s="569"/>
      <c r="AM142" s="457">
        <f t="shared" si="79"/>
        <v>0</v>
      </c>
      <c r="AN142" s="455">
        <f t="shared" ref="AN142:AO145" si="107">SUMIF($E$150:$E$151,$D142,AN$150:AN$151)</f>
        <v>0</v>
      </c>
      <c r="AO142" s="456">
        <f t="shared" si="107"/>
        <v>0</v>
      </c>
      <c r="AP142" s="572"/>
      <c r="AQ142" s="671"/>
      <c r="AR142" s="569"/>
      <c r="AS142" s="496"/>
      <c r="AT142" s="496"/>
      <c r="AU142" s="496"/>
      <c r="AV142" s="496"/>
      <c r="AW142" s="496"/>
      <c r="AX142" s="496"/>
      <c r="AY142" s="496"/>
      <c r="AZ142" s="496"/>
      <c r="BA142" s="496"/>
      <c r="BB142" s="496"/>
      <c r="BC142" s="496"/>
      <c r="BD142"/>
    </row>
    <row r="143" spans="3:56">
      <c r="D143" s="378" t="s">
        <v>1581</v>
      </c>
      <c r="E143" s="807" t="s">
        <v>1483</v>
      </c>
      <c r="F143" s="808"/>
      <c r="G143" s="373"/>
      <c r="H143" s="669"/>
      <c r="I143" s="373"/>
      <c r="J143" s="669"/>
      <c r="K143" s="373"/>
      <c r="L143" s="669"/>
      <c r="M143" s="373"/>
      <c r="N143" s="669"/>
      <c r="O143" s="454">
        <f t="shared" si="75"/>
        <v>0</v>
      </c>
      <c r="P143" s="455">
        <f t="shared" si="103"/>
        <v>0</v>
      </c>
      <c r="Q143" s="456">
        <f t="shared" si="103"/>
        <v>0</v>
      </c>
      <c r="R143" s="572"/>
      <c r="S143" s="671"/>
      <c r="T143" s="569"/>
      <c r="U143" s="457">
        <f t="shared" si="76"/>
        <v>0</v>
      </c>
      <c r="V143" s="455">
        <f t="shared" si="104"/>
        <v>0</v>
      </c>
      <c r="W143" s="456">
        <f t="shared" si="104"/>
        <v>0</v>
      </c>
      <c r="X143" s="572"/>
      <c r="Y143" s="671"/>
      <c r="Z143" s="569"/>
      <c r="AA143" s="457">
        <f t="shared" si="77"/>
        <v>0</v>
      </c>
      <c r="AB143" s="455">
        <f t="shared" si="105"/>
        <v>0</v>
      </c>
      <c r="AC143" s="456">
        <f t="shared" si="105"/>
        <v>0</v>
      </c>
      <c r="AD143" s="572"/>
      <c r="AE143" s="671"/>
      <c r="AF143" s="569"/>
      <c r="AG143" s="457">
        <f t="shared" si="78"/>
        <v>0</v>
      </c>
      <c r="AH143" s="455">
        <f t="shared" si="106"/>
        <v>0</v>
      </c>
      <c r="AI143" s="456">
        <f t="shared" si="106"/>
        <v>0</v>
      </c>
      <c r="AJ143" s="572"/>
      <c r="AK143" s="671"/>
      <c r="AL143" s="569"/>
      <c r="AM143" s="457">
        <f t="shared" si="79"/>
        <v>0</v>
      </c>
      <c r="AN143" s="455">
        <f t="shared" si="107"/>
        <v>0</v>
      </c>
      <c r="AO143" s="456">
        <f t="shared" si="107"/>
        <v>0</v>
      </c>
      <c r="AP143" s="572"/>
      <c r="AQ143" s="671"/>
      <c r="AR143" s="569"/>
      <c r="AS143" s="496"/>
      <c r="AT143" s="496"/>
      <c r="AU143" s="496"/>
      <c r="AV143" s="496"/>
      <c r="AW143" s="496"/>
      <c r="AX143" s="496"/>
      <c r="AY143" s="496"/>
      <c r="AZ143" s="496"/>
      <c r="BA143" s="496"/>
      <c r="BB143" s="496"/>
      <c r="BC143" s="496"/>
      <c r="BD143"/>
    </row>
    <row r="144" spans="3:56">
      <c r="D144" s="378" t="s">
        <v>1582</v>
      </c>
      <c r="E144" s="807" t="s">
        <v>1485</v>
      </c>
      <c r="F144" s="808"/>
      <c r="G144" s="373"/>
      <c r="H144" s="669"/>
      <c r="I144" s="373"/>
      <c r="J144" s="669"/>
      <c r="K144" s="373"/>
      <c r="L144" s="669"/>
      <c r="M144" s="373"/>
      <c r="N144" s="669"/>
      <c r="O144" s="454">
        <f t="shared" si="75"/>
        <v>0</v>
      </c>
      <c r="P144" s="455">
        <f t="shared" si="103"/>
        <v>0</v>
      </c>
      <c r="Q144" s="456">
        <f t="shared" si="103"/>
        <v>0</v>
      </c>
      <c r="R144" s="572"/>
      <c r="S144" s="671"/>
      <c r="T144" s="569"/>
      <c r="U144" s="457">
        <f t="shared" si="76"/>
        <v>0</v>
      </c>
      <c r="V144" s="455">
        <f t="shared" si="104"/>
        <v>0</v>
      </c>
      <c r="W144" s="456">
        <f t="shared" si="104"/>
        <v>0</v>
      </c>
      <c r="X144" s="572"/>
      <c r="Y144" s="671"/>
      <c r="Z144" s="569"/>
      <c r="AA144" s="457">
        <f t="shared" si="77"/>
        <v>0</v>
      </c>
      <c r="AB144" s="455">
        <f t="shared" si="105"/>
        <v>0</v>
      </c>
      <c r="AC144" s="456">
        <f t="shared" si="105"/>
        <v>0</v>
      </c>
      <c r="AD144" s="572"/>
      <c r="AE144" s="671"/>
      <c r="AF144" s="569"/>
      <c r="AG144" s="457">
        <f t="shared" si="78"/>
        <v>0</v>
      </c>
      <c r="AH144" s="455">
        <f t="shared" si="106"/>
        <v>0</v>
      </c>
      <c r="AI144" s="456">
        <f t="shared" si="106"/>
        <v>0</v>
      </c>
      <c r="AJ144" s="572"/>
      <c r="AK144" s="671"/>
      <c r="AL144" s="569"/>
      <c r="AM144" s="457">
        <f t="shared" si="79"/>
        <v>0</v>
      </c>
      <c r="AN144" s="455">
        <f t="shared" si="107"/>
        <v>0</v>
      </c>
      <c r="AO144" s="456">
        <f t="shared" si="107"/>
        <v>0</v>
      </c>
      <c r="AP144" s="572"/>
      <c r="AQ144" s="671"/>
      <c r="AR144" s="569"/>
      <c r="AS144" s="496"/>
      <c r="AT144" s="496"/>
      <c r="AU144" s="496"/>
      <c r="AV144" s="496"/>
      <c r="AW144" s="496"/>
      <c r="AX144" s="496"/>
      <c r="AY144" s="496"/>
      <c r="AZ144" s="496"/>
      <c r="BA144" s="496"/>
      <c r="BB144" s="496"/>
      <c r="BC144" s="496"/>
      <c r="BD144"/>
    </row>
    <row r="145" spans="2:56">
      <c r="B145" s="340" t="s">
        <v>1583</v>
      </c>
      <c r="C145" s="341" t="s">
        <v>2304</v>
      </c>
      <c r="D145" s="378" t="s">
        <v>1584</v>
      </c>
      <c r="E145" s="813" t="s">
        <v>1803</v>
      </c>
      <c r="F145" s="814"/>
      <c r="G145" s="373"/>
      <c r="H145" s="669"/>
      <c r="I145" s="373"/>
      <c r="J145" s="669"/>
      <c r="K145" s="373"/>
      <c r="L145" s="669"/>
      <c r="M145" s="373"/>
      <c r="N145" s="669"/>
      <c r="O145" s="454">
        <f t="shared" si="75"/>
        <v>0</v>
      </c>
      <c r="P145" s="455">
        <f t="shared" si="103"/>
        <v>0</v>
      </c>
      <c r="Q145" s="456">
        <f t="shared" si="103"/>
        <v>0</v>
      </c>
      <c r="R145" s="572"/>
      <c r="S145" s="671"/>
      <c r="T145" s="569"/>
      <c r="U145" s="457">
        <f t="shared" si="76"/>
        <v>0</v>
      </c>
      <c r="V145" s="455">
        <f t="shared" si="104"/>
        <v>0</v>
      </c>
      <c r="W145" s="456">
        <f t="shared" si="104"/>
        <v>0</v>
      </c>
      <c r="X145" s="572"/>
      <c r="Y145" s="671"/>
      <c r="Z145" s="569"/>
      <c r="AA145" s="457">
        <f t="shared" si="77"/>
        <v>0</v>
      </c>
      <c r="AB145" s="455">
        <f t="shared" si="105"/>
        <v>0</v>
      </c>
      <c r="AC145" s="456">
        <f t="shared" si="105"/>
        <v>0</v>
      </c>
      <c r="AD145" s="572"/>
      <c r="AE145" s="671"/>
      <c r="AF145" s="569"/>
      <c r="AG145" s="457">
        <f t="shared" si="78"/>
        <v>0</v>
      </c>
      <c r="AH145" s="455">
        <f t="shared" si="106"/>
        <v>0</v>
      </c>
      <c r="AI145" s="456">
        <f t="shared" si="106"/>
        <v>0</v>
      </c>
      <c r="AJ145" s="572"/>
      <c r="AK145" s="671"/>
      <c r="AL145" s="569"/>
      <c r="AM145" s="457">
        <f t="shared" si="79"/>
        <v>0</v>
      </c>
      <c r="AN145" s="455">
        <f t="shared" si="107"/>
        <v>0</v>
      </c>
      <c r="AO145" s="456">
        <f t="shared" si="107"/>
        <v>0</v>
      </c>
      <c r="AP145" s="572"/>
      <c r="AQ145" s="671"/>
      <c r="AR145" s="569"/>
      <c r="AS145" s="496"/>
      <c r="AT145" s="496"/>
      <c r="AU145" s="496"/>
      <c r="AV145" s="496"/>
      <c r="AW145" s="496"/>
      <c r="AX145" s="496"/>
      <c r="AY145" s="496"/>
      <c r="AZ145" s="496"/>
      <c r="BA145" s="496"/>
      <c r="BB145" s="496"/>
      <c r="BC145" s="496"/>
      <c r="BD145"/>
    </row>
    <row r="146" spans="2:56">
      <c r="D146" s="367"/>
      <c r="E146" s="815" t="s">
        <v>1988</v>
      </c>
      <c r="F146" s="815"/>
      <c r="G146" s="556"/>
      <c r="H146" s="569"/>
      <c r="I146" s="556"/>
      <c r="J146" s="569"/>
      <c r="K146" s="556"/>
      <c r="L146" s="569"/>
      <c r="M146" s="556"/>
      <c r="N146" s="569"/>
      <c r="O146" s="534"/>
      <c r="P146" s="535"/>
      <c r="Q146" s="536"/>
      <c r="R146" s="672"/>
      <c r="S146" s="672"/>
      <c r="T146" s="673"/>
      <c r="U146" s="535"/>
      <c r="V146" s="535"/>
      <c r="W146" s="536"/>
      <c r="X146" s="672"/>
      <c r="Y146" s="672"/>
      <c r="Z146" s="673"/>
      <c r="AA146" s="535"/>
      <c r="AB146" s="535"/>
      <c r="AC146" s="536"/>
      <c r="AD146" s="672"/>
      <c r="AE146" s="672"/>
      <c r="AF146" s="673"/>
      <c r="AG146" s="535"/>
      <c r="AH146" s="535"/>
      <c r="AI146" s="536"/>
      <c r="AJ146" s="672"/>
      <c r="AK146" s="672"/>
      <c r="AL146" s="673"/>
      <c r="AM146" s="535"/>
      <c r="AN146" s="535"/>
      <c r="AO146" s="536"/>
      <c r="AP146" s="672"/>
      <c r="AQ146" s="672"/>
      <c r="AR146" s="673"/>
      <c r="AS146" s="496"/>
      <c r="AT146" s="496"/>
      <c r="AU146" s="496"/>
      <c r="AV146" s="496"/>
      <c r="AW146" s="496"/>
      <c r="AX146" s="496"/>
      <c r="AY146" s="496"/>
      <c r="AZ146" s="496"/>
      <c r="BA146" s="496"/>
      <c r="BB146" s="496"/>
      <c r="BC146" s="496"/>
      <c r="BD146"/>
    </row>
    <row r="147" spans="2:56" ht="15" customHeight="1">
      <c r="C147" s="341" t="s">
        <v>2304</v>
      </c>
      <c r="D147" s="378" t="s">
        <v>1585</v>
      </c>
      <c r="E147" s="813" t="s">
        <v>921</v>
      </c>
      <c r="F147" s="814"/>
      <c r="G147" s="454">
        <f t="shared" ref="G147:M147" si="108">G148+G149</f>
        <v>0</v>
      </c>
      <c r="H147" s="569"/>
      <c r="I147" s="454">
        <f t="shared" si="108"/>
        <v>0</v>
      </c>
      <c r="J147" s="569"/>
      <c r="K147" s="454">
        <f t="shared" si="108"/>
        <v>0</v>
      </c>
      <c r="L147" s="569"/>
      <c r="M147" s="454">
        <f t="shared" si="108"/>
        <v>0</v>
      </c>
      <c r="N147" s="569"/>
      <c r="O147" s="454">
        <f>P147+Q147</f>
        <v>0</v>
      </c>
      <c r="P147" s="455">
        <f>P148+P149</f>
        <v>0</v>
      </c>
      <c r="Q147" s="456">
        <f>Q148+Q149</f>
        <v>0</v>
      </c>
      <c r="R147" s="572"/>
      <c r="S147" s="671"/>
      <c r="T147" s="569"/>
      <c r="U147" s="457">
        <f>V147+W147</f>
        <v>0</v>
      </c>
      <c r="V147" s="455">
        <f>V148+V149</f>
        <v>0</v>
      </c>
      <c r="W147" s="456">
        <f>W148+W149</f>
        <v>0</v>
      </c>
      <c r="X147" s="572"/>
      <c r="Y147" s="671"/>
      <c r="Z147" s="569"/>
      <c r="AA147" s="457">
        <f>AB147+AC147</f>
        <v>0</v>
      </c>
      <c r="AB147" s="455">
        <f>AB148+AB149</f>
        <v>0</v>
      </c>
      <c r="AC147" s="456">
        <f>AC148+AC149</f>
        <v>0</v>
      </c>
      <c r="AD147" s="572"/>
      <c r="AE147" s="671"/>
      <c r="AF147" s="569"/>
      <c r="AG147" s="457">
        <f>AH147+AI147</f>
        <v>0</v>
      </c>
      <c r="AH147" s="455">
        <f>AH148+AH149</f>
        <v>0</v>
      </c>
      <c r="AI147" s="456">
        <f>AI148+AI149</f>
        <v>0</v>
      </c>
      <c r="AJ147" s="572"/>
      <c r="AK147" s="671"/>
      <c r="AL147" s="569"/>
      <c r="AM147" s="457">
        <f>AN147+AO147</f>
        <v>0</v>
      </c>
      <c r="AN147" s="455">
        <f>AN148+AN149</f>
        <v>0</v>
      </c>
      <c r="AO147" s="456">
        <f>AO148+AO149</f>
        <v>0</v>
      </c>
      <c r="AP147" s="572"/>
      <c r="AQ147" s="671"/>
      <c r="AR147" s="569"/>
      <c r="AS147" s="496"/>
      <c r="AT147" s="496"/>
      <c r="AU147" s="496"/>
      <c r="AV147" s="496"/>
      <c r="AW147" s="496"/>
      <c r="AX147" s="496"/>
      <c r="AY147" s="496"/>
      <c r="AZ147" s="496"/>
      <c r="BA147" s="496"/>
      <c r="BB147" s="496"/>
      <c r="BC147" s="496"/>
      <c r="BD147"/>
    </row>
    <row r="148" spans="2:56" ht="15.75" customHeight="1">
      <c r="D148" s="378" t="s">
        <v>1586</v>
      </c>
      <c r="E148" s="807" t="s">
        <v>923</v>
      </c>
      <c r="F148" s="808"/>
      <c r="G148" s="373"/>
      <c r="H148" s="669"/>
      <c r="I148" s="373"/>
      <c r="J148" s="669"/>
      <c r="K148" s="373"/>
      <c r="L148" s="669"/>
      <c r="M148" s="373"/>
      <c r="N148" s="669"/>
      <c r="O148" s="454">
        <f>P148+Q148</f>
        <v>0</v>
      </c>
      <c r="P148" s="455">
        <f>SUMIF($E$150:$E$151,$D148,P$150:P$151)</f>
        <v>0</v>
      </c>
      <c r="Q148" s="456">
        <f>SUMIF($E$150:$E$151,$D148,Q$150:Q$151)</f>
        <v>0</v>
      </c>
      <c r="R148" s="572"/>
      <c r="S148" s="671"/>
      <c r="T148" s="569"/>
      <c r="U148" s="457">
        <f>V148+W148</f>
        <v>0</v>
      </c>
      <c r="V148" s="455">
        <f>SUMIF($E$150:$E$151,$D148,V$150:V$151)</f>
        <v>0</v>
      </c>
      <c r="W148" s="456">
        <f>SUMIF($E$150:$E$151,$D148,W$150:W$151)</f>
        <v>0</v>
      </c>
      <c r="X148" s="572"/>
      <c r="Y148" s="671"/>
      <c r="Z148" s="569"/>
      <c r="AA148" s="457">
        <f>AB148+AC148</f>
        <v>0</v>
      </c>
      <c r="AB148" s="455">
        <f>SUMIF($E$150:$E$151,$D148,AB$150:AB$151)</f>
        <v>0</v>
      </c>
      <c r="AC148" s="456">
        <f>SUMIF($E$150:$E$151,$D148,AC$150:AC$151)</f>
        <v>0</v>
      </c>
      <c r="AD148" s="572"/>
      <c r="AE148" s="671"/>
      <c r="AF148" s="569"/>
      <c r="AG148" s="457">
        <f>AH148+AI148</f>
        <v>0</v>
      </c>
      <c r="AH148" s="455">
        <f>SUMIF($E$150:$E$151,$D148,AH$150:AH$151)</f>
        <v>0</v>
      </c>
      <c r="AI148" s="456">
        <f>SUMIF($E$150:$E$151,$D148,AI$150:AI$151)</f>
        <v>0</v>
      </c>
      <c r="AJ148" s="572"/>
      <c r="AK148" s="671"/>
      <c r="AL148" s="569"/>
      <c r="AM148" s="457">
        <f>AN148+AO148</f>
        <v>0</v>
      </c>
      <c r="AN148" s="455">
        <f>SUMIF($E$150:$E$151,$D148,AN$150:AN$151)</f>
        <v>0</v>
      </c>
      <c r="AO148" s="456">
        <f>SUMIF($E$150:$E$151,$D148,AO$150:AO$151)</f>
        <v>0</v>
      </c>
      <c r="AP148" s="572"/>
      <c r="AQ148" s="671"/>
      <c r="AR148" s="569"/>
      <c r="AS148" s="496"/>
      <c r="AT148" s="496"/>
      <c r="AU148" s="496"/>
      <c r="AV148" s="496"/>
      <c r="AW148" s="496"/>
      <c r="AX148" s="496"/>
      <c r="AY148" s="496"/>
      <c r="AZ148" s="496"/>
      <c r="BA148" s="496"/>
      <c r="BB148" s="496"/>
      <c r="BC148" s="496"/>
      <c r="BD148"/>
    </row>
    <row r="149" spans="2:56" ht="15.75" customHeight="1">
      <c r="B149" s="340" t="s">
        <v>1587</v>
      </c>
      <c r="D149" s="378" t="s">
        <v>1588</v>
      </c>
      <c r="E149" s="807" t="s">
        <v>926</v>
      </c>
      <c r="F149" s="808"/>
      <c r="G149" s="373"/>
      <c r="H149" s="669"/>
      <c r="I149" s="373"/>
      <c r="J149" s="669"/>
      <c r="K149" s="373"/>
      <c r="L149" s="669"/>
      <c r="M149" s="373"/>
      <c r="N149" s="669"/>
      <c r="O149" s="454">
        <f>P149+Q149</f>
        <v>0</v>
      </c>
      <c r="P149" s="455">
        <f>SUMIF($E$150:$E$151,$D149,P$150:P$151)</f>
        <v>0</v>
      </c>
      <c r="Q149" s="456">
        <f>SUMIF($E$150:$E$151,$D149,Q$150:Q$151)</f>
        <v>0</v>
      </c>
      <c r="R149" s="572"/>
      <c r="S149" s="671"/>
      <c r="T149" s="569"/>
      <c r="U149" s="457">
        <f>V149+W149</f>
        <v>0</v>
      </c>
      <c r="V149" s="455">
        <f>SUMIF($E$150:$E$151,$D149,V$150:V$151)</f>
        <v>0</v>
      </c>
      <c r="W149" s="456">
        <f>SUMIF($E$150:$E$151,$D149,W$150:W$151)</f>
        <v>0</v>
      </c>
      <c r="X149" s="572"/>
      <c r="Y149" s="671"/>
      <c r="Z149" s="569"/>
      <c r="AA149" s="457">
        <f>AB149+AC149</f>
        <v>0</v>
      </c>
      <c r="AB149" s="455">
        <f>SUMIF($E$150:$E$151,$D149,AB$150:AB$151)</f>
        <v>0</v>
      </c>
      <c r="AC149" s="456">
        <f>SUMIF($E$150:$E$151,$D149,AC$150:AC$151)</f>
        <v>0</v>
      </c>
      <c r="AD149" s="572"/>
      <c r="AE149" s="671"/>
      <c r="AF149" s="569"/>
      <c r="AG149" s="457">
        <f>AH149+AI149</f>
        <v>0</v>
      </c>
      <c r="AH149" s="455">
        <f>SUMIF($E$150:$E$151,$D149,AH$150:AH$151)</f>
        <v>0</v>
      </c>
      <c r="AI149" s="456">
        <f>SUMIF($E$150:$E$151,$D149,AI$150:AI$151)</f>
        <v>0</v>
      </c>
      <c r="AJ149" s="572"/>
      <c r="AK149" s="671"/>
      <c r="AL149" s="569"/>
      <c r="AM149" s="457">
        <f>AN149+AO149</f>
        <v>0</v>
      </c>
      <c r="AN149" s="455">
        <f>SUMIF($E$150:$E$151,$D149,AN$150:AN$151)</f>
        <v>0</v>
      </c>
      <c r="AO149" s="456">
        <f>SUMIF($E$150:$E$151,$D149,AO$150:AO$151)</f>
        <v>0</v>
      </c>
      <c r="AP149" s="572"/>
      <c r="AQ149" s="671"/>
      <c r="AR149" s="569"/>
      <c r="AS149" s="496"/>
      <c r="AT149" s="496"/>
      <c r="AU149" s="496"/>
      <c r="AV149" s="496"/>
      <c r="AW149" s="496"/>
      <c r="AX149" s="496"/>
      <c r="AY149" s="496"/>
      <c r="AZ149" s="496"/>
      <c r="BA149" s="496"/>
      <c r="BB149" s="496"/>
      <c r="BC149" s="496"/>
      <c r="BD149"/>
    </row>
    <row r="150" spans="2:56">
      <c r="B150" s="340" t="s">
        <v>2257</v>
      </c>
      <c r="D150" s="367"/>
      <c r="E150" s="815" t="s">
        <v>1989</v>
      </c>
      <c r="F150" s="815"/>
      <c r="G150" s="556"/>
      <c r="H150" s="569"/>
      <c r="I150" s="556"/>
      <c r="J150" s="569"/>
      <c r="K150" s="556"/>
      <c r="L150" s="569"/>
      <c r="M150" s="556"/>
      <c r="N150" s="569"/>
      <c r="O150" s="534"/>
      <c r="P150" s="535"/>
      <c r="Q150" s="536"/>
      <c r="R150" s="672"/>
      <c r="S150" s="672"/>
      <c r="T150" s="673"/>
      <c r="U150" s="535"/>
      <c r="V150" s="535"/>
      <c r="W150" s="536"/>
      <c r="X150" s="672"/>
      <c r="Y150" s="672"/>
      <c r="Z150" s="673"/>
      <c r="AA150" s="535"/>
      <c r="AB150" s="535"/>
      <c r="AC150" s="536"/>
      <c r="AD150" s="672"/>
      <c r="AE150" s="672"/>
      <c r="AF150" s="673"/>
      <c r="AG150" s="535"/>
      <c r="AH150" s="535"/>
      <c r="AI150" s="536"/>
      <c r="AJ150" s="672"/>
      <c r="AK150" s="672"/>
      <c r="AL150" s="673"/>
      <c r="AM150" s="535"/>
      <c r="AN150" s="535"/>
      <c r="AO150" s="536"/>
      <c r="AP150" s="672"/>
      <c r="AQ150" s="672"/>
      <c r="AR150" s="673"/>
      <c r="AS150" s="496"/>
      <c r="AT150" s="496"/>
      <c r="AU150" s="496"/>
      <c r="AV150" s="496"/>
      <c r="AW150" s="496"/>
      <c r="AX150" s="496"/>
      <c r="AY150" s="496"/>
      <c r="AZ150" s="496"/>
      <c r="BA150" s="496"/>
      <c r="BB150" s="496"/>
      <c r="BC150" s="496"/>
      <c r="BD150"/>
    </row>
    <row r="151" spans="2:56" hidden="1">
      <c r="D151" s="367"/>
      <c r="E151" s="397"/>
      <c r="F151" s="384"/>
      <c r="G151" s="556"/>
      <c r="H151" s="569"/>
      <c r="I151" s="556"/>
      <c r="J151" s="569"/>
      <c r="K151" s="556"/>
      <c r="L151" s="569"/>
      <c r="M151" s="556"/>
      <c r="N151" s="569"/>
      <c r="O151" s="534"/>
      <c r="P151" s="535"/>
      <c r="Q151" s="536"/>
      <c r="R151" s="672"/>
      <c r="S151" s="672"/>
      <c r="T151" s="673"/>
      <c r="U151" s="535"/>
      <c r="V151" s="535"/>
      <c r="W151" s="536"/>
      <c r="X151" s="672"/>
      <c r="Y151" s="672"/>
      <c r="Z151" s="673"/>
      <c r="AA151" s="535"/>
      <c r="AB151" s="535"/>
      <c r="AC151" s="536"/>
      <c r="AD151" s="672"/>
      <c r="AE151" s="672"/>
      <c r="AF151" s="673"/>
      <c r="AG151" s="535"/>
      <c r="AH151" s="535"/>
      <c r="AI151" s="536"/>
      <c r="AJ151" s="672"/>
      <c r="AK151" s="672"/>
      <c r="AL151" s="673"/>
      <c r="AM151" s="535"/>
      <c r="AN151" s="535"/>
      <c r="AO151" s="536"/>
      <c r="AP151" s="672"/>
      <c r="AQ151" s="672"/>
      <c r="AR151" s="673"/>
      <c r="AS151" s="496"/>
      <c r="AT151" s="496"/>
      <c r="AU151" s="496"/>
      <c r="AV151" s="496"/>
      <c r="AW151" s="496"/>
      <c r="AX151" s="496"/>
      <c r="AY151" s="496"/>
      <c r="AZ151" s="496"/>
      <c r="BA151" s="496"/>
      <c r="BB151" s="496"/>
      <c r="BC151" s="496"/>
      <c r="BD151"/>
    </row>
    <row r="152" spans="2:56" ht="25.9" customHeight="1">
      <c r="C152" s="341" t="s">
        <v>2304</v>
      </c>
      <c r="D152" s="363" t="s">
        <v>1589</v>
      </c>
      <c r="E152" s="830" t="s">
        <v>2338</v>
      </c>
      <c r="F152" s="837"/>
      <c r="G152" s="454">
        <f t="shared" ref="G152:M152" si="109">G153+G164+G176-G161</f>
        <v>0</v>
      </c>
      <c r="H152" s="569"/>
      <c r="I152" s="454">
        <f t="shared" si="109"/>
        <v>0</v>
      </c>
      <c r="J152" s="569"/>
      <c r="K152" s="454">
        <f t="shared" si="109"/>
        <v>0</v>
      </c>
      <c r="L152" s="569"/>
      <c r="M152" s="454">
        <f t="shared" si="109"/>
        <v>0</v>
      </c>
      <c r="N152" s="569"/>
      <c r="O152" s="454">
        <f t="shared" ref="O152:O176" si="110">P152+Q152</f>
        <v>0</v>
      </c>
      <c r="P152" s="455">
        <f>P153+P164+P176-P161</f>
        <v>0</v>
      </c>
      <c r="Q152" s="456">
        <f>Q153+Q164+Q176-Q161</f>
        <v>0</v>
      </c>
      <c r="R152" s="572"/>
      <c r="S152" s="671"/>
      <c r="T152" s="569"/>
      <c r="U152" s="457">
        <f t="shared" ref="U152:U176" si="111">V152+W152</f>
        <v>0</v>
      </c>
      <c r="V152" s="455">
        <f>V153+V164+V176-V161</f>
        <v>0</v>
      </c>
      <c r="W152" s="456">
        <f>W153+W164+W176-W161</f>
        <v>0</v>
      </c>
      <c r="X152" s="572"/>
      <c r="Y152" s="671"/>
      <c r="Z152" s="569"/>
      <c r="AA152" s="457">
        <f t="shared" ref="AA152:AA176" si="112">AB152+AC152</f>
        <v>0</v>
      </c>
      <c r="AB152" s="455">
        <f>AB153+AB164+AB176-AB161</f>
        <v>0</v>
      </c>
      <c r="AC152" s="456">
        <f>AC153+AC164+AC176-AC161</f>
        <v>0</v>
      </c>
      <c r="AD152" s="572"/>
      <c r="AE152" s="671"/>
      <c r="AF152" s="569"/>
      <c r="AG152" s="457">
        <f t="shared" ref="AG152:AG176" si="113">AH152+AI152</f>
        <v>0</v>
      </c>
      <c r="AH152" s="455">
        <f>AH153+AH164+AH176-AH161</f>
        <v>0</v>
      </c>
      <c r="AI152" s="456">
        <f>AI153+AI164+AI176-AI161</f>
        <v>0</v>
      </c>
      <c r="AJ152" s="572"/>
      <c r="AK152" s="671"/>
      <c r="AL152" s="569"/>
      <c r="AM152" s="457">
        <f t="shared" ref="AM152:AM176" si="114">AN152+AO152</f>
        <v>0</v>
      </c>
      <c r="AN152" s="455">
        <f>AN153+AN164+AN176-AN161</f>
        <v>0</v>
      </c>
      <c r="AO152" s="456">
        <f>AO153+AO164+AO176-AO161</f>
        <v>0</v>
      </c>
      <c r="AP152" s="572"/>
      <c r="AQ152" s="671"/>
      <c r="AR152" s="569"/>
      <c r="AS152" s="496"/>
      <c r="AT152" s="496"/>
      <c r="AU152" s="496"/>
      <c r="AV152" s="496"/>
      <c r="AW152" s="496"/>
      <c r="AX152" s="496"/>
      <c r="AY152" s="496"/>
      <c r="AZ152" s="496"/>
      <c r="BA152" s="496"/>
      <c r="BB152" s="496"/>
      <c r="BC152" s="496"/>
      <c r="BD152"/>
    </row>
    <row r="153" spans="2:56" ht="15" customHeight="1">
      <c r="C153" s="341" t="s">
        <v>2304</v>
      </c>
      <c r="D153" s="378" t="s">
        <v>1591</v>
      </c>
      <c r="E153" s="813" t="s">
        <v>1479</v>
      </c>
      <c r="F153" s="814"/>
      <c r="G153" s="454">
        <f t="shared" ref="G153:G176" si="115">G28+G122</f>
        <v>0</v>
      </c>
      <c r="H153" s="569"/>
      <c r="I153" s="454">
        <f t="shared" ref="I153:I176" si="116">I28+I122</f>
        <v>0</v>
      </c>
      <c r="J153" s="569"/>
      <c r="K153" s="454">
        <f t="shared" ref="K153:K176" si="117">K28+K122</f>
        <v>0</v>
      </c>
      <c r="L153" s="569"/>
      <c r="M153" s="454">
        <f t="shared" ref="M153:M176" si="118">M28+M122</f>
        <v>0</v>
      </c>
      <c r="N153" s="569"/>
      <c r="O153" s="454">
        <f t="shared" si="110"/>
        <v>0</v>
      </c>
      <c r="P153" s="455">
        <f t="shared" ref="P153:Q176" si="119">P28+P122</f>
        <v>0</v>
      </c>
      <c r="Q153" s="456">
        <f t="shared" si="119"/>
        <v>0</v>
      </c>
      <c r="R153" s="572"/>
      <c r="S153" s="671"/>
      <c r="T153" s="569"/>
      <c r="U153" s="457">
        <f t="shared" si="111"/>
        <v>0</v>
      </c>
      <c r="V153" s="455">
        <f t="shared" ref="V153:W176" si="120">V28+V122</f>
        <v>0</v>
      </c>
      <c r="W153" s="456">
        <f t="shared" si="120"/>
        <v>0</v>
      </c>
      <c r="X153" s="572"/>
      <c r="Y153" s="671"/>
      <c r="Z153" s="569"/>
      <c r="AA153" s="457">
        <f t="shared" si="112"/>
        <v>0</v>
      </c>
      <c r="AB153" s="455">
        <f t="shared" ref="AB153:AC176" si="121">AB28+AB122</f>
        <v>0</v>
      </c>
      <c r="AC153" s="456">
        <f t="shared" si="121"/>
        <v>0</v>
      </c>
      <c r="AD153" s="572"/>
      <c r="AE153" s="671"/>
      <c r="AF153" s="569"/>
      <c r="AG153" s="457">
        <f t="shared" si="113"/>
        <v>0</v>
      </c>
      <c r="AH153" s="455">
        <f t="shared" ref="AH153:AI176" si="122">AH28+AH122</f>
        <v>0</v>
      </c>
      <c r="AI153" s="456">
        <f t="shared" si="122"/>
        <v>0</v>
      </c>
      <c r="AJ153" s="572"/>
      <c r="AK153" s="671"/>
      <c r="AL153" s="569"/>
      <c r="AM153" s="457">
        <f t="shared" si="114"/>
        <v>0</v>
      </c>
      <c r="AN153" s="455">
        <f t="shared" ref="AN153:AO176" si="123">AN28+AN122</f>
        <v>0</v>
      </c>
      <c r="AO153" s="456">
        <f t="shared" si="123"/>
        <v>0</v>
      </c>
      <c r="AP153" s="572"/>
      <c r="AQ153" s="671"/>
      <c r="AR153" s="569"/>
      <c r="AS153" s="496"/>
      <c r="AT153" s="496"/>
      <c r="AU153" s="496"/>
      <c r="AV153" s="496"/>
      <c r="AW153" s="496"/>
      <c r="AX153" s="496"/>
      <c r="AY153" s="496"/>
      <c r="AZ153" s="496"/>
      <c r="BA153" s="496"/>
      <c r="BB153" s="496"/>
      <c r="BC153" s="496"/>
      <c r="BD153"/>
    </row>
    <row r="154" spans="2:56" ht="15" customHeight="1">
      <c r="D154" s="378" t="s">
        <v>1592</v>
      </c>
      <c r="E154" s="807" t="s">
        <v>1481</v>
      </c>
      <c r="F154" s="808"/>
      <c r="G154" s="454">
        <f t="shared" si="115"/>
        <v>0</v>
      </c>
      <c r="H154" s="569"/>
      <c r="I154" s="454">
        <f t="shared" si="116"/>
        <v>0</v>
      </c>
      <c r="J154" s="569"/>
      <c r="K154" s="454">
        <f t="shared" si="117"/>
        <v>0</v>
      </c>
      <c r="L154" s="569"/>
      <c r="M154" s="454">
        <f t="shared" si="118"/>
        <v>0</v>
      </c>
      <c r="N154" s="569"/>
      <c r="O154" s="454">
        <f t="shared" si="110"/>
        <v>0</v>
      </c>
      <c r="P154" s="455">
        <f t="shared" si="119"/>
        <v>0</v>
      </c>
      <c r="Q154" s="456">
        <f t="shared" si="119"/>
        <v>0</v>
      </c>
      <c r="R154" s="572"/>
      <c r="S154" s="671"/>
      <c r="T154" s="569"/>
      <c r="U154" s="457">
        <f t="shared" si="111"/>
        <v>0</v>
      </c>
      <c r="V154" s="455">
        <f t="shared" si="120"/>
        <v>0</v>
      </c>
      <c r="W154" s="456">
        <f t="shared" si="120"/>
        <v>0</v>
      </c>
      <c r="X154" s="572"/>
      <c r="Y154" s="671"/>
      <c r="Z154" s="569"/>
      <c r="AA154" s="457">
        <f t="shared" si="112"/>
        <v>0</v>
      </c>
      <c r="AB154" s="455">
        <f t="shared" si="121"/>
        <v>0</v>
      </c>
      <c r="AC154" s="456">
        <f t="shared" si="121"/>
        <v>0</v>
      </c>
      <c r="AD154" s="572"/>
      <c r="AE154" s="671"/>
      <c r="AF154" s="569"/>
      <c r="AG154" s="457">
        <f t="shared" si="113"/>
        <v>0</v>
      </c>
      <c r="AH154" s="455">
        <f t="shared" si="122"/>
        <v>0</v>
      </c>
      <c r="AI154" s="456">
        <f t="shared" si="122"/>
        <v>0</v>
      </c>
      <c r="AJ154" s="572"/>
      <c r="AK154" s="671"/>
      <c r="AL154" s="569"/>
      <c r="AM154" s="457">
        <f t="shared" si="114"/>
        <v>0</v>
      </c>
      <c r="AN154" s="455">
        <f t="shared" si="123"/>
        <v>0</v>
      </c>
      <c r="AO154" s="456">
        <f t="shared" si="123"/>
        <v>0</v>
      </c>
      <c r="AP154" s="572"/>
      <c r="AQ154" s="671"/>
      <c r="AR154" s="569"/>
      <c r="AS154" s="496"/>
      <c r="AT154" s="496"/>
      <c r="AU154" s="496"/>
      <c r="AV154" s="496"/>
      <c r="AW154" s="496"/>
      <c r="AX154" s="496"/>
      <c r="AY154" s="496"/>
      <c r="AZ154" s="496"/>
      <c r="BA154" s="496"/>
      <c r="BB154" s="496"/>
      <c r="BC154" s="496"/>
      <c r="BD154"/>
    </row>
    <row r="155" spans="2:56" ht="15" customHeight="1">
      <c r="D155" s="378" t="s">
        <v>1593</v>
      </c>
      <c r="E155" s="807" t="s">
        <v>1483</v>
      </c>
      <c r="F155" s="808"/>
      <c r="G155" s="454">
        <f t="shared" si="115"/>
        <v>0</v>
      </c>
      <c r="H155" s="569"/>
      <c r="I155" s="454">
        <f t="shared" si="116"/>
        <v>0</v>
      </c>
      <c r="J155" s="569"/>
      <c r="K155" s="454">
        <f t="shared" si="117"/>
        <v>0</v>
      </c>
      <c r="L155" s="569"/>
      <c r="M155" s="454">
        <f t="shared" si="118"/>
        <v>0</v>
      </c>
      <c r="N155" s="569"/>
      <c r="O155" s="454">
        <f t="shared" si="110"/>
        <v>0</v>
      </c>
      <c r="P155" s="455">
        <f t="shared" si="119"/>
        <v>0</v>
      </c>
      <c r="Q155" s="456">
        <f t="shared" si="119"/>
        <v>0</v>
      </c>
      <c r="R155" s="572"/>
      <c r="S155" s="671"/>
      <c r="T155" s="569"/>
      <c r="U155" s="457">
        <f t="shared" si="111"/>
        <v>0</v>
      </c>
      <c r="V155" s="455">
        <f t="shared" si="120"/>
        <v>0</v>
      </c>
      <c r="W155" s="456">
        <f t="shared" si="120"/>
        <v>0</v>
      </c>
      <c r="X155" s="572"/>
      <c r="Y155" s="671"/>
      <c r="Z155" s="569"/>
      <c r="AA155" s="457">
        <f t="shared" si="112"/>
        <v>0</v>
      </c>
      <c r="AB155" s="455">
        <f t="shared" si="121"/>
        <v>0</v>
      </c>
      <c r="AC155" s="456">
        <f t="shared" si="121"/>
        <v>0</v>
      </c>
      <c r="AD155" s="572"/>
      <c r="AE155" s="671"/>
      <c r="AF155" s="569"/>
      <c r="AG155" s="457">
        <f t="shared" si="113"/>
        <v>0</v>
      </c>
      <c r="AH155" s="455">
        <f t="shared" si="122"/>
        <v>0</v>
      </c>
      <c r="AI155" s="456">
        <f t="shared" si="122"/>
        <v>0</v>
      </c>
      <c r="AJ155" s="572"/>
      <c r="AK155" s="671"/>
      <c r="AL155" s="569"/>
      <c r="AM155" s="457">
        <f t="shared" si="114"/>
        <v>0</v>
      </c>
      <c r="AN155" s="455">
        <f t="shared" si="123"/>
        <v>0</v>
      </c>
      <c r="AO155" s="456">
        <f t="shared" si="123"/>
        <v>0</v>
      </c>
      <c r="AP155" s="572"/>
      <c r="AQ155" s="671"/>
      <c r="AR155" s="569"/>
      <c r="AS155" s="496"/>
      <c r="AT155" s="496"/>
      <c r="AU155" s="496"/>
      <c r="AV155" s="496"/>
      <c r="AW155" s="496"/>
      <c r="AX155" s="496"/>
      <c r="AY155" s="496"/>
      <c r="AZ155" s="496"/>
      <c r="BA155" s="496"/>
      <c r="BB155" s="496"/>
      <c r="BC155" s="496"/>
      <c r="BD155"/>
    </row>
    <row r="156" spans="2:56" ht="15" customHeight="1">
      <c r="D156" s="378" t="s">
        <v>1594</v>
      </c>
      <c r="E156" s="807" t="s">
        <v>1485</v>
      </c>
      <c r="F156" s="808"/>
      <c r="G156" s="454">
        <f t="shared" si="115"/>
        <v>0</v>
      </c>
      <c r="H156" s="569"/>
      <c r="I156" s="454">
        <f t="shared" si="116"/>
        <v>0</v>
      </c>
      <c r="J156" s="569"/>
      <c r="K156" s="454">
        <f t="shared" si="117"/>
        <v>0</v>
      </c>
      <c r="L156" s="569"/>
      <c r="M156" s="454">
        <f t="shared" si="118"/>
        <v>0</v>
      </c>
      <c r="N156" s="569"/>
      <c r="O156" s="454">
        <f t="shared" si="110"/>
        <v>0</v>
      </c>
      <c r="P156" s="455">
        <f t="shared" si="119"/>
        <v>0</v>
      </c>
      <c r="Q156" s="456">
        <f t="shared" si="119"/>
        <v>0</v>
      </c>
      <c r="R156" s="572"/>
      <c r="S156" s="671"/>
      <c r="T156" s="569"/>
      <c r="U156" s="457">
        <f t="shared" si="111"/>
        <v>0</v>
      </c>
      <c r="V156" s="455">
        <f t="shared" si="120"/>
        <v>0</v>
      </c>
      <c r="W156" s="456">
        <f t="shared" si="120"/>
        <v>0</v>
      </c>
      <c r="X156" s="572"/>
      <c r="Y156" s="671"/>
      <c r="Z156" s="569"/>
      <c r="AA156" s="457">
        <f t="shared" si="112"/>
        <v>0</v>
      </c>
      <c r="AB156" s="455">
        <f t="shared" si="121"/>
        <v>0</v>
      </c>
      <c r="AC156" s="456">
        <f t="shared" si="121"/>
        <v>0</v>
      </c>
      <c r="AD156" s="572"/>
      <c r="AE156" s="671"/>
      <c r="AF156" s="569"/>
      <c r="AG156" s="457">
        <f t="shared" si="113"/>
        <v>0</v>
      </c>
      <c r="AH156" s="455">
        <f t="shared" si="122"/>
        <v>0</v>
      </c>
      <c r="AI156" s="456">
        <f t="shared" si="122"/>
        <v>0</v>
      </c>
      <c r="AJ156" s="572"/>
      <c r="AK156" s="671"/>
      <c r="AL156" s="569"/>
      <c r="AM156" s="457">
        <f t="shared" si="114"/>
        <v>0</v>
      </c>
      <c r="AN156" s="455">
        <f t="shared" si="123"/>
        <v>0</v>
      </c>
      <c r="AO156" s="456">
        <f t="shared" si="123"/>
        <v>0</v>
      </c>
      <c r="AP156" s="572"/>
      <c r="AQ156" s="671"/>
      <c r="AR156" s="569"/>
      <c r="AS156" s="496"/>
      <c r="AT156" s="496"/>
      <c r="AU156" s="496"/>
      <c r="AV156" s="496"/>
      <c r="AW156" s="496"/>
      <c r="AX156" s="496"/>
      <c r="AY156" s="496"/>
      <c r="AZ156" s="496"/>
      <c r="BA156" s="496"/>
      <c r="BB156" s="496"/>
      <c r="BC156" s="496"/>
      <c r="BD156"/>
    </row>
    <row r="157" spans="2:56" ht="15" customHeight="1">
      <c r="C157" s="341" t="s">
        <v>2304</v>
      </c>
      <c r="D157" s="378" t="s">
        <v>1595</v>
      </c>
      <c r="E157" s="809" t="s">
        <v>1487</v>
      </c>
      <c r="F157" s="810"/>
      <c r="G157" s="454">
        <f t="shared" si="115"/>
        <v>0</v>
      </c>
      <c r="H157" s="569"/>
      <c r="I157" s="454">
        <f t="shared" si="116"/>
        <v>0</v>
      </c>
      <c r="J157" s="569"/>
      <c r="K157" s="454">
        <f t="shared" si="117"/>
        <v>0</v>
      </c>
      <c r="L157" s="569"/>
      <c r="M157" s="454">
        <f t="shared" si="118"/>
        <v>0</v>
      </c>
      <c r="N157" s="569"/>
      <c r="O157" s="454">
        <f t="shared" si="110"/>
        <v>0</v>
      </c>
      <c r="P157" s="455">
        <f t="shared" si="119"/>
        <v>0</v>
      </c>
      <c r="Q157" s="456">
        <f t="shared" si="119"/>
        <v>0</v>
      </c>
      <c r="R157" s="572"/>
      <c r="S157" s="671"/>
      <c r="T157" s="569"/>
      <c r="U157" s="457">
        <f t="shared" si="111"/>
        <v>0</v>
      </c>
      <c r="V157" s="455">
        <f t="shared" si="120"/>
        <v>0</v>
      </c>
      <c r="W157" s="456">
        <f t="shared" si="120"/>
        <v>0</v>
      </c>
      <c r="X157" s="572"/>
      <c r="Y157" s="671"/>
      <c r="Z157" s="569"/>
      <c r="AA157" s="457">
        <f t="shared" si="112"/>
        <v>0</v>
      </c>
      <c r="AB157" s="455">
        <f t="shared" si="121"/>
        <v>0</v>
      </c>
      <c r="AC157" s="456">
        <f t="shared" si="121"/>
        <v>0</v>
      </c>
      <c r="AD157" s="572"/>
      <c r="AE157" s="671"/>
      <c r="AF157" s="569"/>
      <c r="AG157" s="457">
        <f t="shared" si="113"/>
        <v>0</v>
      </c>
      <c r="AH157" s="455">
        <f t="shared" si="122"/>
        <v>0</v>
      </c>
      <c r="AI157" s="456">
        <f t="shared" si="122"/>
        <v>0</v>
      </c>
      <c r="AJ157" s="572"/>
      <c r="AK157" s="671"/>
      <c r="AL157" s="569"/>
      <c r="AM157" s="457">
        <f t="shared" si="114"/>
        <v>0</v>
      </c>
      <c r="AN157" s="455">
        <f t="shared" si="123"/>
        <v>0</v>
      </c>
      <c r="AO157" s="456">
        <f t="shared" si="123"/>
        <v>0</v>
      </c>
      <c r="AP157" s="572"/>
      <c r="AQ157" s="671"/>
      <c r="AR157" s="569"/>
      <c r="AS157" s="496"/>
      <c r="AT157" s="496"/>
      <c r="AU157" s="496"/>
      <c r="AV157" s="496"/>
      <c r="AW157" s="496"/>
      <c r="AX157" s="496"/>
      <c r="AY157" s="496"/>
      <c r="AZ157" s="496"/>
      <c r="BA157" s="496"/>
      <c r="BB157" s="496"/>
      <c r="BC157" s="496"/>
      <c r="BD157"/>
    </row>
    <row r="158" spans="2:56" ht="15" customHeight="1">
      <c r="D158" s="378" t="s">
        <v>1596</v>
      </c>
      <c r="E158" s="807" t="s">
        <v>1481</v>
      </c>
      <c r="F158" s="808"/>
      <c r="G158" s="454">
        <f t="shared" si="115"/>
        <v>0</v>
      </c>
      <c r="H158" s="569"/>
      <c r="I158" s="454">
        <f t="shared" si="116"/>
        <v>0</v>
      </c>
      <c r="J158" s="569"/>
      <c r="K158" s="454">
        <f t="shared" si="117"/>
        <v>0</v>
      </c>
      <c r="L158" s="569"/>
      <c r="M158" s="454">
        <f t="shared" si="118"/>
        <v>0</v>
      </c>
      <c r="N158" s="569"/>
      <c r="O158" s="454">
        <f t="shared" si="110"/>
        <v>0</v>
      </c>
      <c r="P158" s="455">
        <f t="shared" si="119"/>
        <v>0</v>
      </c>
      <c r="Q158" s="456">
        <f t="shared" si="119"/>
        <v>0</v>
      </c>
      <c r="R158" s="572"/>
      <c r="S158" s="671"/>
      <c r="T158" s="569"/>
      <c r="U158" s="457">
        <f t="shared" si="111"/>
        <v>0</v>
      </c>
      <c r="V158" s="455">
        <f t="shared" si="120"/>
        <v>0</v>
      </c>
      <c r="W158" s="456">
        <f t="shared" si="120"/>
        <v>0</v>
      </c>
      <c r="X158" s="572"/>
      <c r="Y158" s="671"/>
      <c r="Z158" s="569"/>
      <c r="AA158" s="457">
        <f t="shared" si="112"/>
        <v>0</v>
      </c>
      <c r="AB158" s="455">
        <f t="shared" si="121"/>
        <v>0</v>
      </c>
      <c r="AC158" s="456">
        <f t="shared" si="121"/>
        <v>0</v>
      </c>
      <c r="AD158" s="572"/>
      <c r="AE158" s="671"/>
      <c r="AF158" s="569"/>
      <c r="AG158" s="457">
        <f t="shared" si="113"/>
        <v>0</v>
      </c>
      <c r="AH158" s="455">
        <f t="shared" si="122"/>
        <v>0</v>
      </c>
      <c r="AI158" s="456">
        <f t="shared" si="122"/>
        <v>0</v>
      </c>
      <c r="AJ158" s="572"/>
      <c r="AK158" s="671"/>
      <c r="AL158" s="569"/>
      <c r="AM158" s="457">
        <f t="shared" si="114"/>
        <v>0</v>
      </c>
      <c r="AN158" s="455">
        <f t="shared" si="123"/>
        <v>0</v>
      </c>
      <c r="AO158" s="456">
        <f t="shared" si="123"/>
        <v>0</v>
      </c>
      <c r="AP158" s="572"/>
      <c r="AQ158" s="671"/>
      <c r="AR158" s="569"/>
      <c r="AS158" s="496"/>
      <c r="AT158" s="496"/>
      <c r="AU158" s="496"/>
      <c r="AV158" s="496"/>
      <c r="AW158" s="496"/>
      <c r="AX158" s="496"/>
      <c r="AY158" s="496"/>
      <c r="AZ158" s="496"/>
      <c r="BA158" s="496"/>
      <c r="BB158" s="496"/>
      <c r="BC158" s="496"/>
      <c r="BD158"/>
    </row>
    <row r="159" spans="2:56" ht="15" customHeight="1">
      <c r="D159" s="378" t="s">
        <v>1597</v>
      </c>
      <c r="E159" s="807" t="s">
        <v>1483</v>
      </c>
      <c r="F159" s="808"/>
      <c r="G159" s="454">
        <f t="shared" si="115"/>
        <v>0</v>
      </c>
      <c r="H159" s="569"/>
      <c r="I159" s="454">
        <f t="shared" si="116"/>
        <v>0</v>
      </c>
      <c r="J159" s="569"/>
      <c r="K159" s="454">
        <f t="shared" si="117"/>
        <v>0</v>
      </c>
      <c r="L159" s="569"/>
      <c r="M159" s="454">
        <f t="shared" si="118"/>
        <v>0</v>
      </c>
      <c r="N159" s="569"/>
      <c r="O159" s="454">
        <f t="shared" si="110"/>
        <v>0</v>
      </c>
      <c r="P159" s="455">
        <f t="shared" si="119"/>
        <v>0</v>
      </c>
      <c r="Q159" s="456">
        <f t="shared" si="119"/>
        <v>0</v>
      </c>
      <c r="R159" s="572"/>
      <c r="S159" s="671"/>
      <c r="T159" s="569"/>
      <c r="U159" s="457">
        <f t="shared" si="111"/>
        <v>0</v>
      </c>
      <c r="V159" s="455">
        <f t="shared" si="120"/>
        <v>0</v>
      </c>
      <c r="W159" s="456">
        <f t="shared" si="120"/>
        <v>0</v>
      </c>
      <c r="X159" s="572"/>
      <c r="Y159" s="671"/>
      <c r="Z159" s="569"/>
      <c r="AA159" s="457">
        <f t="shared" si="112"/>
        <v>0</v>
      </c>
      <c r="AB159" s="455">
        <f t="shared" si="121"/>
        <v>0</v>
      </c>
      <c r="AC159" s="456">
        <f t="shared" si="121"/>
        <v>0</v>
      </c>
      <c r="AD159" s="572"/>
      <c r="AE159" s="671"/>
      <c r="AF159" s="569"/>
      <c r="AG159" s="457">
        <f t="shared" si="113"/>
        <v>0</v>
      </c>
      <c r="AH159" s="455">
        <f t="shared" si="122"/>
        <v>0</v>
      </c>
      <c r="AI159" s="456">
        <f t="shared" si="122"/>
        <v>0</v>
      </c>
      <c r="AJ159" s="572"/>
      <c r="AK159" s="671"/>
      <c r="AL159" s="569"/>
      <c r="AM159" s="457">
        <f t="shared" si="114"/>
        <v>0</v>
      </c>
      <c r="AN159" s="455">
        <f t="shared" si="123"/>
        <v>0</v>
      </c>
      <c r="AO159" s="456">
        <f t="shared" si="123"/>
        <v>0</v>
      </c>
      <c r="AP159" s="572"/>
      <c r="AQ159" s="671"/>
      <c r="AR159" s="569"/>
      <c r="AS159" s="496"/>
      <c r="AT159" s="496"/>
      <c r="AU159" s="496"/>
      <c r="AV159" s="496"/>
      <c r="AW159" s="496"/>
      <c r="AX159" s="496"/>
      <c r="AY159" s="496"/>
      <c r="AZ159" s="496"/>
      <c r="BA159" s="496"/>
      <c r="BB159" s="496"/>
      <c r="BC159" s="496"/>
      <c r="BD159"/>
    </row>
    <row r="160" spans="2:56" ht="15" customHeight="1">
      <c r="D160" s="378" t="s">
        <v>1598</v>
      </c>
      <c r="E160" s="807" t="s">
        <v>1485</v>
      </c>
      <c r="F160" s="808"/>
      <c r="G160" s="454">
        <f t="shared" si="115"/>
        <v>0</v>
      </c>
      <c r="H160" s="569"/>
      <c r="I160" s="454">
        <f t="shared" si="116"/>
        <v>0</v>
      </c>
      <c r="J160" s="569"/>
      <c r="K160" s="454">
        <f t="shared" si="117"/>
        <v>0</v>
      </c>
      <c r="L160" s="569"/>
      <c r="M160" s="454">
        <f t="shared" si="118"/>
        <v>0</v>
      </c>
      <c r="N160" s="569"/>
      <c r="O160" s="454">
        <f t="shared" si="110"/>
        <v>0</v>
      </c>
      <c r="P160" s="455">
        <f t="shared" si="119"/>
        <v>0</v>
      </c>
      <c r="Q160" s="456">
        <f t="shared" si="119"/>
        <v>0</v>
      </c>
      <c r="R160" s="572"/>
      <c r="S160" s="671"/>
      <c r="T160" s="569"/>
      <c r="U160" s="457">
        <f t="shared" si="111"/>
        <v>0</v>
      </c>
      <c r="V160" s="455">
        <f t="shared" si="120"/>
        <v>0</v>
      </c>
      <c r="W160" s="456">
        <f t="shared" si="120"/>
        <v>0</v>
      </c>
      <c r="X160" s="572"/>
      <c r="Y160" s="671"/>
      <c r="Z160" s="569"/>
      <c r="AA160" s="457">
        <f t="shared" si="112"/>
        <v>0</v>
      </c>
      <c r="AB160" s="455">
        <f t="shared" si="121"/>
        <v>0</v>
      </c>
      <c r="AC160" s="456">
        <f t="shared" si="121"/>
        <v>0</v>
      </c>
      <c r="AD160" s="572"/>
      <c r="AE160" s="671"/>
      <c r="AF160" s="569"/>
      <c r="AG160" s="457">
        <f t="shared" si="113"/>
        <v>0</v>
      </c>
      <c r="AH160" s="455">
        <f t="shared" si="122"/>
        <v>0</v>
      </c>
      <c r="AI160" s="456">
        <f t="shared" si="122"/>
        <v>0</v>
      </c>
      <c r="AJ160" s="572"/>
      <c r="AK160" s="671"/>
      <c r="AL160" s="569"/>
      <c r="AM160" s="457">
        <f t="shared" si="114"/>
        <v>0</v>
      </c>
      <c r="AN160" s="455">
        <f t="shared" si="123"/>
        <v>0</v>
      </c>
      <c r="AO160" s="456">
        <f t="shared" si="123"/>
        <v>0</v>
      </c>
      <c r="AP160" s="572"/>
      <c r="AQ160" s="671"/>
      <c r="AR160" s="569"/>
      <c r="AS160" s="496"/>
      <c r="AT160" s="496"/>
      <c r="AU160" s="496"/>
      <c r="AV160" s="496"/>
      <c r="AW160" s="496"/>
      <c r="AX160" s="496"/>
      <c r="AY160" s="496"/>
      <c r="AZ160" s="496"/>
      <c r="BA160" s="496"/>
      <c r="BB160" s="496"/>
      <c r="BC160" s="496"/>
      <c r="BD160"/>
    </row>
    <row r="161" spans="3:56" ht="15" customHeight="1">
      <c r="C161" s="341" t="s">
        <v>2304</v>
      </c>
      <c r="D161" s="378" t="s">
        <v>1599</v>
      </c>
      <c r="E161" s="809" t="s">
        <v>1492</v>
      </c>
      <c r="F161" s="810"/>
      <c r="G161" s="454">
        <f t="shared" si="115"/>
        <v>0</v>
      </c>
      <c r="H161" s="569"/>
      <c r="I161" s="454">
        <f t="shared" si="116"/>
        <v>0</v>
      </c>
      <c r="J161" s="569"/>
      <c r="K161" s="454">
        <f t="shared" si="117"/>
        <v>0</v>
      </c>
      <c r="L161" s="569"/>
      <c r="M161" s="454">
        <f t="shared" si="118"/>
        <v>0</v>
      </c>
      <c r="N161" s="569"/>
      <c r="O161" s="454">
        <f t="shared" si="110"/>
        <v>0</v>
      </c>
      <c r="P161" s="455">
        <f t="shared" si="119"/>
        <v>0</v>
      </c>
      <c r="Q161" s="456">
        <f t="shared" si="119"/>
        <v>0</v>
      </c>
      <c r="R161" s="572"/>
      <c r="S161" s="671"/>
      <c r="T161" s="569"/>
      <c r="U161" s="457">
        <f t="shared" si="111"/>
        <v>0</v>
      </c>
      <c r="V161" s="455">
        <f t="shared" si="120"/>
        <v>0</v>
      </c>
      <c r="W161" s="456">
        <f t="shared" si="120"/>
        <v>0</v>
      </c>
      <c r="X161" s="572"/>
      <c r="Y161" s="671"/>
      <c r="Z161" s="569"/>
      <c r="AA161" s="457">
        <f t="shared" si="112"/>
        <v>0</v>
      </c>
      <c r="AB161" s="455">
        <f t="shared" si="121"/>
        <v>0</v>
      </c>
      <c r="AC161" s="456">
        <f t="shared" si="121"/>
        <v>0</v>
      </c>
      <c r="AD161" s="572"/>
      <c r="AE161" s="671"/>
      <c r="AF161" s="569"/>
      <c r="AG161" s="457">
        <f t="shared" si="113"/>
        <v>0</v>
      </c>
      <c r="AH161" s="455">
        <f t="shared" si="122"/>
        <v>0</v>
      </c>
      <c r="AI161" s="456">
        <f t="shared" si="122"/>
        <v>0</v>
      </c>
      <c r="AJ161" s="572"/>
      <c r="AK161" s="671"/>
      <c r="AL161" s="569"/>
      <c r="AM161" s="457">
        <f t="shared" si="114"/>
        <v>0</v>
      </c>
      <c r="AN161" s="455">
        <f t="shared" si="123"/>
        <v>0</v>
      </c>
      <c r="AO161" s="456">
        <f t="shared" si="123"/>
        <v>0</v>
      </c>
      <c r="AP161" s="572"/>
      <c r="AQ161" s="671"/>
      <c r="AR161" s="569"/>
      <c r="AS161" s="496"/>
      <c r="AT161" s="496"/>
      <c r="AU161" s="496"/>
      <c r="AV161" s="496"/>
      <c r="AW161" s="496"/>
      <c r="AX161" s="496"/>
      <c r="AY161" s="496"/>
      <c r="AZ161" s="496"/>
      <c r="BA161" s="496"/>
      <c r="BB161" s="496"/>
      <c r="BC161" s="496"/>
      <c r="BD161"/>
    </row>
    <row r="162" spans="3:56" ht="15" customHeight="1">
      <c r="D162" s="378" t="s">
        <v>1600</v>
      </c>
      <c r="E162" s="807" t="s">
        <v>1481</v>
      </c>
      <c r="F162" s="808"/>
      <c r="G162" s="454">
        <f t="shared" si="115"/>
        <v>0</v>
      </c>
      <c r="H162" s="569"/>
      <c r="I162" s="454">
        <f t="shared" si="116"/>
        <v>0</v>
      </c>
      <c r="J162" s="569"/>
      <c r="K162" s="454">
        <f t="shared" si="117"/>
        <v>0</v>
      </c>
      <c r="L162" s="569"/>
      <c r="M162" s="454">
        <f t="shared" si="118"/>
        <v>0</v>
      </c>
      <c r="N162" s="569"/>
      <c r="O162" s="454">
        <f t="shared" si="110"/>
        <v>0</v>
      </c>
      <c r="P162" s="455">
        <f t="shared" si="119"/>
        <v>0</v>
      </c>
      <c r="Q162" s="456">
        <f t="shared" si="119"/>
        <v>0</v>
      </c>
      <c r="R162" s="572"/>
      <c r="S162" s="671"/>
      <c r="T162" s="569"/>
      <c r="U162" s="457">
        <f t="shared" si="111"/>
        <v>0</v>
      </c>
      <c r="V162" s="455">
        <f t="shared" si="120"/>
        <v>0</v>
      </c>
      <c r="W162" s="456">
        <f t="shared" si="120"/>
        <v>0</v>
      </c>
      <c r="X162" s="572"/>
      <c r="Y162" s="671"/>
      <c r="Z162" s="569"/>
      <c r="AA162" s="457">
        <f t="shared" si="112"/>
        <v>0</v>
      </c>
      <c r="AB162" s="455">
        <f t="shared" si="121"/>
        <v>0</v>
      </c>
      <c r="AC162" s="456">
        <f t="shared" si="121"/>
        <v>0</v>
      </c>
      <c r="AD162" s="572"/>
      <c r="AE162" s="671"/>
      <c r="AF162" s="569"/>
      <c r="AG162" s="457">
        <f t="shared" si="113"/>
        <v>0</v>
      </c>
      <c r="AH162" s="455">
        <f t="shared" si="122"/>
        <v>0</v>
      </c>
      <c r="AI162" s="456">
        <f t="shared" si="122"/>
        <v>0</v>
      </c>
      <c r="AJ162" s="572"/>
      <c r="AK162" s="671"/>
      <c r="AL162" s="569"/>
      <c r="AM162" s="457">
        <f t="shared" si="114"/>
        <v>0</v>
      </c>
      <c r="AN162" s="455">
        <f t="shared" si="123"/>
        <v>0</v>
      </c>
      <c r="AO162" s="456">
        <f t="shared" si="123"/>
        <v>0</v>
      </c>
      <c r="AP162" s="572"/>
      <c r="AQ162" s="671"/>
      <c r="AR162" s="569"/>
      <c r="AS162" s="496"/>
      <c r="AT162" s="496"/>
      <c r="AU162" s="496"/>
      <c r="AV162" s="496"/>
      <c r="AW162" s="496"/>
      <c r="AX162" s="496"/>
      <c r="AY162" s="496"/>
      <c r="AZ162" s="496"/>
      <c r="BA162" s="496"/>
      <c r="BB162" s="496"/>
      <c r="BC162" s="496"/>
      <c r="BD162"/>
    </row>
    <row r="163" spans="3:56" ht="15" customHeight="1">
      <c r="D163" s="378" t="s">
        <v>1601</v>
      </c>
      <c r="E163" s="807" t="s">
        <v>1483</v>
      </c>
      <c r="F163" s="808"/>
      <c r="G163" s="454">
        <f t="shared" si="115"/>
        <v>0</v>
      </c>
      <c r="H163" s="569"/>
      <c r="I163" s="454">
        <f t="shared" si="116"/>
        <v>0</v>
      </c>
      <c r="J163" s="569"/>
      <c r="K163" s="454">
        <f t="shared" si="117"/>
        <v>0</v>
      </c>
      <c r="L163" s="569"/>
      <c r="M163" s="454">
        <f t="shared" si="118"/>
        <v>0</v>
      </c>
      <c r="N163" s="569"/>
      <c r="O163" s="454">
        <f t="shared" si="110"/>
        <v>0</v>
      </c>
      <c r="P163" s="455">
        <f t="shared" si="119"/>
        <v>0</v>
      </c>
      <c r="Q163" s="456">
        <f t="shared" si="119"/>
        <v>0</v>
      </c>
      <c r="R163" s="572"/>
      <c r="S163" s="671"/>
      <c r="T163" s="569"/>
      <c r="U163" s="457">
        <f t="shared" si="111"/>
        <v>0</v>
      </c>
      <c r="V163" s="455">
        <f t="shared" si="120"/>
        <v>0</v>
      </c>
      <c r="W163" s="456">
        <f t="shared" si="120"/>
        <v>0</v>
      </c>
      <c r="X163" s="572"/>
      <c r="Y163" s="671"/>
      <c r="Z163" s="569"/>
      <c r="AA163" s="457">
        <f t="shared" si="112"/>
        <v>0</v>
      </c>
      <c r="AB163" s="455">
        <f t="shared" si="121"/>
        <v>0</v>
      </c>
      <c r="AC163" s="456">
        <f t="shared" si="121"/>
        <v>0</v>
      </c>
      <c r="AD163" s="572"/>
      <c r="AE163" s="671"/>
      <c r="AF163" s="569"/>
      <c r="AG163" s="457">
        <f t="shared" si="113"/>
        <v>0</v>
      </c>
      <c r="AH163" s="455">
        <f t="shared" si="122"/>
        <v>0</v>
      </c>
      <c r="AI163" s="456">
        <f t="shared" si="122"/>
        <v>0</v>
      </c>
      <c r="AJ163" s="572"/>
      <c r="AK163" s="671"/>
      <c r="AL163" s="569"/>
      <c r="AM163" s="457">
        <f t="shared" si="114"/>
        <v>0</v>
      </c>
      <c r="AN163" s="455">
        <f t="shared" si="123"/>
        <v>0</v>
      </c>
      <c r="AO163" s="456">
        <f t="shared" si="123"/>
        <v>0</v>
      </c>
      <c r="AP163" s="572"/>
      <c r="AQ163" s="671"/>
      <c r="AR163" s="569"/>
      <c r="AS163" s="496"/>
      <c r="AT163" s="496"/>
      <c r="AU163" s="496"/>
      <c r="AV163" s="496"/>
      <c r="AW163" s="496"/>
      <c r="AX163" s="496"/>
      <c r="AY163" s="496"/>
      <c r="AZ163" s="496"/>
      <c r="BA163" s="496"/>
      <c r="BB163" s="496"/>
      <c r="BC163" s="496"/>
      <c r="BD163"/>
    </row>
    <row r="164" spans="3:56" ht="15" customHeight="1">
      <c r="C164" s="341" t="s">
        <v>2304</v>
      </c>
      <c r="D164" s="378" t="s">
        <v>1602</v>
      </c>
      <c r="E164" s="813" t="s">
        <v>1496</v>
      </c>
      <c r="F164" s="814"/>
      <c r="G164" s="454">
        <f t="shared" si="115"/>
        <v>0</v>
      </c>
      <c r="H164" s="569"/>
      <c r="I164" s="454">
        <f t="shared" si="116"/>
        <v>0</v>
      </c>
      <c r="J164" s="569"/>
      <c r="K164" s="454">
        <f t="shared" si="117"/>
        <v>0</v>
      </c>
      <c r="L164" s="569"/>
      <c r="M164" s="454">
        <f t="shared" si="118"/>
        <v>0</v>
      </c>
      <c r="N164" s="569"/>
      <c r="O164" s="454">
        <f t="shared" si="110"/>
        <v>0</v>
      </c>
      <c r="P164" s="455">
        <f t="shared" si="119"/>
        <v>0</v>
      </c>
      <c r="Q164" s="456">
        <f t="shared" si="119"/>
        <v>0</v>
      </c>
      <c r="R164" s="572"/>
      <c r="S164" s="671"/>
      <c r="T164" s="569"/>
      <c r="U164" s="457">
        <f t="shared" si="111"/>
        <v>0</v>
      </c>
      <c r="V164" s="455">
        <f t="shared" si="120"/>
        <v>0</v>
      </c>
      <c r="W164" s="456">
        <f t="shared" si="120"/>
        <v>0</v>
      </c>
      <c r="X164" s="572"/>
      <c r="Y164" s="671"/>
      <c r="Z164" s="569"/>
      <c r="AA164" s="457">
        <f t="shared" si="112"/>
        <v>0</v>
      </c>
      <c r="AB164" s="455">
        <f t="shared" si="121"/>
        <v>0</v>
      </c>
      <c r="AC164" s="456">
        <f t="shared" si="121"/>
        <v>0</v>
      </c>
      <c r="AD164" s="572"/>
      <c r="AE164" s="671"/>
      <c r="AF164" s="569"/>
      <c r="AG164" s="457">
        <f t="shared" si="113"/>
        <v>0</v>
      </c>
      <c r="AH164" s="455">
        <f t="shared" si="122"/>
        <v>0</v>
      </c>
      <c r="AI164" s="456">
        <f t="shared" si="122"/>
        <v>0</v>
      </c>
      <c r="AJ164" s="572"/>
      <c r="AK164" s="671"/>
      <c r="AL164" s="569"/>
      <c r="AM164" s="457">
        <f t="shared" si="114"/>
        <v>0</v>
      </c>
      <c r="AN164" s="455">
        <f t="shared" si="123"/>
        <v>0</v>
      </c>
      <c r="AO164" s="456">
        <f t="shared" si="123"/>
        <v>0</v>
      </c>
      <c r="AP164" s="572"/>
      <c r="AQ164" s="671"/>
      <c r="AR164" s="569"/>
      <c r="AS164" s="496"/>
      <c r="AT164" s="496"/>
      <c r="AU164" s="496"/>
      <c r="AV164" s="496"/>
      <c r="AW164" s="496"/>
      <c r="AX164" s="496"/>
      <c r="AY164" s="496"/>
      <c r="AZ164" s="496"/>
      <c r="BA164" s="496"/>
      <c r="BB164" s="496"/>
      <c r="BC164" s="496"/>
      <c r="BD164"/>
    </row>
    <row r="165" spans="3:56" ht="15" customHeight="1">
      <c r="C165" s="341" t="s">
        <v>2304</v>
      </c>
      <c r="D165" s="378" t="s">
        <v>1603</v>
      </c>
      <c r="E165" s="809" t="s">
        <v>1498</v>
      </c>
      <c r="F165" s="810"/>
      <c r="G165" s="454">
        <f t="shared" si="115"/>
        <v>0</v>
      </c>
      <c r="H165" s="569"/>
      <c r="I165" s="454">
        <f t="shared" si="116"/>
        <v>0</v>
      </c>
      <c r="J165" s="569"/>
      <c r="K165" s="454">
        <f t="shared" si="117"/>
        <v>0</v>
      </c>
      <c r="L165" s="569"/>
      <c r="M165" s="454">
        <f t="shared" si="118"/>
        <v>0</v>
      </c>
      <c r="N165" s="569"/>
      <c r="O165" s="454">
        <f t="shared" si="110"/>
        <v>0</v>
      </c>
      <c r="P165" s="455">
        <f t="shared" si="119"/>
        <v>0</v>
      </c>
      <c r="Q165" s="456">
        <f t="shared" si="119"/>
        <v>0</v>
      </c>
      <c r="R165" s="572"/>
      <c r="S165" s="671"/>
      <c r="T165" s="569"/>
      <c r="U165" s="457">
        <f t="shared" si="111"/>
        <v>0</v>
      </c>
      <c r="V165" s="455">
        <f t="shared" si="120"/>
        <v>0</v>
      </c>
      <c r="W165" s="456">
        <f t="shared" si="120"/>
        <v>0</v>
      </c>
      <c r="X165" s="572"/>
      <c r="Y165" s="671"/>
      <c r="Z165" s="569"/>
      <c r="AA165" s="457">
        <f t="shared" si="112"/>
        <v>0</v>
      </c>
      <c r="AB165" s="455">
        <f t="shared" si="121"/>
        <v>0</v>
      </c>
      <c r="AC165" s="456">
        <f t="shared" si="121"/>
        <v>0</v>
      </c>
      <c r="AD165" s="572"/>
      <c r="AE165" s="671"/>
      <c r="AF165" s="569"/>
      <c r="AG165" s="457">
        <f t="shared" si="113"/>
        <v>0</v>
      </c>
      <c r="AH165" s="455">
        <f t="shared" si="122"/>
        <v>0</v>
      </c>
      <c r="AI165" s="456">
        <f t="shared" si="122"/>
        <v>0</v>
      </c>
      <c r="AJ165" s="572"/>
      <c r="AK165" s="671"/>
      <c r="AL165" s="569"/>
      <c r="AM165" s="457">
        <f t="shared" si="114"/>
        <v>0</v>
      </c>
      <c r="AN165" s="455">
        <f t="shared" si="123"/>
        <v>0</v>
      </c>
      <c r="AO165" s="456">
        <f t="shared" si="123"/>
        <v>0</v>
      </c>
      <c r="AP165" s="572"/>
      <c r="AQ165" s="671"/>
      <c r="AR165" s="569"/>
      <c r="AS165" s="496"/>
      <c r="AT165" s="496"/>
      <c r="AU165" s="496"/>
      <c r="AV165" s="496"/>
      <c r="AW165" s="496"/>
      <c r="AX165" s="496"/>
      <c r="AY165" s="496"/>
      <c r="AZ165" s="496"/>
      <c r="BA165" s="496"/>
      <c r="BB165" s="496"/>
      <c r="BC165" s="496"/>
      <c r="BD165"/>
    </row>
    <row r="166" spans="3:56" ht="15" customHeight="1">
      <c r="D166" s="378" t="s">
        <v>1604</v>
      </c>
      <c r="E166" s="807" t="s">
        <v>1481</v>
      </c>
      <c r="F166" s="808"/>
      <c r="G166" s="454">
        <f t="shared" si="115"/>
        <v>0</v>
      </c>
      <c r="H166" s="569"/>
      <c r="I166" s="454">
        <f t="shared" si="116"/>
        <v>0</v>
      </c>
      <c r="J166" s="569"/>
      <c r="K166" s="454">
        <f t="shared" si="117"/>
        <v>0</v>
      </c>
      <c r="L166" s="569"/>
      <c r="M166" s="454">
        <f t="shared" si="118"/>
        <v>0</v>
      </c>
      <c r="N166" s="569"/>
      <c r="O166" s="454">
        <f t="shared" si="110"/>
        <v>0</v>
      </c>
      <c r="P166" s="455">
        <f t="shared" si="119"/>
        <v>0</v>
      </c>
      <c r="Q166" s="456">
        <f t="shared" si="119"/>
        <v>0</v>
      </c>
      <c r="R166" s="572"/>
      <c r="S166" s="671"/>
      <c r="T166" s="569"/>
      <c r="U166" s="457">
        <f t="shared" si="111"/>
        <v>0</v>
      </c>
      <c r="V166" s="455">
        <f t="shared" si="120"/>
        <v>0</v>
      </c>
      <c r="W166" s="456">
        <f t="shared" si="120"/>
        <v>0</v>
      </c>
      <c r="X166" s="572"/>
      <c r="Y166" s="671"/>
      <c r="Z166" s="569"/>
      <c r="AA166" s="457">
        <f t="shared" si="112"/>
        <v>0</v>
      </c>
      <c r="AB166" s="455">
        <f t="shared" si="121"/>
        <v>0</v>
      </c>
      <c r="AC166" s="456">
        <f t="shared" si="121"/>
        <v>0</v>
      </c>
      <c r="AD166" s="572"/>
      <c r="AE166" s="671"/>
      <c r="AF166" s="569"/>
      <c r="AG166" s="457">
        <f t="shared" si="113"/>
        <v>0</v>
      </c>
      <c r="AH166" s="455">
        <f t="shared" si="122"/>
        <v>0</v>
      </c>
      <c r="AI166" s="456">
        <f t="shared" si="122"/>
        <v>0</v>
      </c>
      <c r="AJ166" s="572"/>
      <c r="AK166" s="671"/>
      <c r="AL166" s="569"/>
      <c r="AM166" s="457">
        <f t="shared" si="114"/>
        <v>0</v>
      </c>
      <c r="AN166" s="455">
        <f t="shared" si="123"/>
        <v>0</v>
      </c>
      <c r="AO166" s="456">
        <f t="shared" si="123"/>
        <v>0</v>
      </c>
      <c r="AP166" s="572"/>
      <c r="AQ166" s="671"/>
      <c r="AR166" s="569"/>
      <c r="AS166" s="496"/>
      <c r="AT166" s="496"/>
      <c r="AU166" s="496"/>
      <c r="AV166" s="496"/>
      <c r="AW166" s="496"/>
      <c r="AX166" s="496"/>
      <c r="AY166" s="496"/>
      <c r="AZ166" s="496"/>
      <c r="BA166" s="496"/>
      <c r="BB166" s="496"/>
      <c r="BC166" s="496"/>
      <c r="BD166"/>
    </row>
    <row r="167" spans="3:56" ht="15" customHeight="1">
      <c r="D167" s="378" t="s">
        <v>1605</v>
      </c>
      <c r="E167" s="807" t="s">
        <v>1483</v>
      </c>
      <c r="F167" s="808"/>
      <c r="G167" s="454">
        <f t="shared" si="115"/>
        <v>0</v>
      </c>
      <c r="H167" s="569"/>
      <c r="I167" s="454">
        <f t="shared" si="116"/>
        <v>0</v>
      </c>
      <c r="J167" s="569"/>
      <c r="K167" s="454">
        <f t="shared" si="117"/>
        <v>0</v>
      </c>
      <c r="L167" s="569"/>
      <c r="M167" s="454">
        <f t="shared" si="118"/>
        <v>0</v>
      </c>
      <c r="N167" s="569"/>
      <c r="O167" s="454">
        <f t="shared" si="110"/>
        <v>0</v>
      </c>
      <c r="P167" s="455">
        <f t="shared" si="119"/>
        <v>0</v>
      </c>
      <c r="Q167" s="456">
        <f t="shared" si="119"/>
        <v>0</v>
      </c>
      <c r="R167" s="572"/>
      <c r="S167" s="671"/>
      <c r="T167" s="569"/>
      <c r="U167" s="457">
        <f t="shared" si="111"/>
        <v>0</v>
      </c>
      <c r="V167" s="455">
        <f t="shared" si="120"/>
        <v>0</v>
      </c>
      <c r="W167" s="456">
        <f t="shared" si="120"/>
        <v>0</v>
      </c>
      <c r="X167" s="572"/>
      <c r="Y167" s="671"/>
      <c r="Z167" s="569"/>
      <c r="AA167" s="457">
        <f t="shared" si="112"/>
        <v>0</v>
      </c>
      <c r="AB167" s="455">
        <f t="shared" si="121"/>
        <v>0</v>
      </c>
      <c r="AC167" s="456">
        <f t="shared" si="121"/>
        <v>0</v>
      </c>
      <c r="AD167" s="572"/>
      <c r="AE167" s="671"/>
      <c r="AF167" s="569"/>
      <c r="AG167" s="457">
        <f t="shared" si="113"/>
        <v>0</v>
      </c>
      <c r="AH167" s="455">
        <f t="shared" si="122"/>
        <v>0</v>
      </c>
      <c r="AI167" s="456">
        <f t="shared" si="122"/>
        <v>0</v>
      </c>
      <c r="AJ167" s="572"/>
      <c r="AK167" s="671"/>
      <c r="AL167" s="569"/>
      <c r="AM167" s="457">
        <f t="shared" si="114"/>
        <v>0</v>
      </c>
      <c r="AN167" s="455">
        <f t="shared" si="123"/>
        <v>0</v>
      </c>
      <c r="AO167" s="456">
        <f t="shared" si="123"/>
        <v>0</v>
      </c>
      <c r="AP167" s="572"/>
      <c r="AQ167" s="671"/>
      <c r="AR167" s="569"/>
      <c r="AS167" s="496"/>
      <c r="AT167" s="496"/>
      <c r="AU167" s="496"/>
      <c r="AV167" s="496"/>
      <c r="AW167" s="496"/>
      <c r="AX167" s="496"/>
      <c r="AY167" s="496"/>
      <c r="AZ167" s="496"/>
      <c r="BA167" s="496"/>
      <c r="BB167" s="496"/>
      <c r="BC167" s="496"/>
      <c r="BD167"/>
    </row>
    <row r="168" spans="3:56" ht="15" customHeight="1">
      <c r="C168" s="341" t="s">
        <v>2304</v>
      </c>
      <c r="D168" s="378" t="s">
        <v>1606</v>
      </c>
      <c r="E168" s="809" t="s">
        <v>1792</v>
      </c>
      <c r="F168" s="810"/>
      <c r="G168" s="454">
        <f t="shared" si="115"/>
        <v>0</v>
      </c>
      <c r="H168" s="569"/>
      <c r="I168" s="454">
        <f t="shared" si="116"/>
        <v>0</v>
      </c>
      <c r="J168" s="569"/>
      <c r="K168" s="454">
        <f t="shared" si="117"/>
        <v>0</v>
      </c>
      <c r="L168" s="569"/>
      <c r="M168" s="454">
        <f t="shared" si="118"/>
        <v>0</v>
      </c>
      <c r="N168" s="569"/>
      <c r="O168" s="454">
        <f t="shared" si="110"/>
        <v>0</v>
      </c>
      <c r="P168" s="455">
        <f t="shared" si="119"/>
        <v>0</v>
      </c>
      <c r="Q168" s="456">
        <f t="shared" si="119"/>
        <v>0</v>
      </c>
      <c r="R168" s="572"/>
      <c r="S168" s="671"/>
      <c r="T168" s="569"/>
      <c r="U168" s="457">
        <f t="shared" si="111"/>
        <v>0</v>
      </c>
      <c r="V168" s="455">
        <f t="shared" si="120"/>
        <v>0</v>
      </c>
      <c r="W168" s="456">
        <f t="shared" si="120"/>
        <v>0</v>
      </c>
      <c r="X168" s="572"/>
      <c r="Y168" s="671"/>
      <c r="Z168" s="569"/>
      <c r="AA168" s="457">
        <f t="shared" si="112"/>
        <v>0</v>
      </c>
      <c r="AB168" s="455">
        <f t="shared" si="121"/>
        <v>0</v>
      </c>
      <c r="AC168" s="456">
        <f t="shared" si="121"/>
        <v>0</v>
      </c>
      <c r="AD168" s="572"/>
      <c r="AE168" s="671"/>
      <c r="AF168" s="569"/>
      <c r="AG168" s="457">
        <f t="shared" si="113"/>
        <v>0</v>
      </c>
      <c r="AH168" s="455">
        <f t="shared" si="122"/>
        <v>0</v>
      </c>
      <c r="AI168" s="456">
        <f t="shared" si="122"/>
        <v>0</v>
      </c>
      <c r="AJ168" s="572"/>
      <c r="AK168" s="671"/>
      <c r="AL168" s="569"/>
      <c r="AM168" s="457">
        <f t="shared" si="114"/>
        <v>0</v>
      </c>
      <c r="AN168" s="455">
        <f t="shared" si="123"/>
        <v>0</v>
      </c>
      <c r="AO168" s="456">
        <f t="shared" si="123"/>
        <v>0</v>
      </c>
      <c r="AP168" s="572"/>
      <c r="AQ168" s="671"/>
      <c r="AR168" s="569"/>
      <c r="AS168" s="496"/>
      <c r="AT168" s="496"/>
      <c r="AU168" s="496"/>
      <c r="AV168" s="496"/>
      <c r="AW168" s="496"/>
      <c r="AX168" s="496"/>
      <c r="AY168" s="496"/>
      <c r="AZ168" s="496"/>
      <c r="BA168" s="496"/>
      <c r="BB168" s="496"/>
      <c r="BC168" s="496"/>
      <c r="BD168"/>
    </row>
    <row r="169" spans="3:56" ht="15" customHeight="1">
      <c r="D169" s="378" t="s">
        <v>1607</v>
      </c>
      <c r="E169" s="807" t="s">
        <v>1481</v>
      </c>
      <c r="F169" s="808"/>
      <c r="G169" s="454">
        <f t="shared" si="115"/>
        <v>0</v>
      </c>
      <c r="H169" s="569"/>
      <c r="I169" s="454">
        <f t="shared" si="116"/>
        <v>0</v>
      </c>
      <c r="J169" s="569"/>
      <c r="K169" s="454">
        <f t="shared" si="117"/>
        <v>0</v>
      </c>
      <c r="L169" s="569"/>
      <c r="M169" s="454">
        <f t="shared" si="118"/>
        <v>0</v>
      </c>
      <c r="N169" s="569"/>
      <c r="O169" s="454">
        <f t="shared" si="110"/>
        <v>0</v>
      </c>
      <c r="P169" s="455">
        <f t="shared" si="119"/>
        <v>0</v>
      </c>
      <c r="Q169" s="456">
        <f t="shared" si="119"/>
        <v>0</v>
      </c>
      <c r="R169" s="572"/>
      <c r="S169" s="671"/>
      <c r="T169" s="569"/>
      <c r="U169" s="457">
        <f t="shared" si="111"/>
        <v>0</v>
      </c>
      <c r="V169" s="455">
        <f t="shared" si="120"/>
        <v>0</v>
      </c>
      <c r="W169" s="456">
        <f t="shared" si="120"/>
        <v>0</v>
      </c>
      <c r="X169" s="572"/>
      <c r="Y169" s="671"/>
      <c r="Z169" s="569"/>
      <c r="AA169" s="457">
        <f t="shared" si="112"/>
        <v>0</v>
      </c>
      <c r="AB169" s="455">
        <f t="shared" si="121"/>
        <v>0</v>
      </c>
      <c r="AC169" s="456">
        <f t="shared" si="121"/>
        <v>0</v>
      </c>
      <c r="AD169" s="572"/>
      <c r="AE169" s="671"/>
      <c r="AF169" s="569"/>
      <c r="AG169" s="457">
        <f t="shared" si="113"/>
        <v>0</v>
      </c>
      <c r="AH169" s="455">
        <f t="shared" si="122"/>
        <v>0</v>
      </c>
      <c r="AI169" s="456">
        <f t="shared" si="122"/>
        <v>0</v>
      </c>
      <c r="AJ169" s="572"/>
      <c r="AK169" s="671"/>
      <c r="AL169" s="569"/>
      <c r="AM169" s="457">
        <f t="shared" si="114"/>
        <v>0</v>
      </c>
      <c r="AN169" s="455">
        <f t="shared" si="123"/>
        <v>0</v>
      </c>
      <c r="AO169" s="456">
        <f t="shared" si="123"/>
        <v>0</v>
      </c>
      <c r="AP169" s="572"/>
      <c r="AQ169" s="671"/>
      <c r="AR169" s="569"/>
      <c r="AS169" s="496"/>
      <c r="AT169" s="496"/>
      <c r="AU169" s="496"/>
      <c r="AV169" s="496"/>
      <c r="AW169" s="496"/>
      <c r="AX169" s="496"/>
      <c r="AY169" s="496"/>
      <c r="AZ169" s="496"/>
      <c r="BA169" s="496"/>
      <c r="BB169" s="496"/>
      <c r="BC169" s="496"/>
      <c r="BD169"/>
    </row>
    <row r="170" spans="3:56" ht="15" customHeight="1">
      <c r="D170" s="378" t="s">
        <v>1608</v>
      </c>
      <c r="E170" s="807" t="s">
        <v>1483</v>
      </c>
      <c r="F170" s="808"/>
      <c r="G170" s="454">
        <f t="shared" si="115"/>
        <v>0</v>
      </c>
      <c r="H170" s="569"/>
      <c r="I170" s="454">
        <f t="shared" si="116"/>
        <v>0</v>
      </c>
      <c r="J170" s="569"/>
      <c r="K170" s="454">
        <f t="shared" si="117"/>
        <v>0</v>
      </c>
      <c r="L170" s="569"/>
      <c r="M170" s="454">
        <f t="shared" si="118"/>
        <v>0</v>
      </c>
      <c r="N170" s="569"/>
      <c r="O170" s="454">
        <f t="shared" si="110"/>
        <v>0</v>
      </c>
      <c r="P170" s="455">
        <f t="shared" si="119"/>
        <v>0</v>
      </c>
      <c r="Q170" s="456">
        <f t="shared" si="119"/>
        <v>0</v>
      </c>
      <c r="R170" s="572"/>
      <c r="S170" s="671"/>
      <c r="T170" s="569"/>
      <c r="U170" s="457">
        <f t="shared" si="111"/>
        <v>0</v>
      </c>
      <c r="V170" s="455">
        <f t="shared" si="120"/>
        <v>0</v>
      </c>
      <c r="W170" s="456">
        <f t="shared" si="120"/>
        <v>0</v>
      </c>
      <c r="X170" s="572"/>
      <c r="Y170" s="671"/>
      <c r="Z170" s="569"/>
      <c r="AA170" s="457">
        <f t="shared" si="112"/>
        <v>0</v>
      </c>
      <c r="AB170" s="455">
        <f t="shared" si="121"/>
        <v>0</v>
      </c>
      <c r="AC170" s="456">
        <f t="shared" si="121"/>
        <v>0</v>
      </c>
      <c r="AD170" s="572"/>
      <c r="AE170" s="671"/>
      <c r="AF170" s="569"/>
      <c r="AG170" s="457">
        <f t="shared" si="113"/>
        <v>0</v>
      </c>
      <c r="AH170" s="455">
        <f t="shared" si="122"/>
        <v>0</v>
      </c>
      <c r="AI170" s="456">
        <f t="shared" si="122"/>
        <v>0</v>
      </c>
      <c r="AJ170" s="572"/>
      <c r="AK170" s="671"/>
      <c r="AL170" s="569"/>
      <c r="AM170" s="457">
        <f t="shared" si="114"/>
        <v>0</v>
      </c>
      <c r="AN170" s="455">
        <f t="shared" si="123"/>
        <v>0</v>
      </c>
      <c r="AO170" s="456">
        <f t="shared" si="123"/>
        <v>0</v>
      </c>
      <c r="AP170" s="572"/>
      <c r="AQ170" s="671"/>
      <c r="AR170" s="569"/>
      <c r="AS170" s="496"/>
      <c r="AT170" s="496"/>
      <c r="AU170" s="496"/>
      <c r="AV170" s="496"/>
      <c r="AW170" s="496"/>
      <c r="AX170" s="496"/>
      <c r="AY170" s="496"/>
      <c r="AZ170" s="496"/>
      <c r="BA170" s="496"/>
      <c r="BB170" s="496"/>
      <c r="BC170" s="496"/>
      <c r="BD170"/>
    </row>
    <row r="171" spans="3:56" ht="15" customHeight="1">
      <c r="D171" s="378" t="s">
        <v>1609</v>
      </c>
      <c r="E171" s="807" t="s">
        <v>1485</v>
      </c>
      <c r="F171" s="808"/>
      <c r="G171" s="454">
        <f t="shared" si="115"/>
        <v>0</v>
      </c>
      <c r="H171" s="569"/>
      <c r="I171" s="454">
        <f t="shared" si="116"/>
        <v>0</v>
      </c>
      <c r="J171" s="569"/>
      <c r="K171" s="454">
        <f t="shared" si="117"/>
        <v>0</v>
      </c>
      <c r="L171" s="569"/>
      <c r="M171" s="454">
        <f t="shared" si="118"/>
        <v>0</v>
      </c>
      <c r="N171" s="569"/>
      <c r="O171" s="454">
        <f t="shared" si="110"/>
        <v>0</v>
      </c>
      <c r="P171" s="455">
        <f t="shared" si="119"/>
        <v>0</v>
      </c>
      <c r="Q171" s="456">
        <f t="shared" si="119"/>
        <v>0</v>
      </c>
      <c r="R171" s="572"/>
      <c r="S171" s="671"/>
      <c r="T171" s="569"/>
      <c r="U171" s="457">
        <f t="shared" si="111"/>
        <v>0</v>
      </c>
      <c r="V171" s="455">
        <f t="shared" si="120"/>
        <v>0</v>
      </c>
      <c r="W171" s="456">
        <f t="shared" si="120"/>
        <v>0</v>
      </c>
      <c r="X171" s="572"/>
      <c r="Y171" s="671"/>
      <c r="Z171" s="569"/>
      <c r="AA171" s="457">
        <f t="shared" si="112"/>
        <v>0</v>
      </c>
      <c r="AB171" s="455">
        <f t="shared" si="121"/>
        <v>0</v>
      </c>
      <c r="AC171" s="456">
        <f t="shared" si="121"/>
        <v>0</v>
      </c>
      <c r="AD171" s="572"/>
      <c r="AE171" s="671"/>
      <c r="AF171" s="569"/>
      <c r="AG171" s="457">
        <f t="shared" si="113"/>
        <v>0</v>
      </c>
      <c r="AH171" s="455">
        <f t="shared" si="122"/>
        <v>0</v>
      </c>
      <c r="AI171" s="456">
        <f t="shared" si="122"/>
        <v>0</v>
      </c>
      <c r="AJ171" s="572"/>
      <c r="AK171" s="671"/>
      <c r="AL171" s="569"/>
      <c r="AM171" s="457">
        <f t="shared" si="114"/>
        <v>0</v>
      </c>
      <c r="AN171" s="455">
        <f t="shared" si="123"/>
        <v>0</v>
      </c>
      <c r="AO171" s="456">
        <f t="shared" si="123"/>
        <v>0</v>
      </c>
      <c r="AP171" s="572"/>
      <c r="AQ171" s="671"/>
      <c r="AR171" s="569"/>
      <c r="AS171" s="496"/>
      <c r="AT171" s="496"/>
      <c r="AU171" s="496"/>
      <c r="AV171" s="496"/>
      <c r="AW171" s="496"/>
      <c r="AX171" s="496"/>
      <c r="AY171" s="496"/>
      <c r="AZ171" s="496"/>
      <c r="BA171" s="496"/>
      <c r="BB171" s="496"/>
      <c r="BC171" s="496"/>
      <c r="BD171"/>
    </row>
    <row r="172" spans="3:56" ht="15" customHeight="1">
      <c r="C172" s="341" t="s">
        <v>2304</v>
      </c>
      <c r="D172" s="378" t="s">
        <v>1610</v>
      </c>
      <c r="E172" s="809" t="s">
        <v>1797</v>
      </c>
      <c r="F172" s="810"/>
      <c r="G172" s="454">
        <f t="shared" si="115"/>
        <v>0</v>
      </c>
      <c r="H172" s="569"/>
      <c r="I172" s="454">
        <f t="shared" si="116"/>
        <v>0</v>
      </c>
      <c r="J172" s="569"/>
      <c r="K172" s="454">
        <f t="shared" si="117"/>
        <v>0</v>
      </c>
      <c r="L172" s="569"/>
      <c r="M172" s="454">
        <f t="shared" si="118"/>
        <v>0</v>
      </c>
      <c r="N172" s="569"/>
      <c r="O172" s="454">
        <f t="shared" si="110"/>
        <v>0</v>
      </c>
      <c r="P172" s="455">
        <f t="shared" si="119"/>
        <v>0</v>
      </c>
      <c r="Q172" s="456">
        <f t="shared" si="119"/>
        <v>0</v>
      </c>
      <c r="R172" s="572"/>
      <c r="S172" s="671"/>
      <c r="T172" s="569"/>
      <c r="U172" s="457">
        <f t="shared" si="111"/>
        <v>0</v>
      </c>
      <c r="V172" s="455">
        <f t="shared" si="120"/>
        <v>0</v>
      </c>
      <c r="W172" s="456">
        <f t="shared" si="120"/>
        <v>0</v>
      </c>
      <c r="X172" s="572"/>
      <c r="Y172" s="671"/>
      <c r="Z172" s="569"/>
      <c r="AA172" s="457">
        <f t="shared" si="112"/>
        <v>0</v>
      </c>
      <c r="AB172" s="455">
        <f t="shared" si="121"/>
        <v>0</v>
      </c>
      <c r="AC172" s="456">
        <f t="shared" si="121"/>
        <v>0</v>
      </c>
      <c r="AD172" s="572"/>
      <c r="AE172" s="671"/>
      <c r="AF172" s="569"/>
      <c r="AG172" s="457">
        <f t="shared" si="113"/>
        <v>0</v>
      </c>
      <c r="AH172" s="455">
        <f t="shared" si="122"/>
        <v>0</v>
      </c>
      <c r="AI172" s="456">
        <f t="shared" si="122"/>
        <v>0</v>
      </c>
      <c r="AJ172" s="572"/>
      <c r="AK172" s="671"/>
      <c r="AL172" s="569"/>
      <c r="AM172" s="457">
        <f t="shared" si="114"/>
        <v>0</v>
      </c>
      <c r="AN172" s="455">
        <f t="shared" si="123"/>
        <v>0</v>
      </c>
      <c r="AO172" s="456">
        <f t="shared" si="123"/>
        <v>0</v>
      </c>
      <c r="AP172" s="572"/>
      <c r="AQ172" s="671"/>
      <c r="AR172" s="569"/>
      <c r="AS172" s="496"/>
      <c r="AT172" s="496"/>
      <c r="AU172" s="496"/>
      <c r="AV172" s="496"/>
      <c r="AW172" s="496"/>
      <c r="AX172" s="496"/>
      <c r="AY172" s="496"/>
      <c r="AZ172" s="496"/>
      <c r="BA172" s="496"/>
      <c r="BB172" s="496"/>
      <c r="BC172" s="496"/>
      <c r="BD172"/>
    </row>
    <row r="173" spans="3:56" ht="15" customHeight="1">
      <c r="D173" s="378" t="s">
        <v>1611</v>
      </c>
      <c r="E173" s="807" t="s">
        <v>1481</v>
      </c>
      <c r="F173" s="808"/>
      <c r="G173" s="454">
        <f t="shared" si="115"/>
        <v>0</v>
      </c>
      <c r="H173" s="569"/>
      <c r="I173" s="454">
        <f t="shared" si="116"/>
        <v>0</v>
      </c>
      <c r="J173" s="569"/>
      <c r="K173" s="454">
        <f t="shared" si="117"/>
        <v>0</v>
      </c>
      <c r="L173" s="569"/>
      <c r="M173" s="454">
        <f t="shared" si="118"/>
        <v>0</v>
      </c>
      <c r="N173" s="569"/>
      <c r="O173" s="454">
        <f t="shared" si="110"/>
        <v>0</v>
      </c>
      <c r="P173" s="455">
        <f t="shared" si="119"/>
        <v>0</v>
      </c>
      <c r="Q173" s="456">
        <f t="shared" si="119"/>
        <v>0</v>
      </c>
      <c r="R173" s="572"/>
      <c r="S173" s="671"/>
      <c r="T173" s="569"/>
      <c r="U173" s="457">
        <f t="shared" si="111"/>
        <v>0</v>
      </c>
      <c r="V173" s="455">
        <f t="shared" si="120"/>
        <v>0</v>
      </c>
      <c r="W173" s="456">
        <f t="shared" si="120"/>
        <v>0</v>
      </c>
      <c r="X173" s="572"/>
      <c r="Y173" s="671"/>
      <c r="Z173" s="569"/>
      <c r="AA173" s="457">
        <f t="shared" si="112"/>
        <v>0</v>
      </c>
      <c r="AB173" s="455">
        <f t="shared" si="121"/>
        <v>0</v>
      </c>
      <c r="AC173" s="456">
        <f t="shared" si="121"/>
        <v>0</v>
      </c>
      <c r="AD173" s="572"/>
      <c r="AE173" s="671"/>
      <c r="AF173" s="569"/>
      <c r="AG173" s="457">
        <f t="shared" si="113"/>
        <v>0</v>
      </c>
      <c r="AH173" s="455">
        <f t="shared" si="122"/>
        <v>0</v>
      </c>
      <c r="AI173" s="456">
        <f t="shared" si="122"/>
        <v>0</v>
      </c>
      <c r="AJ173" s="572"/>
      <c r="AK173" s="671"/>
      <c r="AL173" s="569"/>
      <c r="AM173" s="457">
        <f t="shared" si="114"/>
        <v>0</v>
      </c>
      <c r="AN173" s="455">
        <f t="shared" si="123"/>
        <v>0</v>
      </c>
      <c r="AO173" s="456">
        <f t="shared" si="123"/>
        <v>0</v>
      </c>
      <c r="AP173" s="572"/>
      <c r="AQ173" s="671"/>
      <c r="AR173" s="569"/>
      <c r="AS173" s="496"/>
      <c r="AT173" s="496"/>
      <c r="AU173" s="496"/>
      <c r="AV173" s="496"/>
      <c r="AW173" s="496"/>
      <c r="AX173" s="496"/>
      <c r="AY173" s="496"/>
      <c r="AZ173" s="496"/>
      <c r="BA173" s="496"/>
      <c r="BB173" s="496"/>
      <c r="BC173" s="496"/>
      <c r="BD173"/>
    </row>
    <row r="174" spans="3:56" ht="15" customHeight="1">
      <c r="D174" s="378" t="s">
        <v>1612</v>
      </c>
      <c r="E174" s="807" t="s">
        <v>1483</v>
      </c>
      <c r="F174" s="808"/>
      <c r="G174" s="454">
        <f t="shared" si="115"/>
        <v>0</v>
      </c>
      <c r="H174" s="569"/>
      <c r="I174" s="454">
        <f t="shared" si="116"/>
        <v>0</v>
      </c>
      <c r="J174" s="569"/>
      <c r="K174" s="454">
        <f t="shared" si="117"/>
        <v>0</v>
      </c>
      <c r="L174" s="569"/>
      <c r="M174" s="454">
        <f t="shared" si="118"/>
        <v>0</v>
      </c>
      <c r="N174" s="569"/>
      <c r="O174" s="454">
        <f t="shared" si="110"/>
        <v>0</v>
      </c>
      <c r="P174" s="455">
        <f t="shared" si="119"/>
        <v>0</v>
      </c>
      <c r="Q174" s="456">
        <f t="shared" si="119"/>
        <v>0</v>
      </c>
      <c r="R174" s="572"/>
      <c r="S174" s="671"/>
      <c r="T174" s="569"/>
      <c r="U174" s="457">
        <f t="shared" si="111"/>
        <v>0</v>
      </c>
      <c r="V174" s="455">
        <f t="shared" si="120"/>
        <v>0</v>
      </c>
      <c r="W174" s="456">
        <f t="shared" si="120"/>
        <v>0</v>
      </c>
      <c r="X174" s="572"/>
      <c r="Y174" s="671"/>
      <c r="Z174" s="569"/>
      <c r="AA174" s="457">
        <f t="shared" si="112"/>
        <v>0</v>
      </c>
      <c r="AB174" s="455">
        <f t="shared" si="121"/>
        <v>0</v>
      </c>
      <c r="AC174" s="456">
        <f t="shared" si="121"/>
        <v>0</v>
      </c>
      <c r="AD174" s="572"/>
      <c r="AE174" s="671"/>
      <c r="AF174" s="569"/>
      <c r="AG174" s="457">
        <f t="shared" si="113"/>
        <v>0</v>
      </c>
      <c r="AH174" s="455">
        <f t="shared" si="122"/>
        <v>0</v>
      </c>
      <c r="AI174" s="456">
        <f t="shared" si="122"/>
        <v>0</v>
      </c>
      <c r="AJ174" s="572"/>
      <c r="AK174" s="671"/>
      <c r="AL174" s="569"/>
      <c r="AM174" s="457">
        <f t="shared" si="114"/>
        <v>0</v>
      </c>
      <c r="AN174" s="455">
        <f t="shared" si="123"/>
        <v>0</v>
      </c>
      <c r="AO174" s="456">
        <f t="shared" si="123"/>
        <v>0</v>
      </c>
      <c r="AP174" s="572"/>
      <c r="AQ174" s="671"/>
      <c r="AR174" s="569"/>
      <c r="AS174" s="496"/>
      <c r="AT174" s="496"/>
      <c r="AU174" s="496"/>
      <c r="AV174" s="496"/>
      <c r="AW174" s="496"/>
      <c r="AX174" s="496"/>
      <c r="AY174" s="496"/>
      <c r="AZ174" s="496"/>
      <c r="BA174" s="496"/>
      <c r="BB174" s="496"/>
      <c r="BC174" s="496"/>
      <c r="BD174"/>
    </row>
    <row r="175" spans="3:56" ht="15" customHeight="1">
      <c r="D175" s="378" t="s">
        <v>1613</v>
      </c>
      <c r="E175" s="807" t="s">
        <v>1485</v>
      </c>
      <c r="F175" s="808"/>
      <c r="G175" s="454">
        <f t="shared" si="115"/>
        <v>0</v>
      </c>
      <c r="H175" s="569"/>
      <c r="I175" s="454">
        <f t="shared" si="116"/>
        <v>0</v>
      </c>
      <c r="J175" s="569"/>
      <c r="K175" s="454">
        <f t="shared" si="117"/>
        <v>0</v>
      </c>
      <c r="L175" s="569"/>
      <c r="M175" s="454">
        <f t="shared" si="118"/>
        <v>0</v>
      </c>
      <c r="N175" s="569"/>
      <c r="O175" s="454">
        <f t="shared" si="110"/>
        <v>0</v>
      </c>
      <c r="P175" s="455">
        <f t="shared" si="119"/>
        <v>0</v>
      </c>
      <c r="Q175" s="456">
        <f t="shared" si="119"/>
        <v>0</v>
      </c>
      <c r="R175" s="572"/>
      <c r="S175" s="671"/>
      <c r="T175" s="569"/>
      <c r="U175" s="457">
        <f t="shared" si="111"/>
        <v>0</v>
      </c>
      <c r="V175" s="455">
        <f t="shared" si="120"/>
        <v>0</v>
      </c>
      <c r="W175" s="456">
        <f t="shared" si="120"/>
        <v>0</v>
      </c>
      <c r="X175" s="572"/>
      <c r="Y175" s="671"/>
      <c r="Z175" s="569"/>
      <c r="AA175" s="457">
        <f t="shared" si="112"/>
        <v>0</v>
      </c>
      <c r="AB175" s="455">
        <f t="shared" si="121"/>
        <v>0</v>
      </c>
      <c r="AC175" s="456">
        <f t="shared" si="121"/>
        <v>0</v>
      </c>
      <c r="AD175" s="572"/>
      <c r="AE175" s="671"/>
      <c r="AF175" s="569"/>
      <c r="AG175" s="457">
        <f t="shared" si="113"/>
        <v>0</v>
      </c>
      <c r="AH175" s="455">
        <f t="shared" si="122"/>
        <v>0</v>
      </c>
      <c r="AI175" s="456">
        <f t="shared" si="122"/>
        <v>0</v>
      </c>
      <c r="AJ175" s="572"/>
      <c r="AK175" s="671"/>
      <c r="AL175" s="569"/>
      <c r="AM175" s="457">
        <f t="shared" si="114"/>
        <v>0</v>
      </c>
      <c r="AN175" s="455">
        <f t="shared" si="123"/>
        <v>0</v>
      </c>
      <c r="AO175" s="456">
        <f t="shared" si="123"/>
        <v>0</v>
      </c>
      <c r="AP175" s="572"/>
      <c r="AQ175" s="671"/>
      <c r="AR175" s="569"/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6"/>
      <c r="BC175" s="496"/>
      <c r="BD175"/>
    </row>
    <row r="176" spans="3:56" ht="15" customHeight="1">
      <c r="D176" s="378" t="s">
        <v>1614</v>
      </c>
      <c r="E176" s="813" t="s">
        <v>1803</v>
      </c>
      <c r="F176" s="814"/>
      <c r="G176" s="454">
        <f t="shared" si="115"/>
        <v>0</v>
      </c>
      <c r="H176" s="569"/>
      <c r="I176" s="454">
        <f t="shared" si="116"/>
        <v>0</v>
      </c>
      <c r="J176" s="569"/>
      <c r="K176" s="454">
        <f t="shared" si="117"/>
        <v>0</v>
      </c>
      <c r="L176" s="569"/>
      <c r="M176" s="454">
        <f t="shared" si="118"/>
        <v>0</v>
      </c>
      <c r="N176" s="569"/>
      <c r="O176" s="454">
        <f t="shared" si="110"/>
        <v>0</v>
      </c>
      <c r="P176" s="455">
        <f t="shared" si="119"/>
        <v>0</v>
      </c>
      <c r="Q176" s="456">
        <f t="shared" si="119"/>
        <v>0</v>
      </c>
      <c r="R176" s="572"/>
      <c r="S176" s="671"/>
      <c r="T176" s="569"/>
      <c r="U176" s="457">
        <f t="shared" si="111"/>
        <v>0</v>
      </c>
      <c r="V176" s="455">
        <f t="shared" si="120"/>
        <v>0</v>
      </c>
      <c r="W176" s="456">
        <f t="shared" si="120"/>
        <v>0</v>
      </c>
      <c r="X176" s="572"/>
      <c r="Y176" s="671"/>
      <c r="Z176" s="569"/>
      <c r="AA176" s="457">
        <f t="shared" si="112"/>
        <v>0</v>
      </c>
      <c r="AB176" s="455">
        <f t="shared" si="121"/>
        <v>0</v>
      </c>
      <c r="AC176" s="456">
        <f t="shared" si="121"/>
        <v>0</v>
      </c>
      <c r="AD176" s="572"/>
      <c r="AE176" s="671"/>
      <c r="AF176" s="569"/>
      <c r="AG176" s="457">
        <f t="shared" si="113"/>
        <v>0</v>
      </c>
      <c r="AH176" s="455">
        <f t="shared" si="122"/>
        <v>0</v>
      </c>
      <c r="AI176" s="456">
        <f t="shared" si="122"/>
        <v>0</v>
      </c>
      <c r="AJ176" s="572"/>
      <c r="AK176" s="671"/>
      <c r="AL176" s="569"/>
      <c r="AM176" s="457">
        <f t="shared" si="114"/>
        <v>0</v>
      </c>
      <c r="AN176" s="455">
        <f t="shared" si="123"/>
        <v>0</v>
      </c>
      <c r="AO176" s="456">
        <f t="shared" si="123"/>
        <v>0</v>
      </c>
      <c r="AP176" s="572"/>
      <c r="AQ176" s="671"/>
      <c r="AR176" s="569"/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6"/>
      <c r="BC176" s="496"/>
      <c r="BD176"/>
    </row>
    <row r="177" spans="3:56" ht="24" hidden="1" customHeight="1">
      <c r="C177" s="687"/>
      <c r="D177" s="363">
        <v>9</v>
      </c>
      <c r="E177" s="830"/>
      <c r="F177" s="831"/>
      <c r="G177" s="688"/>
      <c r="H177" s="669"/>
      <c r="I177" s="688"/>
      <c r="J177" s="669"/>
      <c r="K177" s="688"/>
      <c r="L177" s="669"/>
      <c r="M177" s="688"/>
      <c r="N177" s="669"/>
      <c r="O177" s="540"/>
      <c r="P177" s="671"/>
      <c r="Q177" s="569"/>
      <c r="R177" s="572"/>
      <c r="S177" s="671"/>
      <c r="T177" s="569"/>
      <c r="U177" s="572"/>
      <c r="V177" s="671"/>
      <c r="W177" s="569"/>
      <c r="X177" s="572"/>
      <c r="Y177" s="671"/>
      <c r="Z177" s="569"/>
      <c r="AA177" s="572"/>
      <c r="AB177" s="671"/>
      <c r="AC177" s="569"/>
      <c r="AD177" s="572"/>
      <c r="AE177" s="671"/>
      <c r="AF177" s="569"/>
      <c r="AG177" s="572"/>
      <c r="AH177" s="671"/>
      <c r="AI177" s="569"/>
      <c r="AJ177" s="572"/>
      <c r="AK177" s="671"/>
      <c r="AL177" s="569"/>
      <c r="AM177" s="572"/>
      <c r="AN177" s="671"/>
      <c r="AO177" s="569"/>
      <c r="AP177" s="572"/>
      <c r="AQ177" s="671"/>
      <c r="AR177" s="569"/>
      <c r="AS177" s="496"/>
      <c r="AT177" s="496"/>
      <c r="AU177" s="496"/>
      <c r="AV177" s="496"/>
      <c r="AW177" s="496"/>
      <c r="AX177" s="496"/>
      <c r="AY177" s="496"/>
      <c r="AZ177" s="496"/>
      <c r="BA177" s="496"/>
      <c r="BB177" s="496"/>
      <c r="BC177" s="496"/>
      <c r="BD177" s="689"/>
    </row>
    <row r="178" spans="3:56" hidden="1">
      <c r="C178" s="687"/>
      <c r="D178" s="668"/>
      <c r="E178" s="690"/>
      <c r="F178" s="691"/>
      <c r="G178" s="498"/>
      <c r="H178" s="403"/>
      <c r="I178" s="498"/>
      <c r="J178" s="403"/>
      <c r="K178" s="498"/>
      <c r="L178" s="403"/>
      <c r="M178" s="498"/>
      <c r="N178" s="403"/>
      <c r="O178" s="692"/>
      <c r="P178" s="682"/>
      <c r="Q178" s="683"/>
      <c r="R178" s="682"/>
      <c r="S178" s="682"/>
      <c r="T178" s="683"/>
      <c r="U178" s="672"/>
      <c r="V178" s="682"/>
      <c r="W178" s="683"/>
      <c r="X178" s="682"/>
      <c r="Y178" s="682"/>
      <c r="Z178" s="683"/>
      <c r="AA178" s="672"/>
      <c r="AB178" s="682"/>
      <c r="AC178" s="683"/>
      <c r="AD178" s="682"/>
      <c r="AE178" s="682"/>
      <c r="AF178" s="683"/>
      <c r="AG178" s="672"/>
      <c r="AH178" s="682"/>
      <c r="AI178" s="683"/>
      <c r="AJ178" s="682"/>
      <c r="AK178" s="682"/>
      <c r="AL178" s="683"/>
      <c r="AM178" s="672"/>
      <c r="AN178" s="682"/>
      <c r="AO178" s="683"/>
      <c r="AP178" s="682"/>
      <c r="AQ178" s="682"/>
      <c r="AR178" s="683"/>
      <c r="AS178" s="496"/>
      <c r="AT178" s="496"/>
      <c r="AU178" s="496"/>
      <c r="AV178" s="496"/>
      <c r="AW178" s="496"/>
      <c r="AX178" s="496"/>
      <c r="AY178" s="496"/>
      <c r="AZ178" s="496"/>
      <c r="BA178" s="496"/>
      <c r="BB178" s="496"/>
      <c r="BC178" s="496"/>
      <c r="BD178" s="689"/>
    </row>
    <row r="179" spans="3:56" hidden="1">
      <c r="C179" s="687"/>
      <c r="D179" s="668"/>
      <c r="E179" s="690"/>
      <c r="F179" s="693"/>
      <c r="G179" s="498"/>
      <c r="H179" s="403"/>
      <c r="I179" s="498"/>
      <c r="J179" s="403"/>
      <c r="K179" s="498"/>
      <c r="L179" s="403"/>
      <c r="M179" s="498"/>
      <c r="N179" s="403"/>
      <c r="O179" s="692"/>
      <c r="P179" s="682"/>
      <c r="Q179" s="683"/>
      <c r="R179" s="682"/>
      <c r="S179" s="682"/>
      <c r="T179" s="683"/>
      <c r="U179" s="672"/>
      <c r="V179" s="682"/>
      <c r="W179" s="683"/>
      <c r="X179" s="682"/>
      <c r="Y179" s="682"/>
      <c r="Z179" s="683"/>
      <c r="AA179" s="672"/>
      <c r="AB179" s="682"/>
      <c r="AC179" s="683"/>
      <c r="AD179" s="682"/>
      <c r="AE179" s="682"/>
      <c r="AF179" s="683"/>
      <c r="AG179" s="672"/>
      <c r="AH179" s="682"/>
      <c r="AI179" s="683"/>
      <c r="AJ179" s="682"/>
      <c r="AK179" s="682"/>
      <c r="AL179" s="683"/>
      <c r="AM179" s="672"/>
      <c r="AN179" s="682"/>
      <c r="AO179" s="683"/>
      <c r="AP179" s="682"/>
      <c r="AQ179" s="682"/>
      <c r="AR179" s="683"/>
      <c r="AS179" s="496"/>
      <c r="AT179" s="496"/>
      <c r="AU179" s="496"/>
      <c r="AV179" s="496"/>
      <c r="AW179" s="496"/>
      <c r="AX179" s="496"/>
      <c r="AY179" s="496"/>
      <c r="AZ179" s="496"/>
      <c r="BA179" s="496"/>
      <c r="BB179" s="496"/>
      <c r="BC179" s="496"/>
      <c r="BD179" s="689"/>
    </row>
    <row r="180" spans="3:56" ht="15" customHeight="1">
      <c r="C180" s="341" t="s">
        <v>2304</v>
      </c>
      <c r="D180" s="398" t="s">
        <v>1809</v>
      </c>
      <c r="E180" s="817" t="s">
        <v>1616</v>
      </c>
      <c r="F180" s="818"/>
      <c r="G180" s="399"/>
      <c r="H180" s="670"/>
      <c r="I180" s="399"/>
      <c r="J180" s="670"/>
      <c r="K180" s="399"/>
      <c r="L180" s="670"/>
      <c r="M180" s="399"/>
      <c r="N180" s="670"/>
      <c r="O180" s="399"/>
      <c r="P180" s="401"/>
      <c r="Q180" s="400"/>
      <c r="R180" s="684"/>
      <c r="S180" s="685"/>
      <c r="T180" s="670"/>
      <c r="U180" s="638"/>
      <c r="V180" s="401"/>
      <c r="W180" s="400"/>
      <c r="X180" s="684"/>
      <c r="Y180" s="685"/>
      <c r="Z180" s="670"/>
      <c r="AA180" s="638"/>
      <c r="AB180" s="401"/>
      <c r="AC180" s="400"/>
      <c r="AD180" s="684"/>
      <c r="AE180" s="685"/>
      <c r="AF180" s="670"/>
      <c r="AG180" s="638"/>
      <c r="AH180" s="401"/>
      <c r="AI180" s="400"/>
      <c r="AJ180" s="684"/>
      <c r="AK180" s="685"/>
      <c r="AL180" s="670"/>
      <c r="AM180" s="638"/>
      <c r="AN180" s="401"/>
      <c r="AO180" s="400"/>
      <c r="AP180" s="684"/>
      <c r="AQ180" s="685"/>
      <c r="AR180" s="670"/>
      <c r="AS180" s="496"/>
      <c r="AT180" s="496"/>
      <c r="AU180" s="496"/>
      <c r="AV180" s="496"/>
      <c r="AW180" s="496"/>
      <c r="AX180" s="496"/>
      <c r="AY180" s="496"/>
      <c r="AZ180" s="496"/>
      <c r="BA180" s="496"/>
      <c r="BB180" s="496"/>
      <c r="BC180" s="496"/>
      <c r="BD180"/>
    </row>
    <row r="181" spans="3:56" ht="15" customHeight="1">
      <c r="D181" s="378" t="s">
        <v>1810</v>
      </c>
      <c r="E181" s="813" t="s">
        <v>1617</v>
      </c>
      <c r="F181" s="819"/>
      <c r="G181" s="498"/>
      <c r="H181" s="403"/>
      <c r="I181" s="498"/>
      <c r="J181" s="403"/>
      <c r="K181" s="498"/>
      <c r="L181" s="403"/>
      <c r="M181" s="498"/>
      <c r="N181" s="403"/>
      <c r="O181" s="373"/>
      <c r="P181" s="402"/>
      <c r="Q181" s="403"/>
      <c r="R181" s="686"/>
      <c r="S181" s="402"/>
      <c r="T181" s="403"/>
      <c r="U181" s="639"/>
      <c r="V181" s="402"/>
      <c r="W181" s="403"/>
      <c r="X181" s="686"/>
      <c r="Y181" s="402"/>
      <c r="Z181" s="403"/>
      <c r="AA181" s="639"/>
      <c r="AB181" s="402"/>
      <c r="AC181" s="403"/>
      <c r="AD181" s="686"/>
      <c r="AE181" s="402"/>
      <c r="AF181" s="403"/>
      <c r="AG181" s="639"/>
      <c r="AH181" s="402"/>
      <c r="AI181" s="403"/>
      <c r="AJ181" s="686"/>
      <c r="AK181" s="402"/>
      <c r="AL181" s="403"/>
      <c r="AM181" s="639"/>
      <c r="AN181" s="402"/>
      <c r="AO181" s="403"/>
      <c r="AP181" s="686"/>
      <c r="AQ181" s="402"/>
      <c r="AR181" s="403"/>
      <c r="AS181" s="496"/>
      <c r="AT181" s="496"/>
      <c r="AU181" s="496"/>
      <c r="AV181" s="496"/>
      <c r="AW181" s="496"/>
      <c r="AX181" s="496"/>
      <c r="AY181" s="496"/>
      <c r="AZ181" s="496"/>
      <c r="BA181" s="496"/>
      <c r="BB181" s="496"/>
      <c r="BC181" s="496"/>
      <c r="BD181"/>
    </row>
    <row r="182" spans="3:56">
      <c r="D182" s="378" t="s">
        <v>1811</v>
      </c>
      <c r="E182" s="813" t="s">
        <v>1618</v>
      </c>
      <c r="F182" s="820"/>
      <c r="G182" s="498"/>
      <c r="H182" s="403"/>
      <c r="I182" s="498"/>
      <c r="J182" s="403"/>
      <c r="K182" s="498"/>
      <c r="L182" s="403"/>
      <c r="M182" s="498"/>
      <c r="N182" s="403"/>
      <c r="O182" s="373"/>
      <c r="P182" s="402"/>
      <c r="Q182" s="403"/>
      <c r="R182" s="686"/>
      <c r="S182" s="402"/>
      <c r="T182" s="403"/>
      <c r="U182" s="639"/>
      <c r="V182" s="402"/>
      <c r="W182" s="403"/>
      <c r="X182" s="686"/>
      <c r="Y182" s="402"/>
      <c r="Z182" s="403"/>
      <c r="AA182" s="639"/>
      <c r="AB182" s="402"/>
      <c r="AC182" s="403"/>
      <c r="AD182" s="686"/>
      <c r="AE182" s="402"/>
      <c r="AF182" s="403"/>
      <c r="AG182" s="639"/>
      <c r="AH182" s="402"/>
      <c r="AI182" s="403"/>
      <c r="AJ182" s="686"/>
      <c r="AK182" s="402"/>
      <c r="AL182" s="403"/>
      <c r="AM182" s="639"/>
      <c r="AN182" s="402"/>
      <c r="AO182" s="403"/>
      <c r="AP182" s="686"/>
      <c r="AQ182" s="402"/>
      <c r="AR182" s="403"/>
      <c r="AS182" s="496"/>
      <c r="AT182" s="496"/>
      <c r="AU182" s="496"/>
      <c r="AV182" s="496"/>
      <c r="AW182" s="496"/>
      <c r="AX182" s="496"/>
      <c r="AY182" s="496"/>
      <c r="AZ182" s="496"/>
      <c r="BA182" s="496"/>
      <c r="BB182" s="496"/>
      <c r="BC182" s="496"/>
      <c r="BD182"/>
    </row>
    <row r="183" spans="3:56">
      <c r="D183" s="378" t="s">
        <v>1812</v>
      </c>
      <c r="E183" s="809" t="s">
        <v>1619</v>
      </c>
      <c r="F183" s="816"/>
      <c r="G183" s="498"/>
      <c r="H183" s="403"/>
      <c r="I183" s="498"/>
      <c r="J183" s="403"/>
      <c r="K183" s="498"/>
      <c r="L183" s="403"/>
      <c r="M183" s="498"/>
      <c r="N183" s="403"/>
      <c r="O183" s="373"/>
      <c r="P183" s="402"/>
      <c r="Q183" s="403"/>
      <c r="R183" s="686"/>
      <c r="S183" s="402"/>
      <c r="T183" s="403"/>
      <c r="U183" s="639"/>
      <c r="V183" s="402"/>
      <c r="W183" s="403"/>
      <c r="X183" s="686"/>
      <c r="Y183" s="402"/>
      <c r="Z183" s="403"/>
      <c r="AA183" s="639"/>
      <c r="AB183" s="402"/>
      <c r="AC183" s="403"/>
      <c r="AD183" s="686"/>
      <c r="AE183" s="402"/>
      <c r="AF183" s="403"/>
      <c r="AG183" s="639"/>
      <c r="AH183" s="402"/>
      <c r="AI183" s="403"/>
      <c r="AJ183" s="686"/>
      <c r="AK183" s="402"/>
      <c r="AL183" s="403"/>
      <c r="AM183" s="639"/>
      <c r="AN183" s="402"/>
      <c r="AO183" s="403"/>
      <c r="AP183" s="686"/>
      <c r="AQ183" s="402"/>
      <c r="AR183" s="403"/>
      <c r="AS183" s="496"/>
      <c r="AT183" s="496"/>
      <c r="AU183" s="496"/>
      <c r="AV183" s="496"/>
      <c r="AW183" s="496"/>
      <c r="AX183" s="496"/>
      <c r="AY183" s="496"/>
      <c r="AZ183" s="496"/>
      <c r="BA183" s="496"/>
      <c r="BB183" s="496"/>
      <c r="BC183" s="496"/>
      <c r="BD183"/>
    </row>
  </sheetData>
  <sheetProtection password="FA9C" sheet="1" objects="1" scenarios="1" formatColumns="0" formatRows="0"/>
  <mergeCells count="139">
    <mergeCell ref="AM14:AO14"/>
    <mergeCell ref="E180:F180"/>
    <mergeCell ref="E170:F170"/>
    <mergeCell ref="E171:F171"/>
    <mergeCell ref="E172:F172"/>
    <mergeCell ref="E173:F173"/>
    <mergeCell ref="E166:F166"/>
    <mergeCell ref="E167:F167"/>
    <mergeCell ref="E168:F168"/>
    <mergeCell ref="E169:F169"/>
    <mergeCell ref="E163:F163"/>
    <mergeCell ref="E164:F164"/>
    <mergeCell ref="E165:F165"/>
    <mergeCell ref="E181:F181"/>
    <mergeCell ref="E182:F182"/>
    <mergeCell ref="E183:F183"/>
    <mergeCell ref="E174:F174"/>
    <mergeCell ref="E175:F175"/>
    <mergeCell ref="E176:F176"/>
    <mergeCell ref="E177:F177"/>
    <mergeCell ref="E157:F157"/>
    <mergeCell ref="E158:F158"/>
    <mergeCell ref="E159:F159"/>
    <mergeCell ref="E160:F160"/>
    <mergeCell ref="E161:F161"/>
    <mergeCell ref="E162:F162"/>
    <mergeCell ref="E150:F150"/>
    <mergeCell ref="E152:F152"/>
    <mergeCell ref="E153:F153"/>
    <mergeCell ref="E154:F154"/>
    <mergeCell ref="E155:F155"/>
    <mergeCell ref="E156:F156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18:F118"/>
    <mergeCell ref="E121:F121"/>
    <mergeCell ref="E122:F122"/>
    <mergeCell ref="E123:F123"/>
    <mergeCell ref="E124:F124"/>
    <mergeCell ref="E125:F125"/>
    <mergeCell ref="E112:F112"/>
    <mergeCell ref="E113:F113"/>
    <mergeCell ref="E114:F114"/>
    <mergeCell ref="E115:F115"/>
    <mergeCell ref="E116:F116"/>
    <mergeCell ref="E117:F117"/>
    <mergeCell ref="E106:F106"/>
    <mergeCell ref="E107:F107"/>
    <mergeCell ref="E108:F108"/>
    <mergeCell ref="E109:F109"/>
    <mergeCell ref="E110:F110"/>
    <mergeCell ref="E111:F111"/>
    <mergeCell ref="E98:F98"/>
    <mergeCell ref="E99:F99"/>
    <mergeCell ref="E100:F100"/>
    <mergeCell ref="E101:F101"/>
    <mergeCell ref="E102:F102"/>
    <mergeCell ref="E104:F104"/>
    <mergeCell ref="E57:F57"/>
    <mergeCell ref="E58:F58"/>
    <mergeCell ref="B59:B94"/>
    <mergeCell ref="D59:D94"/>
    <mergeCell ref="E96:F96"/>
    <mergeCell ref="E97:F97"/>
    <mergeCell ref="E51:F51"/>
    <mergeCell ref="E52:F52"/>
    <mergeCell ref="E53:F53"/>
    <mergeCell ref="E54:F54"/>
    <mergeCell ref="E55:F55"/>
    <mergeCell ref="E56:F56"/>
    <mergeCell ref="E45:F45"/>
    <mergeCell ref="E46:F46"/>
    <mergeCell ref="E47:F47"/>
    <mergeCell ref="E48:F48"/>
    <mergeCell ref="E49:F49"/>
    <mergeCell ref="E50:F50"/>
    <mergeCell ref="E39:F39"/>
    <mergeCell ref="E40:F40"/>
    <mergeCell ref="E41:F41"/>
    <mergeCell ref="E42:F42"/>
    <mergeCell ref="E43:F43"/>
    <mergeCell ref="E44:F44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E31:F31"/>
    <mergeCell ref="E32:F32"/>
    <mergeCell ref="E18:F18"/>
    <mergeCell ref="E21:F21"/>
    <mergeCell ref="E22:F22"/>
    <mergeCell ref="B23:B24"/>
    <mergeCell ref="D23:D24"/>
    <mergeCell ref="E26:F26"/>
    <mergeCell ref="AJ15:AL15"/>
    <mergeCell ref="AM15:AO15"/>
    <mergeCell ref="AP15:AR15"/>
    <mergeCell ref="D17:E17"/>
    <mergeCell ref="O15:Q15"/>
    <mergeCell ref="R15:T15"/>
    <mergeCell ref="U15:W15"/>
    <mergeCell ref="X15:Z15"/>
    <mergeCell ref="AA15:AC15"/>
    <mergeCell ref="AD15:AF15"/>
    <mergeCell ref="AG15:AI15"/>
    <mergeCell ref="O14:Q14"/>
    <mergeCell ref="U14:W14"/>
    <mergeCell ref="D14:E16"/>
    <mergeCell ref="F14:F16"/>
    <mergeCell ref="AA14:AC14"/>
    <mergeCell ref="AG14:AI14"/>
  </mergeCells>
  <phoneticPr fontId="42" type="noConversion"/>
  <dataValidations count="1">
    <dataValidation type="decimal" allowBlank="1" showErrorMessage="1" errorTitle="Ошибка" error="Допускается ввод только неотрицательных чисел!" sqref="X181:X183 G37:N38 G181:O183 G33:N35 G117:N118 G108:N108 G21:N21 G114:N115 G97:N97 G177:N177 G135:N136 G131:N132 G127:N129 G138:N140 G142:N145 G148:N149 G111:N112 G99:N99 G101:N101 G57:N57 G54:N55 G48:N51 G44:N46 R181:R183 G41:N42 AM181:AM183 AP181:AP183 AG181:AG183 AJ181:AJ183 AA181:AA183 AD181:AD183 U181:U183 AN23:AR23 AH23:AL23 AB23:AF23 V23:Z23 P23:T23 AN77:AR79 AN66:AR68 AN81:AR83 AN74:AR75 AN70:AR71 AH77:AL79 AH66:AL68 AH81:AL83 AH74:AL75 AH70:AL71 AB77:AF79 AB66:AF68 AB81:AF83 AB74:AF75 AB70:AF71 V77:Z79 V66:Z68 V81:Z83 V74:Z75 V70:Z71 P81:T83 P77:T79 P74:T75 P70:T71 P66:T68">
      <formula1>0</formula1>
      <formula2>9.99999999999999E+23</formula2>
    </dataValidation>
  </dataValidations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List07">
    <tabColor indexed="30"/>
  </sheetPr>
  <dimension ref="A1:BD293"/>
  <sheetViews>
    <sheetView showGridLines="0" zoomScaleNormal="100" workbookViewId="0">
      <pane xSplit="6" ySplit="17" topLeftCell="G62" activePane="bottomRight" state="frozen"/>
      <selection activeCell="C11" sqref="C11"/>
      <selection pane="topRight" activeCell="G11" sqref="G11"/>
      <selection pane="bottomLeft" activeCell="C18" sqref="C18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44" width="12.7109375" style="343" customWidth="1"/>
    <col min="45" max="55" width="9.140625" style="343"/>
    <col min="56" max="56" width="8.85546875" customWidth="1"/>
    <col min="57" max="16384" width="9.140625" style="343"/>
  </cols>
  <sheetData>
    <row r="1" spans="1:56" hidden="1">
      <c r="D1" s="342"/>
      <c r="E1" s="342"/>
      <c r="F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</row>
    <row r="2" spans="1:56" hidden="1">
      <c r="D2" s="342"/>
      <c r="E2" s="342"/>
      <c r="F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</row>
    <row r="3" spans="1:56" hidden="1">
      <c r="D3" s="342"/>
      <c r="E3" s="342"/>
      <c r="F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</row>
    <row r="4" spans="1:56" hidden="1">
      <c r="D4" s="342"/>
      <c r="E4" s="342"/>
      <c r="F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</row>
    <row r="5" spans="1:56" hidden="1">
      <c r="D5" s="342"/>
      <c r="E5" s="342"/>
      <c r="F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</row>
    <row r="6" spans="1:56" hidden="1">
      <c r="D6" s="342"/>
      <c r="E6" s="342"/>
      <c r="F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</row>
    <row r="7" spans="1:56" hidden="1">
      <c r="D7" s="342"/>
      <c r="E7" s="342"/>
      <c r="F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</row>
    <row r="8" spans="1:56" hidden="1">
      <c r="D8" s="342"/>
      <c r="E8" s="342"/>
      <c r="F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</row>
    <row r="9" spans="1:56" hidden="1">
      <c r="D9" s="342"/>
      <c r="E9" s="342"/>
      <c r="F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</row>
    <row r="10" spans="1:56" hidden="1">
      <c r="D10" s="342"/>
      <c r="E10" s="342"/>
      <c r="F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</row>
    <row r="11" spans="1:56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  <c r="BD11"/>
    </row>
    <row r="12" spans="1:56" s="351" customFormat="1" ht="20.100000000000001" customHeight="1">
      <c r="A12" s="344"/>
      <c r="B12" s="340"/>
      <c r="C12" s="349"/>
      <c r="D12" s="533" t="s">
        <v>1648</v>
      </c>
      <c r="E12" s="533"/>
      <c r="F12" s="533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BD12"/>
    </row>
    <row r="13" spans="1:56" s="351" customFormat="1" ht="17.45" customHeight="1">
      <c r="A13" s="344"/>
      <c r="B13" s="340"/>
      <c r="C13" s="349"/>
      <c r="D13" s="356"/>
      <c r="E13" s="356"/>
      <c r="F13" s="352"/>
      <c r="G13" s="354"/>
      <c r="H13" s="355"/>
      <c r="I13" s="354"/>
      <c r="J13" s="355"/>
      <c r="K13" s="354"/>
      <c r="L13" s="355"/>
      <c r="M13" s="354"/>
      <c r="N13" s="355"/>
      <c r="O13" s="353"/>
      <c r="P13" s="354"/>
      <c r="Q13" s="354"/>
      <c r="R13" s="353"/>
      <c r="S13" s="355"/>
      <c r="T13" s="355"/>
      <c r="U13" s="353"/>
      <c r="V13" s="354"/>
      <c r="W13" s="354"/>
      <c r="X13" s="353"/>
      <c r="Y13" s="355"/>
      <c r="Z13" s="355"/>
      <c r="AA13" s="353"/>
      <c r="AB13" s="354"/>
      <c r="AC13" s="354"/>
      <c r="AD13" s="353"/>
      <c r="AE13" s="355"/>
      <c r="AF13" s="355"/>
      <c r="AG13" s="353"/>
      <c r="AH13" s="354"/>
      <c r="AI13" s="354"/>
      <c r="AJ13" s="353"/>
      <c r="AK13" s="355"/>
      <c r="AL13" s="355"/>
      <c r="AM13" s="353"/>
      <c r="AN13" s="354"/>
      <c r="AO13" s="354"/>
      <c r="AP13" s="353"/>
      <c r="AQ13" s="355"/>
      <c r="AR13" s="355"/>
      <c r="BD13"/>
    </row>
    <row r="14" spans="1:56" ht="38.1" customHeight="1">
      <c r="C14" s="356" t="s">
        <v>2304</v>
      </c>
      <c r="D14" s="743" t="s">
        <v>1753</v>
      </c>
      <c r="E14" s="743"/>
      <c r="F14" s="745" t="s">
        <v>2305</v>
      </c>
      <c r="G14" s="811" t="str">
        <f>"Утверждено в тарифе " &amp; god-2</f>
        <v>Утверждено в тарифе 2014</v>
      </c>
      <c r="H14" s="812"/>
      <c r="I14" s="811" t="str">
        <f>"Факт " &amp; god-2</f>
        <v>Факт 2014</v>
      </c>
      <c r="J14" s="812"/>
      <c r="K14" s="811" t="str">
        <f>"Утверждено в тарифе " &amp; god-1</f>
        <v>Утверждено в тарифе 2015</v>
      </c>
      <c r="L14" s="812"/>
      <c r="M14" s="811" t="str">
        <f>"Ожидаемо в " &amp; god-1</f>
        <v>Ожидаемо в 2015</v>
      </c>
      <c r="N14" s="812"/>
      <c r="O14" s="811" t="str">
        <f>"План " &amp; god</f>
        <v>План 2016</v>
      </c>
      <c r="P14" s="821"/>
      <c r="Q14" s="822"/>
      <c r="R14" s="821"/>
      <c r="S14" s="821"/>
      <c r="T14" s="812"/>
      <c r="U14" s="840" t="str">
        <f>"План " &amp; god+1</f>
        <v>План 2017</v>
      </c>
      <c r="V14" s="821"/>
      <c r="W14" s="822"/>
      <c r="X14" s="821"/>
      <c r="Y14" s="821"/>
      <c r="Z14" s="812"/>
      <c r="AA14" s="840" t="str">
        <f>"План " &amp; god+2</f>
        <v>План 2018</v>
      </c>
      <c r="AB14" s="821"/>
      <c r="AC14" s="822"/>
      <c r="AD14" s="821"/>
      <c r="AE14" s="821"/>
      <c r="AF14" s="812"/>
      <c r="AG14" s="840" t="str">
        <f>"План " &amp; god+3</f>
        <v>План 2019</v>
      </c>
      <c r="AH14" s="821"/>
      <c r="AI14" s="822"/>
      <c r="AJ14" s="821"/>
      <c r="AK14" s="821"/>
      <c r="AL14" s="812"/>
      <c r="AM14" s="840" t="str">
        <f>"План " &amp; god+4</f>
        <v>План 2020</v>
      </c>
      <c r="AN14" s="821"/>
      <c r="AO14" s="822"/>
      <c r="AP14" s="821"/>
      <c r="AQ14" s="821"/>
      <c r="AR14" s="812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</row>
    <row r="15" spans="1:56" ht="25.5" customHeight="1">
      <c r="C15" s="356" t="s">
        <v>2306</v>
      </c>
      <c r="D15" s="743"/>
      <c r="E15" s="743"/>
      <c r="F15" s="745"/>
      <c r="G15" s="357" t="s">
        <v>2307</v>
      </c>
      <c r="H15" s="359" t="s">
        <v>2308</v>
      </c>
      <c r="I15" s="357" t="s">
        <v>2307</v>
      </c>
      <c r="J15" s="359" t="s">
        <v>2308</v>
      </c>
      <c r="K15" s="357" t="s">
        <v>2307</v>
      </c>
      <c r="L15" s="359" t="s">
        <v>2308</v>
      </c>
      <c r="M15" s="357" t="s">
        <v>2307</v>
      </c>
      <c r="N15" s="359" t="s">
        <v>2308</v>
      </c>
      <c r="O15" s="825" t="s">
        <v>2307</v>
      </c>
      <c r="P15" s="823"/>
      <c r="Q15" s="824"/>
      <c r="R15" s="823" t="s">
        <v>2308</v>
      </c>
      <c r="S15" s="823"/>
      <c r="T15" s="824"/>
      <c r="U15" s="823" t="s">
        <v>2307</v>
      </c>
      <c r="V15" s="823"/>
      <c r="W15" s="824"/>
      <c r="X15" s="823" t="s">
        <v>2308</v>
      </c>
      <c r="Y15" s="823"/>
      <c r="Z15" s="824"/>
      <c r="AA15" s="823" t="s">
        <v>2307</v>
      </c>
      <c r="AB15" s="823"/>
      <c r="AC15" s="824"/>
      <c r="AD15" s="823" t="s">
        <v>2308</v>
      </c>
      <c r="AE15" s="823"/>
      <c r="AF15" s="824"/>
      <c r="AG15" s="823" t="s">
        <v>2307</v>
      </c>
      <c r="AH15" s="823"/>
      <c r="AI15" s="824"/>
      <c r="AJ15" s="823" t="s">
        <v>2308</v>
      </c>
      <c r="AK15" s="823"/>
      <c r="AL15" s="824"/>
      <c r="AM15" s="823" t="s">
        <v>2307</v>
      </c>
      <c r="AN15" s="823"/>
      <c r="AO15" s="824"/>
      <c r="AP15" s="823" t="s">
        <v>2308</v>
      </c>
      <c r="AQ15" s="823"/>
      <c r="AR15" s="824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</row>
    <row r="16" spans="1:56" ht="25.5" customHeight="1">
      <c r="D16" s="743"/>
      <c r="E16" s="743"/>
      <c r="F16" s="745"/>
      <c r="G16" s="357" t="s">
        <v>1379</v>
      </c>
      <c r="H16" s="359" t="s">
        <v>1379</v>
      </c>
      <c r="I16" s="357" t="s">
        <v>1379</v>
      </c>
      <c r="J16" s="359" t="s">
        <v>1379</v>
      </c>
      <c r="K16" s="357" t="s">
        <v>1379</v>
      </c>
      <c r="L16" s="359" t="s">
        <v>1379</v>
      </c>
      <c r="M16" s="357" t="s">
        <v>1379</v>
      </c>
      <c r="N16" s="359" t="s">
        <v>1379</v>
      </c>
      <c r="O16" s="357" t="s">
        <v>1379</v>
      </c>
      <c r="P16" s="358" t="s">
        <v>1832</v>
      </c>
      <c r="Q16" s="359" t="s">
        <v>2309</v>
      </c>
      <c r="R16" s="635" t="s">
        <v>1379</v>
      </c>
      <c r="S16" s="358" t="s">
        <v>1832</v>
      </c>
      <c r="T16" s="359" t="s">
        <v>2309</v>
      </c>
      <c r="U16" s="635" t="s">
        <v>1379</v>
      </c>
      <c r="V16" s="358" t="s">
        <v>1832</v>
      </c>
      <c r="W16" s="359" t="s">
        <v>2309</v>
      </c>
      <c r="X16" s="635" t="s">
        <v>1379</v>
      </c>
      <c r="Y16" s="358" t="s">
        <v>1832</v>
      </c>
      <c r="Z16" s="359" t="s">
        <v>2309</v>
      </c>
      <c r="AA16" s="635" t="s">
        <v>1379</v>
      </c>
      <c r="AB16" s="358" t="s">
        <v>1832</v>
      </c>
      <c r="AC16" s="359" t="s">
        <v>2309</v>
      </c>
      <c r="AD16" s="635" t="s">
        <v>1379</v>
      </c>
      <c r="AE16" s="358" t="s">
        <v>1832</v>
      </c>
      <c r="AF16" s="359" t="s">
        <v>2309</v>
      </c>
      <c r="AG16" s="635" t="s">
        <v>1379</v>
      </c>
      <c r="AH16" s="358" t="s">
        <v>1832</v>
      </c>
      <c r="AI16" s="359" t="s">
        <v>2309</v>
      </c>
      <c r="AJ16" s="635" t="s">
        <v>1379</v>
      </c>
      <c r="AK16" s="358" t="s">
        <v>1832</v>
      </c>
      <c r="AL16" s="359" t="s">
        <v>2309</v>
      </c>
      <c r="AM16" s="635" t="s">
        <v>1379</v>
      </c>
      <c r="AN16" s="358" t="s">
        <v>1832</v>
      </c>
      <c r="AO16" s="359" t="s">
        <v>2309</v>
      </c>
      <c r="AP16" s="635" t="s">
        <v>1379</v>
      </c>
      <c r="AQ16" s="358" t="s">
        <v>1832</v>
      </c>
      <c r="AR16" s="359" t="s">
        <v>2309</v>
      </c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</row>
    <row r="17" spans="2:55" hidden="1">
      <c r="D17" s="838">
        <v>1</v>
      </c>
      <c r="E17" s="839"/>
      <c r="F17" s="404">
        <f>D17+1</f>
        <v>2</v>
      </c>
      <c r="G17" s="361"/>
      <c r="H17" s="362"/>
      <c r="I17" s="361"/>
      <c r="J17" s="362"/>
      <c r="K17" s="361"/>
      <c r="L17" s="362"/>
      <c r="M17" s="361"/>
      <c r="N17" s="362"/>
      <c r="O17" s="361">
        <v>15</v>
      </c>
      <c r="P17" s="360">
        <v>17</v>
      </c>
      <c r="Q17" s="362">
        <v>17</v>
      </c>
      <c r="R17" s="636">
        <v>30</v>
      </c>
      <c r="S17" s="360">
        <v>32</v>
      </c>
      <c r="T17" s="362">
        <v>32</v>
      </c>
      <c r="U17" s="636">
        <v>15</v>
      </c>
      <c r="V17" s="360">
        <v>17</v>
      </c>
      <c r="W17" s="362">
        <v>17</v>
      </c>
      <c r="X17" s="636">
        <v>30</v>
      </c>
      <c r="Y17" s="360">
        <v>32</v>
      </c>
      <c r="Z17" s="362">
        <v>32</v>
      </c>
      <c r="AA17" s="636">
        <v>15</v>
      </c>
      <c r="AB17" s="360">
        <v>17</v>
      </c>
      <c r="AC17" s="362">
        <v>17</v>
      </c>
      <c r="AD17" s="636">
        <v>30</v>
      </c>
      <c r="AE17" s="360">
        <v>32</v>
      </c>
      <c r="AF17" s="362">
        <v>32</v>
      </c>
      <c r="AG17" s="636">
        <v>15</v>
      </c>
      <c r="AH17" s="360">
        <v>17</v>
      </c>
      <c r="AI17" s="362">
        <v>17</v>
      </c>
      <c r="AJ17" s="636">
        <v>30</v>
      </c>
      <c r="AK17" s="360">
        <v>32</v>
      </c>
      <c r="AL17" s="362">
        <v>32</v>
      </c>
      <c r="AM17" s="636">
        <v>15</v>
      </c>
      <c r="AN17" s="360">
        <v>17</v>
      </c>
      <c r="AO17" s="362">
        <v>17</v>
      </c>
      <c r="AP17" s="636">
        <v>30</v>
      </c>
      <c r="AQ17" s="360">
        <v>32</v>
      </c>
      <c r="AR17" s="362">
        <v>32</v>
      </c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</row>
    <row r="18" spans="2:55">
      <c r="B18" s="340">
        <v>0</v>
      </c>
      <c r="C18" s="341" t="s">
        <v>2304</v>
      </c>
      <c r="D18" s="363" t="s">
        <v>1464</v>
      </c>
      <c r="E18" s="830" t="s">
        <v>2310</v>
      </c>
      <c r="F18" s="831"/>
      <c r="G18" s="454">
        <f t="shared" ref="G18:N18" si="0">G20+G23</f>
        <v>0</v>
      </c>
      <c r="H18" s="456">
        <f t="shared" si="0"/>
        <v>0</v>
      </c>
      <c r="I18" s="454">
        <f t="shared" si="0"/>
        <v>0</v>
      </c>
      <c r="J18" s="456">
        <f t="shared" si="0"/>
        <v>0</v>
      </c>
      <c r="K18" s="454">
        <f t="shared" si="0"/>
        <v>0</v>
      </c>
      <c r="L18" s="456">
        <f t="shared" si="0"/>
        <v>0</v>
      </c>
      <c r="M18" s="454">
        <f t="shared" si="0"/>
        <v>0</v>
      </c>
      <c r="N18" s="456">
        <f t="shared" si="0"/>
        <v>0</v>
      </c>
      <c r="O18" s="454">
        <f>P18+Q18</f>
        <v>0</v>
      </c>
      <c r="P18" s="455">
        <f>P20+P23</f>
        <v>0</v>
      </c>
      <c r="Q18" s="456">
        <f>Q20+Q23</f>
        <v>0</v>
      </c>
      <c r="R18" s="457">
        <f>R20+R23</f>
        <v>0</v>
      </c>
      <c r="S18" s="455">
        <f>S20+S23</f>
        <v>0</v>
      </c>
      <c r="T18" s="456">
        <f>T20+T23</f>
        <v>0</v>
      </c>
      <c r="U18" s="457">
        <f>V18+W18</f>
        <v>0</v>
      </c>
      <c r="V18" s="455">
        <f>V20+V23</f>
        <v>0</v>
      </c>
      <c r="W18" s="456">
        <f>W20+W23</f>
        <v>0</v>
      </c>
      <c r="X18" s="457">
        <f>X20+X23</f>
        <v>0</v>
      </c>
      <c r="Y18" s="455">
        <f>Y20+Y23</f>
        <v>0</v>
      </c>
      <c r="Z18" s="456">
        <f>Z20+Z23</f>
        <v>0</v>
      </c>
      <c r="AA18" s="457">
        <f>AB18+AC18</f>
        <v>0</v>
      </c>
      <c r="AB18" s="455">
        <f>AB20+AB23</f>
        <v>0</v>
      </c>
      <c r="AC18" s="456">
        <f>AC20+AC23</f>
        <v>0</v>
      </c>
      <c r="AD18" s="457">
        <f>AD20+AD23</f>
        <v>0</v>
      </c>
      <c r="AE18" s="455">
        <f>AE20+AE23</f>
        <v>0</v>
      </c>
      <c r="AF18" s="456">
        <f>AF20+AF23</f>
        <v>0</v>
      </c>
      <c r="AG18" s="457">
        <f>AH18+AI18</f>
        <v>0</v>
      </c>
      <c r="AH18" s="455">
        <f>AH20+AH23</f>
        <v>0</v>
      </c>
      <c r="AI18" s="456">
        <f>AI20+AI23</f>
        <v>0</v>
      </c>
      <c r="AJ18" s="457">
        <f>AJ20+AJ23</f>
        <v>0</v>
      </c>
      <c r="AK18" s="455">
        <f>AK20+AK23</f>
        <v>0</v>
      </c>
      <c r="AL18" s="456">
        <f>AL20+AL23</f>
        <v>0</v>
      </c>
      <c r="AM18" s="457">
        <f>AN18+AO18</f>
        <v>0</v>
      </c>
      <c r="AN18" s="455">
        <f>AN20+AN23</f>
        <v>0</v>
      </c>
      <c r="AO18" s="456">
        <f>AO20+AO23</f>
        <v>0</v>
      </c>
      <c r="AP18" s="457">
        <f>AP20+AP23</f>
        <v>0</v>
      </c>
      <c r="AQ18" s="455">
        <f>AQ20+AQ23</f>
        <v>0</v>
      </c>
      <c r="AR18" s="456">
        <f>AR20+AR23</f>
        <v>0</v>
      </c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</row>
    <row r="19" spans="2:55" hidden="1">
      <c r="D19" s="367"/>
      <c r="E19" s="368"/>
      <c r="F19" s="369"/>
      <c r="G19" s="556"/>
      <c r="H19" s="555"/>
      <c r="I19" s="556"/>
      <c r="J19" s="555"/>
      <c r="K19" s="556"/>
      <c r="L19" s="555"/>
      <c r="M19" s="556"/>
      <c r="N19" s="555"/>
      <c r="O19" s="534"/>
      <c r="P19" s="535"/>
      <c r="Q19" s="536"/>
      <c r="R19" s="535"/>
      <c r="S19" s="535"/>
      <c r="T19" s="536"/>
      <c r="U19" s="535"/>
      <c r="V19" s="535"/>
      <c r="W19" s="536"/>
      <c r="X19" s="535"/>
      <c r="Y19" s="535"/>
      <c r="Z19" s="536"/>
      <c r="AA19" s="535"/>
      <c r="AB19" s="535"/>
      <c r="AC19" s="536"/>
      <c r="AD19" s="535"/>
      <c r="AE19" s="535"/>
      <c r="AF19" s="536"/>
      <c r="AG19" s="535"/>
      <c r="AH19" s="535"/>
      <c r="AI19" s="536"/>
      <c r="AJ19" s="535"/>
      <c r="AK19" s="535"/>
      <c r="AL19" s="536"/>
      <c r="AM19" s="535"/>
      <c r="AN19" s="535"/>
      <c r="AO19" s="536"/>
      <c r="AP19" s="535"/>
      <c r="AQ19" s="535"/>
      <c r="AR19" s="536"/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</row>
    <row r="20" spans="2:55">
      <c r="C20" s="341" t="s">
        <v>2304</v>
      </c>
      <c r="D20" s="363" t="s">
        <v>2311</v>
      </c>
      <c r="E20" s="830" t="s">
        <v>1471</v>
      </c>
      <c r="F20" s="831"/>
      <c r="G20" s="373"/>
      <c r="H20" s="374"/>
      <c r="I20" s="373"/>
      <c r="J20" s="374"/>
      <c r="K20" s="373"/>
      <c r="L20" s="374"/>
      <c r="M20" s="373"/>
      <c r="N20" s="374"/>
      <c r="O20" s="454">
        <f>P20+Q20</f>
        <v>0</v>
      </c>
      <c r="P20" s="537">
        <f>SUMIF($E$21:$E$22,$D20,P$21:P$22)</f>
        <v>0</v>
      </c>
      <c r="Q20" s="538">
        <f>SUMIF($E$21:$E$22,$D20,Q$21:Q$22)</f>
        <v>0</v>
      </c>
      <c r="R20" s="637">
        <f>SUMIF($E$21:$E$22,$D20,R$21:R$22)</f>
        <v>0</v>
      </c>
      <c r="S20" s="537">
        <f>SUMIF($E$21:$E$22,$D20,S$21:S$22)</f>
        <v>0</v>
      </c>
      <c r="T20" s="538">
        <f>SUMIF($E$21:$E$22,$D20,T$21:T$22)</f>
        <v>0</v>
      </c>
      <c r="U20" s="457">
        <f>V20+W20</f>
        <v>0</v>
      </c>
      <c r="V20" s="537">
        <f>SUMIF($E$21:$E$22,$D20,V$21:V$22)</f>
        <v>0</v>
      </c>
      <c r="W20" s="538">
        <f>SUMIF($E$21:$E$22,$D20,W$21:W$22)</f>
        <v>0</v>
      </c>
      <c r="X20" s="637">
        <f>SUMIF($E$21:$E$22,$D20,X$21:X$22)</f>
        <v>0</v>
      </c>
      <c r="Y20" s="537">
        <f>SUMIF($E$21:$E$22,$D20,Y$21:Y$22)</f>
        <v>0</v>
      </c>
      <c r="Z20" s="538">
        <f>SUMIF($E$21:$E$22,$D20,Z$21:Z$22)</f>
        <v>0</v>
      </c>
      <c r="AA20" s="457">
        <f>AB20+AC20</f>
        <v>0</v>
      </c>
      <c r="AB20" s="537">
        <f>SUMIF($E$21:$E$22,$D20,AB$21:AB$22)</f>
        <v>0</v>
      </c>
      <c r="AC20" s="538">
        <f>SUMIF($E$21:$E$22,$D20,AC$21:AC$22)</f>
        <v>0</v>
      </c>
      <c r="AD20" s="637">
        <f>SUMIF($E$21:$E$22,$D20,AD$21:AD$22)</f>
        <v>0</v>
      </c>
      <c r="AE20" s="537">
        <f>SUMIF($E$21:$E$22,$D20,AE$21:AE$22)</f>
        <v>0</v>
      </c>
      <c r="AF20" s="538">
        <f>SUMIF($E$21:$E$22,$D20,AF$21:AF$22)</f>
        <v>0</v>
      </c>
      <c r="AG20" s="457">
        <f>AH20+AI20</f>
        <v>0</v>
      </c>
      <c r="AH20" s="537">
        <f>SUMIF($E$21:$E$22,$D20,AH$21:AH$22)</f>
        <v>0</v>
      </c>
      <c r="AI20" s="538">
        <f>SUMIF($E$21:$E$22,$D20,AI$21:AI$22)</f>
        <v>0</v>
      </c>
      <c r="AJ20" s="637">
        <f>SUMIF($E$21:$E$22,$D20,AJ$21:AJ$22)</f>
        <v>0</v>
      </c>
      <c r="AK20" s="537">
        <f>SUMIF($E$21:$E$22,$D20,AK$21:AK$22)</f>
        <v>0</v>
      </c>
      <c r="AL20" s="538">
        <f>SUMIF($E$21:$E$22,$D20,AL$21:AL$22)</f>
        <v>0</v>
      </c>
      <c r="AM20" s="457">
        <f>AN20+AO20</f>
        <v>0</v>
      </c>
      <c r="AN20" s="537">
        <f>SUMIF($E$21:$E$22,$D20,AN$21:AN$22)</f>
        <v>0</v>
      </c>
      <c r="AO20" s="538">
        <f>SUMIF($E$21:$E$22,$D20,AO$21:AO$22)</f>
        <v>0</v>
      </c>
      <c r="AP20" s="637">
        <f>SUMIF($E$21:$E$22,$D20,AP$21:AP$22)</f>
        <v>0</v>
      </c>
      <c r="AQ20" s="537">
        <f>SUMIF($E$21:$E$22,$D20,AQ$21:AQ$22)</f>
        <v>0</v>
      </c>
      <c r="AR20" s="538">
        <f>SUMIF($E$21:$E$22,$D20,AR$21:AR$22)</f>
        <v>0</v>
      </c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</row>
    <row r="21" spans="2:55">
      <c r="B21" s="340">
        <v>0</v>
      </c>
      <c r="D21" s="378" t="s">
        <v>1472</v>
      </c>
      <c r="E21" s="813" t="s">
        <v>1473</v>
      </c>
      <c r="F21" s="820"/>
      <c r="G21" s="454">
        <f t="shared" ref="G21:T21" si="1">IF(G18=0,0,G20/G18*100)</f>
        <v>0</v>
      </c>
      <c r="H21" s="456">
        <f t="shared" si="1"/>
        <v>0</v>
      </c>
      <c r="I21" s="454">
        <f t="shared" si="1"/>
        <v>0</v>
      </c>
      <c r="J21" s="456">
        <f t="shared" si="1"/>
        <v>0</v>
      </c>
      <c r="K21" s="454">
        <f t="shared" si="1"/>
        <v>0</v>
      </c>
      <c r="L21" s="456">
        <f t="shared" si="1"/>
        <v>0</v>
      </c>
      <c r="M21" s="454">
        <f t="shared" si="1"/>
        <v>0</v>
      </c>
      <c r="N21" s="456">
        <f t="shared" si="1"/>
        <v>0</v>
      </c>
      <c r="O21" s="454">
        <f t="shared" si="1"/>
        <v>0</v>
      </c>
      <c r="P21" s="455">
        <f t="shared" si="1"/>
        <v>0</v>
      </c>
      <c r="Q21" s="456">
        <f t="shared" si="1"/>
        <v>0</v>
      </c>
      <c r="R21" s="457">
        <f t="shared" si="1"/>
        <v>0</v>
      </c>
      <c r="S21" s="455">
        <f t="shared" si="1"/>
        <v>0</v>
      </c>
      <c r="T21" s="456">
        <f t="shared" si="1"/>
        <v>0</v>
      </c>
      <c r="U21" s="457">
        <f t="shared" ref="U21:AB21" si="2">IF(U18=0,0,U20/U18*100)</f>
        <v>0</v>
      </c>
      <c r="V21" s="455">
        <f>IF(V18=0,0,V20/V18*100)</f>
        <v>0</v>
      </c>
      <c r="W21" s="456">
        <f>IF(W18=0,0,W20/W18*100)</f>
        <v>0</v>
      </c>
      <c r="X21" s="457">
        <f t="shared" si="2"/>
        <v>0</v>
      </c>
      <c r="Y21" s="455">
        <f>IF(Y18=0,0,Y20/Y18*100)</f>
        <v>0</v>
      </c>
      <c r="Z21" s="456">
        <f>IF(Z18=0,0,Z20/Z18*100)</f>
        <v>0</v>
      </c>
      <c r="AA21" s="457">
        <f t="shared" si="2"/>
        <v>0</v>
      </c>
      <c r="AB21" s="455">
        <f t="shared" si="2"/>
        <v>0</v>
      </c>
      <c r="AC21" s="456">
        <f t="shared" ref="AC21:AR21" si="3">IF(AC18=0,0,AC20/AC18*100)</f>
        <v>0</v>
      </c>
      <c r="AD21" s="457">
        <f t="shared" si="3"/>
        <v>0</v>
      </c>
      <c r="AE21" s="455">
        <f t="shared" si="3"/>
        <v>0</v>
      </c>
      <c r="AF21" s="456">
        <f t="shared" si="3"/>
        <v>0</v>
      </c>
      <c r="AG21" s="457">
        <f t="shared" si="3"/>
        <v>0</v>
      </c>
      <c r="AH21" s="455">
        <f t="shared" si="3"/>
        <v>0</v>
      </c>
      <c r="AI21" s="456">
        <f t="shared" si="3"/>
        <v>0</v>
      </c>
      <c r="AJ21" s="457">
        <f t="shared" si="3"/>
        <v>0</v>
      </c>
      <c r="AK21" s="455">
        <f t="shared" si="3"/>
        <v>0</v>
      </c>
      <c r="AL21" s="456">
        <f t="shared" si="3"/>
        <v>0</v>
      </c>
      <c r="AM21" s="457">
        <f t="shared" si="3"/>
        <v>0</v>
      </c>
      <c r="AN21" s="455">
        <f t="shared" si="3"/>
        <v>0</v>
      </c>
      <c r="AO21" s="456">
        <f t="shared" si="3"/>
        <v>0</v>
      </c>
      <c r="AP21" s="457">
        <f t="shared" si="3"/>
        <v>0</v>
      </c>
      <c r="AQ21" s="455">
        <f t="shared" si="3"/>
        <v>0</v>
      </c>
      <c r="AR21" s="456">
        <f t="shared" si="3"/>
        <v>0</v>
      </c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</row>
    <row r="22" spans="2:55" hidden="1">
      <c r="D22" s="367"/>
      <c r="E22" s="368"/>
      <c r="F22" s="369"/>
      <c r="G22" s="556"/>
      <c r="H22" s="555"/>
      <c r="I22" s="556"/>
      <c r="J22" s="555"/>
      <c r="K22" s="556"/>
      <c r="L22" s="555"/>
      <c r="M22" s="556"/>
      <c r="N22" s="555"/>
      <c r="O22" s="534"/>
      <c r="P22" s="535"/>
      <c r="Q22" s="536"/>
      <c r="R22" s="535"/>
      <c r="S22" s="535"/>
      <c r="T22" s="536"/>
      <c r="U22" s="535"/>
      <c r="V22" s="535"/>
      <c r="W22" s="536"/>
      <c r="X22" s="535"/>
      <c r="Y22" s="535"/>
      <c r="Z22" s="536"/>
      <c r="AA22" s="535"/>
      <c r="AB22" s="535"/>
      <c r="AC22" s="536"/>
      <c r="AD22" s="535"/>
      <c r="AE22" s="535"/>
      <c r="AF22" s="536"/>
      <c r="AG22" s="535"/>
      <c r="AH22" s="535"/>
      <c r="AI22" s="536"/>
      <c r="AJ22" s="535"/>
      <c r="AK22" s="535"/>
      <c r="AL22" s="536"/>
      <c r="AM22" s="535"/>
      <c r="AN22" s="535"/>
      <c r="AO22" s="536"/>
      <c r="AP22" s="535"/>
      <c r="AQ22" s="535"/>
      <c r="AR22" s="536"/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</row>
    <row r="23" spans="2:55">
      <c r="C23" s="341" t="s">
        <v>2304</v>
      </c>
      <c r="D23" s="363" t="s">
        <v>1474</v>
      </c>
      <c r="E23" s="830" t="s">
        <v>1475</v>
      </c>
      <c r="F23" s="831"/>
      <c r="G23" s="454">
        <f t="shared" ref="G23:N23" si="4">G24+G54</f>
        <v>0</v>
      </c>
      <c r="H23" s="456">
        <f t="shared" si="4"/>
        <v>0</v>
      </c>
      <c r="I23" s="454">
        <f t="shared" si="4"/>
        <v>0</v>
      </c>
      <c r="J23" s="456">
        <f t="shared" si="4"/>
        <v>0</v>
      </c>
      <c r="K23" s="454">
        <f t="shared" si="4"/>
        <v>0</v>
      </c>
      <c r="L23" s="456">
        <f t="shared" si="4"/>
        <v>0</v>
      </c>
      <c r="M23" s="454">
        <f t="shared" si="4"/>
        <v>0</v>
      </c>
      <c r="N23" s="456">
        <f t="shared" si="4"/>
        <v>0</v>
      </c>
      <c r="O23" s="454">
        <f t="shared" ref="O23:O48" si="5">P23+Q23</f>
        <v>0</v>
      </c>
      <c r="P23" s="455">
        <f>P24+P54</f>
        <v>0</v>
      </c>
      <c r="Q23" s="456">
        <f>Q24+Q54</f>
        <v>0</v>
      </c>
      <c r="R23" s="457">
        <f>R24+R54</f>
        <v>0</v>
      </c>
      <c r="S23" s="455">
        <f>S24+S54</f>
        <v>0</v>
      </c>
      <c r="T23" s="456">
        <f>T24+T54</f>
        <v>0</v>
      </c>
      <c r="U23" s="457">
        <f t="shared" ref="U23:U48" si="6">V23+W23</f>
        <v>0</v>
      </c>
      <c r="V23" s="455">
        <f>V24+V54</f>
        <v>0</v>
      </c>
      <c r="W23" s="456">
        <f>W24+W54</f>
        <v>0</v>
      </c>
      <c r="X23" s="457">
        <f>X24+X54</f>
        <v>0</v>
      </c>
      <c r="Y23" s="455">
        <f>Y24+Y54</f>
        <v>0</v>
      </c>
      <c r="Z23" s="456">
        <f>Z24+Z54</f>
        <v>0</v>
      </c>
      <c r="AA23" s="457">
        <f t="shared" ref="AA23:AA48" si="7">AB23+AC23</f>
        <v>0</v>
      </c>
      <c r="AB23" s="455">
        <f>AB24+AB54</f>
        <v>0</v>
      </c>
      <c r="AC23" s="456">
        <f>AC24+AC54</f>
        <v>0</v>
      </c>
      <c r="AD23" s="457">
        <f>AD24+AD54</f>
        <v>0</v>
      </c>
      <c r="AE23" s="455">
        <f>AE24+AE54</f>
        <v>0</v>
      </c>
      <c r="AF23" s="456">
        <f>AF24+AF54</f>
        <v>0</v>
      </c>
      <c r="AG23" s="457">
        <f t="shared" ref="AG23:AG48" si="8">AH23+AI23</f>
        <v>0</v>
      </c>
      <c r="AH23" s="455">
        <f>AH24+AH54</f>
        <v>0</v>
      </c>
      <c r="AI23" s="456">
        <f>AI24+AI54</f>
        <v>0</v>
      </c>
      <c r="AJ23" s="457">
        <f>AJ24+AJ54</f>
        <v>0</v>
      </c>
      <c r="AK23" s="455">
        <f>AK24+AK54</f>
        <v>0</v>
      </c>
      <c r="AL23" s="456">
        <f>AL24+AL54</f>
        <v>0</v>
      </c>
      <c r="AM23" s="457">
        <f t="shared" ref="AM23:AM48" si="9">AN23+AO23</f>
        <v>0</v>
      </c>
      <c r="AN23" s="455">
        <f>AN24+AN54</f>
        <v>0</v>
      </c>
      <c r="AO23" s="456">
        <f>AO24+AO54</f>
        <v>0</v>
      </c>
      <c r="AP23" s="457">
        <f>AP24+AP54</f>
        <v>0</v>
      </c>
      <c r="AQ23" s="455">
        <f>AQ24+AQ54</f>
        <v>0</v>
      </c>
      <c r="AR23" s="456">
        <f>AR24+AR54</f>
        <v>0</v>
      </c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</row>
    <row r="24" spans="2:55" ht="15" customHeight="1">
      <c r="C24" s="341" t="s">
        <v>2304</v>
      </c>
      <c r="D24" s="378" t="s">
        <v>1476</v>
      </c>
      <c r="E24" s="813" t="s">
        <v>1477</v>
      </c>
      <c r="F24" s="814"/>
      <c r="G24" s="454">
        <f t="shared" ref="G24:N24" si="10">G25+G36+G48</f>
        <v>0</v>
      </c>
      <c r="H24" s="456">
        <f t="shared" si="10"/>
        <v>0</v>
      </c>
      <c r="I24" s="454">
        <f t="shared" si="10"/>
        <v>0</v>
      </c>
      <c r="J24" s="456">
        <f t="shared" si="10"/>
        <v>0</v>
      </c>
      <c r="K24" s="454">
        <f t="shared" si="10"/>
        <v>0</v>
      </c>
      <c r="L24" s="456">
        <f t="shared" si="10"/>
        <v>0</v>
      </c>
      <c r="M24" s="454">
        <f t="shared" si="10"/>
        <v>0</v>
      </c>
      <c r="N24" s="456">
        <f t="shared" si="10"/>
        <v>0</v>
      </c>
      <c r="O24" s="454">
        <f t="shared" si="5"/>
        <v>0</v>
      </c>
      <c r="P24" s="455">
        <f>P25+P36+P48</f>
        <v>0</v>
      </c>
      <c r="Q24" s="456">
        <f>Q25+Q36+Q48</f>
        <v>0</v>
      </c>
      <c r="R24" s="457">
        <f>R25+R36+R48</f>
        <v>0</v>
      </c>
      <c r="S24" s="455">
        <f>S25+S36+S48</f>
        <v>0</v>
      </c>
      <c r="T24" s="456">
        <f>T25+T36+T48</f>
        <v>0</v>
      </c>
      <c r="U24" s="457">
        <f t="shared" si="6"/>
        <v>0</v>
      </c>
      <c r="V24" s="455">
        <f>V25+V36+V48</f>
        <v>0</v>
      </c>
      <c r="W24" s="456">
        <f>W25+W36+W48</f>
        <v>0</v>
      </c>
      <c r="X24" s="457">
        <f>X25+X36+X48</f>
        <v>0</v>
      </c>
      <c r="Y24" s="455">
        <f>Y25+Y36+Y48</f>
        <v>0</v>
      </c>
      <c r="Z24" s="456">
        <f>Z25+Z36+Z48</f>
        <v>0</v>
      </c>
      <c r="AA24" s="457">
        <f t="shared" si="7"/>
        <v>0</v>
      </c>
      <c r="AB24" s="455">
        <f>AB25+AB36+AB48</f>
        <v>0</v>
      </c>
      <c r="AC24" s="456">
        <f>AC25+AC36+AC48</f>
        <v>0</v>
      </c>
      <c r="AD24" s="457">
        <f>AD25+AD36+AD48</f>
        <v>0</v>
      </c>
      <c r="AE24" s="455">
        <f>AE25+AE36+AE48</f>
        <v>0</v>
      </c>
      <c r="AF24" s="456">
        <f>AF25+AF36+AF48</f>
        <v>0</v>
      </c>
      <c r="AG24" s="457">
        <f t="shared" si="8"/>
        <v>0</v>
      </c>
      <c r="AH24" s="455">
        <f>AH25+AH36+AH48</f>
        <v>0</v>
      </c>
      <c r="AI24" s="456">
        <f>AI25+AI36+AI48</f>
        <v>0</v>
      </c>
      <c r="AJ24" s="457">
        <f>AJ25+AJ36+AJ48</f>
        <v>0</v>
      </c>
      <c r="AK24" s="455">
        <f>AK25+AK36+AK48</f>
        <v>0</v>
      </c>
      <c r="AL24" s="456">
        <f>AL25+AL36+AL48</f>
        <v>0</v>
      </c>
      <c r="AM24" s="457">
        <f t="shared" si="9"/>
        <v>0</v>
      </c>
      <c r="AN24" s="455">
        <f>AN25+AN36+AN48</f>
        <v>0</v>
      </c>
      <c r="AO24" s="456">
        <f>AO25+AO36+AO48</f>
        <v>0</v>
      </c>
      <c r="AP24" s="457">
        <f>AP25+AP36+AP48</f>
        <v>0</v>
      </c>
      <c r="AQ24" s="455">
        <f>AQ25+AQ36+AQ48</f>
        <v>0</v>
      </c>
      <c r="AR24" s="456">
        <f>AR25+AR36+AR48</f>
        <v>0</v>
      </c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</row>
    <row r="25" spans="2:55" ht="15" customHeight="1">
      <c r="C25" s="341" t="s">
        <v>2304</v>
      </c>
      <c r="D25" s="378" t="s">
        <v>1478</v>
      </c>
      <c r="E25" s="809" t="s">
        <v>1479</v>
      </c>
      <c r="F25" s="810"/>
      <c r="G25" s="454">
        <f t="shared" ref="G25:N27" si="11">G29+G33</f>
        <v>0</v>
      </c>
      <c r="H25" s="456">
        <f t="shared" si="11"/>
        <v>0</v>
      </c>
      <c r="I25" s="454">
        <f t="shared" si="11"/>
        <v>0</v>
      </c>
      <c r="J25" s="456">
        <f t="shared" si="11"/>
        <v>0</v>
      </c>
      <c r="K25" s="454">
        <f t="shared" si="11"/>
        <v>0</v>
      </c>
      <c r="L25" s="456">
        <f t="shared" si="11"/>
        <v>0</v>
      </c>
      <c r="M25" s="454">
        <f t="shared" si="11"/>
        <v>0</v>
      </c>
      <c r="N25" s="456">
        <f t="shared" si="11"/>
        <v>0</v>
      </c>
      <c r="O25" s="454">
        <f t="shared" si="5"/>
        <v>0</v>
      </c>
      <c r="P25" s="455">
        <f t="shared" ref="P25:T27" si="12">P29+P33</f>
        <v>0</v>
      </c>
      <c r="Q25" s="456">
        <f t="shared" si="12"/>
        <v>0</v>
      </c>
      <c r="R25" s="457">
        <f t="shared" si="12"/>
        <v>0</v>
      </c>
      <c r="S25" s="455">
        <f t="shared" si="12"/>
        <v>0</v>
      </c>
      <c r="T25" s="456">
        <f t="shared" si="12"/>
        <v>0</v>
      </c>
      <c r="U25" s="457">
        <f t="shared" si="6"/>
        <v>0</v>
      </c>
      <c r="V25" s="455">
        <f t="shared" ref="V25:Z27" si="13">V29+V33</f>
        <v>0</v>
      </c>
      <c r="W25" s="456">
        <f t="shared" si="13"/>
        <v>0</v>
      </c>
      <c r="X25" s="457">
        <f t="shared" si="13"/>
        <v>0</v>
      </c>
      <c r="Y25" s="455">
        <f t="shared" si="13"/>
        <v>0</v>
      </c>
      <c r="Z25" s="456">
        <f t="shared" si="13"/>
        <v>0</v>
      </c>
      <c r="AA25" s="457">
        <f t="shared" si="7"/>
        <v>0</v>
      </c>
      <c r="AB25" s="455">
        <f t="shared" ref="AB25:AF27" si="14">AB29+AB33</f>
        <v>0</v>
      </c>
      <c r="AC25" s="456">
        <f t="shared" si="14"/>
        <v>0</v>
      </c>
      <c r="AD25" s="457">
        <f t="shared" si="14"/>
        <v>0</v>
      </c>
      <c r="AE25" s="455">
        <f t="shared" si="14"/>
        <v>0</v>
      </c>
      <c r="AF25" s="456">
        <f t="shared" si="14"/>
        <v>0</v>
      </c>
      <c r="AG25" s="457">
        <f t="shared" si="8"/>
        <v>0</v>
      </c>
      <c r="AH25" s="455">
        <f t="shared" ref="AH25:AL27" si="15">AH29+AH33</f>
        <v>0</v>
      </c>
      <c r="AI25" s="456">
        <f t="shared" si="15"/>
        <v>0</v>
      </c>
      <c r="AJ25" s="457">
        <f t="shared" si="15"/>
        <v>0</v>
      </c>
      <c r="AK25" s="455">
        <f t="shared" si="15"/>
        <v>0</v>
      </c>
      <c r="AL25" s="456">
        <f t="shared" si="15"/>
        <v>0</v>
      </c>
      <c r="AM25" s="457">
        <f t="shared" si="9"/>
        <v>0</v>
      </c>
      <c r="AN25" s="455">
        <f t="shared" ref="AN25:AR27" si="16">AN29+AN33</f>
        <v>0</v>
      </c>
      <c r="AO25" s="456">
        <f t="shared" si="16"/>
        <v>0</v>
      </c>
      <c r="AP25" s="457">
        <f t="shared" si="16"/>
        <v>0</v>
      </c>
      <c r="AQ25" s="455">
        <f t="shared" si="16"/>
        <v>0</v>
      </c>
      <c r="AR25" s="456">
        <f t="shared" si="16"/>
        <v>0</v>
      </c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</row>
    <row r="26" spans="2:55" ht="15" customHeight="1">
      <c r="D26" s="378" t="s">
        <v>1480</v>
      </c>
      <c r="E26" s="826" t="s">
        <v>1481</v>
      </c>
      <c r="F26" s="827"/>
      <c r="G26" s="454">
        <f t="shared" si="11"/>
        <v>0</v>
      </c>
      <c r="H26" s="456">
        <f t="shared" si="11"/>
        <v>0</v>
      </c>
      <c r="I26" s="454">
        <f t="shared" si="11"/>
        <v>0</v>
      </c>
      <c r="J26" s="456">
        <f t="shared" si="11"/>
        <v>0</v>
      </c>
      <c r="K26" s="454">
        <f t="shared" si="11"/>
        <v>0</v>
      </c>
      <c r="L26" s="456">
        <f t="shared" si="11"/>
        <v>0</v>
      </c>
      <c r="M26" s="454">
        <f t="shared" si="11"/>
        <v>0</v>
      </c>
      <c r="N26" s="456">
        <f t="shared" si="11"/>
        <v>0</v>
      </c>
      <c r="O26" s="454">
        <f t="shared" si="5"/>
        <v>0</v>
      </c>
      <c r="P26" s="455">
        <f t="shared" si="12"/>
        <v>0</v>
      </c>
      <c r="Q26" s="456">
        <f t="shared" si="12"/>
        <v>0</v>
      </c>
      <c r="R26" s="457">
        <f t="shared" si="12"/>
        <v>0</v>
      </c>
      <c r="S26" s="455">
        <f t="shared" si="12"/>
        <v>0</v>
      </c>
      <c r="T26" s="456">
        <f t="shared" si="12"/>
        <v>0</v>
      </c>
      <c r="U26" s="457">
        <f t="shared" si="6"/>
        <v>0</v>
      </c>
      <c r="V26" s="455">
        <f t="shared" si="13"/>
        <v>0</v>
      </c>
      <c r="W26" s="456">
        <f t="shared" si="13"/>
        <v>0</v>
      </c>
      <c r="X26" s="457">
        <f t="shared" si="13"/>
        <v>0</v>
      </c>
      <c r="Y26" s="455">
        <f t="shared" si="13"/>
        <v>0</v>
      </c>
      <c r="Z26" s="456">
        <f t="shared" si="13"/>
        <v>0</v>
      </c>
      <c r="AA26" s="457">
        <f t="shared" si="7"/>
        <v>0</v>
      </c>
      <c r="AB26" s="455">
        <f t="shared" si="14"/>
        <v>0</v>
      </c>
      <c r="AC26" s="456">
        <f t="shared" si="14"/>
        <v>0</v>
      </c>
      <c r="AD26" s="457">
        <f t="shared" si="14"/>
        <v>0</v>
      </c>
      <c r="AE26" s="455">
        <f t="shared" si="14"/>
        <v>0</v>
      </c>
      <c r="AF26" s="456">
        <f t="shared" si="14"/>
        <v>0</v>
      </c>
      <c r="AG26" s="457">
        <f t="shared" si="8"/>
        <v>0</v>
      </c>
      <c r="AH26" s="455">
        <f t="shared" si="15"/>
        <v>0</v>
      </c>
      <c r="AI26" s="456">
        <f t="shared" si="15"/>
        <v>0</v>
      </c>
      <c r="AJ26" s="457">
        <f t="shared" si="15"/>
        <v>0</v>
      </c>
      <c r="AK26" s="455">
        <f t="shared" si="15"/>
        <v>0</v>
      </c>
      <c r="AL26" s="456">
        <f t="shared" si="15"/>
        <v>0</v>
      </c>
      <c r="AM26" s="457">
        <f t="shared" si="9"/>
        <v>0</v>
      </c>
      <c r="AN26" s="455">
        <f t="shared" si="16"/>
        <v>0</v>
      </c>
      <c r="AO26" s="456">
        <f t="shared" si="16"/>
        <v>0</v>
      </c>
      <c r="AP26" s="457">
        <f t="shared" si="16"/>
        <v>0</v>
      </c>
      <c r="AQ26" s="455">
        <f t="shared" si="16"/>
        <v>0</v>
      </c>
      <c r="AR26" s="456">
        <f t="shared" si="16"/>
        <v>0</v>
      </c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</row>
    <row r="27" spans="2:55" ht="15" customHeight="1">
      <c r="D27" s="378" t="s">
        <v>1482</v>
      </c>
      <c r="E27" s="826" t="s">
        <v>1483</v>
      </c>
      <c r="F27" s="827"/>
      <c r="G27" s="454">
        <f t="shared" si="11"/>
        <v>0</v>
      </c>
      <c r="H27" s="456">
        <f t="shared" si="11"/>
        <v>0</v>
      </c>
      <c r="I27" s="454">
        <f t="shared" si="11"/>
        <v>0</v>
      </c>
      <c r="J27" s="456">
        <f t="shared" si="11"/>
        <v>0</v>
      </c>
      <c r="K27" s="454">
        <f t="shared" si="11"/>
        <v>0</v>
      </c>
      <c r="L27" s="456">
        <f t="shared" si="11"/>
        <v>0</v>
      </c>
      <c r="M27" s="454">
        <f t="shared" si="11"/>
        <v>0</v>
      </c>
      <c r="N27" s="456">
        <f t="shared" si="11"/>
        <v>0</v>
      </c>
      <c r="O27" s="454">
        <f t="shared" si="5"/>
        <v>0</v>
      </c>
      <c r="P27" s="455">
        <f t="shared" si="12"/>
        <v>0</v>
      </c>
      <c r="Q27" s="456">
        <f t="shared" si="12"/>
        <v>0</v>
      </c>
      <c r="R27" s="457">
        <f t="shared" si="12"/>
        <v>0</v>
      </c>
      <c r="S27" s="455">
        <f t="shared" si="12"/>
        <v>0</v>
      </c>
      <c r="T27" s="456">
        <f t="shared" si="12"/>
        <v>0</v>
      </c>
      <c r="U27" s="457">
        <f t="shared" si="6"/>
        <v>0</v>
      </c>
      <c r="V27" s="455">
        <f t="shared" si="13"/>
        <v>0</v>
      </c>
      <c r="W27" s="456">
        <f t="shared" si="13"/>
        <v>0</v>
      </c>
      <c r="X27" s="457">
        <f t="shared" si="13"/>
        <v>0</v>
      </c>
      <c r="Y27" s="455">
        <f t="shared" si="13"/>
        <v>0</v>
      </c>
      <c r="Z27" s="456">
        <f t="shared" si="13"/>
        <v>0</v>
      </c>
      <c r="AA27" s="457">
        <f t="shared" si="7"/>
        <v>0</v>
      </c>
      <c r="AB27" s="455">
        <f t="shared" si="14"/>
        <v>0</v>
      </c>
      <c r="AC27" s="456">
        <f t="shared" si="14"/>
        <v>0</v>
      </c>
      <c r="AD27" s="457">
        <f t="shared" si="14"/>
        <v>0</v>
      </c>
      <c r="AE27" s="455">
        <f t="shared" si="14"/>
        <v>0</v>
      </c>
      <c r="AF27" s="456">
        <f t="shared" si="14"/>
        <v>0</v>
      </c>
      <c r="AG27" s="457">
        <f t="shared" si="8"/>
        <v>0</v>
      </c>
      <c r="AH27" s="455">
        <f t="shared" si="15"/>
        <v>0</v>
      </c>
      <c r="AI27" s="456">
        <f t="shared" si="15"/>
        <v>0</v>
      </c>
      <c r="AJ27" s="457">
        <f t="shared" si="15"/>
        <v>0</v>
      </c>
      <c r="AK27" s="455">
        <f t="shared" si="15"/>
        <v>0</v>
      </c>
      <c r="AL27" s="456">
        <f t="shared" si="15"/>
        <v>0</v>
      </c>
      <c r="AM27" s="457">
        <f t="shared" si="9"/>
        <v>0</v>
      </c>
      <c r="AN27" s="455">
        <f t="shared" si="16"/>
        <v>0</v>
      </c>
      <c r="AO27" s="456">
        <f t="shared" si="16"/>
        <v>0</v>
      </c>
      <c r="AP27" s="457">
        <f t="shared" si="16"/>
        <v>0</v>
      </c>
      <c r="AQ27" s="455">
        <f t="shared" si="16"/>
        <v>0</v>
      </c>
      <c r="AR27" s="456">
        <f t="shared" si="16"/>
        <v>0</v>
      </c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</row>
    <row r="28" spans="2:55">
      <c r="D28" s="378" t="s">
        <v>1484</v>
      </c>
      <c r="E28" s="826" t="s">
        <v>1485</v>
      </c>
      <c r="F28" s="827"/>
      <c r="G28" s="454">
        <f t="shared" ref="G28:N28" si="17">G32</f>
        <v>0</v>
      </c>
      <c r="H28" s="456">
        <f t="shared" si="17"/>
        <v>0</v>
      </c>
      <c r="I28" s="454">
        <f t="shared" si="17"/>
        <v>0</v>
      </c>
      <c r="J28" s="456">
        <f t="shared" si="17"/>
        <v>0</v>
      </c>
      <c r="K28" s="454">
        <f t="shared" si="17"/>
        <v>0</v>
      </c>
      <c r="L28" s="456">
        <f t="shared" si="17"/>
        <v>0</v>
      </c>
      <c r="M28" s="454">
        <f t="shared" si="17"/>
        <v>0</v>
      </c>
      <c r="N28" s="456">
        <f t="shared" si="17"/>
        <v>0</v>
      </c>
      <c r="O28" s="454">
        <f t="shared" si="5"/>
        <v>0</v>
      </c>
      <c r="P28" s="455">
        <f>P32</f>
        <v>0</v>
      </c>
      <c r="Q28" s="456">
        <f>Q32</f>
        <v>0</v>
      </c>
      <c r="R28" s="457">
        <f>R32</f>
        <v>0</v>
      </c>
      <c r="S28" s="455">
        <f>S32</f>
        <v>0</v>
      </c>
      <c r="T28" s="456">
        <f>T32</f>
        <v>0</v>
      </c>
      <c r="U28" s="457">
        <f t="shared" si="6"/>
        <v>0</v>
      </c>
      <c r="V28" s="455">
        <f>V32</f>
        <v>0</v>
      </c>
      <c r="W28" s="456">
        <f>W32</f>
        <v>0</v>
      </c>
      <c r="X28" s="457">
        <f>X32</f>
        <v>0</v>
      </c>
      <c r="Y28" s="455">
        <f>Y32</f>
        <v>0</v>
      </c>
      <c r="Z28" s="456">
        <f>Z32</f>
        <v>0</v>
      </c>
      <c r="AA28" s="457">
        <f t="shared" si="7"/>
        <v>0</v>
      </c>
      <c r="AB28" s="455">
        <f>AB32</f>
        <v>0</v>
      </c>
      <c r="AC28" s="456">
        <f>AC32</f>
        <v>0</v>
      </c>
      <c r="AD28" s="457">
        <f>AD32</f>
        <v>0</v>
      </c>
      <c r="AE28" s="455">
        <f>AE32</f>
        <v>0</v>
      </c>
      <c r="AF28" s="456">
        <f>AF32</f>
        <v>0</v>
      </c>
      <c r="AG28" s="457">
        <f t="shared" si="8"/>
        <v>0</v>
      </c>
      <c r="AH28" s="455">
        <f>AH32</f>
        <v>0</v>
      </c>
      <c r="AI28" s="456">
        <f>AI32</f>
        <v>0</v>
      </c>
      <c r="AJ28" s="457">
        <f>AJ32</f>
        <v>0</v>
      </c>
      <c r="AK28" s="455">
        <f>AK32</f>
        <v>0</v>
      </c>
      <c r="AL28" s="456">
        <f>AL32</f>
        <v>0</v>
      </c>
      <c r="AM28" s="457">
        <f t="shared" si="9"/>
        <v>0</v>
      </c>
      <c r="AN28" s="455">
        <f>AN32</f>
        <v>0</v>
      </c>
      <c r="AO28" s="456">
        <f>AO32</f>
        <v>0</v>
      </c>
      <c r="AP28" s="457">
        <f>AP32</f>
        <v>0</v>
      </c>
      <c r="AQ28" s="455">
        <f>AQ32</f>
        <v>0</v>
      </c>
      <c r="AR28" s="456">
        <f>AR32</f>
        <v>0</v>
      </c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</row>
    <row r="29" spans="2:55">
      <c r="C29" s="341" t="s">
        <v>2304</v>
      </c>
      <c r="D29" s="378" t="s">
        <v>1486</v>
      </c>
      <c r="E29" s="807" t="s">
        <v>1487</v>
      </c>
      <c r="F29" s="808"/>
      <c r="G29" s="454">
        <f t="shared" ref="G29:N29" si="18">G30+G31+G32</f>
        <v>0</v>
      </c>
      <c r="H29" s="456">
        <f t="shared" si="18"/>
        <v>0</v>
      </c>
      <c r="I29" s="454">
        <f t="shared" si="18"/>
        <v>0</v>
      </c>
      <c r="J29" s="456">
        <f t="shared" si="18"/>
        <v>0</v>
      </c>
      <c r="K29" s="454">
        <f t="shared" si="18"/>
        <v>0</v>
      </c>
      <c r="L29" s="456">
        <f t="shared" si="18"/>
        <v>0</v>
      </c>
      <c r="M29" s="454">
        <f t="shared" si="18"/>
        <v>0</v>
      </c>
      <c r="N29" s="456">
        <f t="shared" si="18"/>
        <v>0</v>
      </c>
      <c r="O29" s="454">
        <f t="shared" si="5"/>
        <v>0</v>
      </c>
      <c r="P29" s="455">
        <f>P30+P31+P32</f>
        <v>0</v>
      </c>
      <c r="Q29" s="456">
        <f>Q30+Q31+Q32</f>
        <v>0</v>
      </c>
      <c r="R29" s="457">
        <f>R30+R31+R32</f>
        <v>0</v>
      </c>
      <c r="S29" s="455">
        <f>S30+S31+S32</f>
        <v>0</v>
      </c>
      <c r="T29" s="456">
        <f>T30+T31+T32</f>
        <v>0</v>
      </c>
      <c r="U29" s="457">
        <f t="shared" si="6"/>
        <v>0</v>
      </c>
      <c r="V29" s="455">
        <f>V30+V31+V32</f>
        <v>0</v>
      </c>
      <c r="W29" s="456">
        <f>W30+W31+W32</f>
        <v>0</v>
      </c>
      <c r="X29" s="457">
        <f>X30+X31+X32</f>
        <v>0</v>
      </c>
      <c r="Y29" s="455">
        <f>Y30+Y31+Y32</f>
        <v>0</v>
      </c>
      <c r="Z29" s="456">
        <f>Z30+Z31+Z32</f>
        <v>0</v>
      </c>
      <c r="AA29" s="457">
        <f t="shared" si="7"/>
        <v>0</v>
      </c>
      <c r="AB29" s="455">
        <f>AB30+AB31+AB32</f>
        <v>0</v>
      </c>
      <c r="AC29" s="456">
        <f>AC30+AC31+AC32</f>
        <v>0</v>
      </c>
      <c r="AD29" s="457">
        <f>AD30+AD31+AD32</f>
        <v>0</v>
      </c>
      <c r="AE29" s="455">
        <f>AE30+AE31+AE32</f>
        <v>0</v>
      </c>
      <c r="AF29" s="456">
        <f>AF30+AF31+AF32</f>
        <v>0</v>
      </c>
      <c r="AG29" s="457">
        <f t="shared" si="8"/>
        <v>0</v>
      </c>
      <c r="AH29" s="455">
        <f>AH30+AH31+AH32</f>
        <v>0</v>
      </c>
      <c r="AI29" s="456">
        <f>AI30+AI31+AI32</f>
        <v>0</v>
      </c>
      <c r="AJ29" s="457">
        <f>AJ30+AJ31+AJ32</f>
        <v>0</v>
      </c>
      <c r="AK29" s="455">
        <f>AK30+AK31+AK32</f>
        <v>0</v>
      </c>
      <c r="AL29" s="456">
        <f>AL30+AL31+AL32</f>
        <v>0</v>
      </c>
      <c r="AM29" s="457">
        <f t="shared" si="9"/>
        <v>0</v>
      </c>
      <c r="AN29" s="455">
        <f>AN30+AN31+AN32</f>
        <v>0</v>
      </c>
      <c r="AO29" s="456">
        <f>AO30+AO31+AO32</f>
        <v>0</v>
      </c>
      <c r="AP29" s="457">
        <f>AP30+AP31+AP32</f>
        <v>0</v>
      </c>
      <c r="AQ29" s="455">
        <f>AQ30+AQ31+AQ32</f>
        <v>0</v>
      </c>
      <c r="AR29" s="456">
        <f>AR30+AR31+AR32</f>
        <v>0</v>
      </c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</row>
    <row r="30" spans="2:55">
      <c r="D30" s="378" t="s">
        <v>1488</v>
      </c>
      <c r="E30" s="826" t="s">
        <v>1481</v>
      </c>
      <c r="F30" s="827"/>
      <c r="G30" s="373"/>
      <c r="H30" s="374"/>
      <c r="I30" s="373"/>
      <c r="J30" s="374"/>
      <c r="K30" s="373"/>
      <c r="L30" s="374"/>
      <c r="M30" s="373"/>
      <c r="N30" s="374"/>
      <c r="O30" s="454">
        <f t="shared" si="5"/>
        <v>0</v>
      </c>
      <c r="P30" s="455">
        <f t="shared" ref="P30:Q32" si="19">SUMIF($E$55:$E$56,$D30,P$55:P$56)</f>
        <v>0</v>
      </c>
      <c r="Q30" s="456">
        <f t="shared" si="19"/>
        <v>0</v>
      </c>
      <c r="R30" s="457">
        <f t="shared" ref="R30:S32" si="20">SUMIF($E$55:$E$56,$D30,R$55:R$56)</f>
        <v>0</v>
      </c>
      <c r="S30" s="455">
        <f t="shared" si="20"/>
        <v>0</v>
      </c>
      <c r="T30" s="456">
        <f>SUMIF($E$55:$E$56,$D30,T$55:T$56)</f>
        <v>0</v>
      </c>
      <c r="U30" s="457">
        <f t="shared" si="6"/>
        <v>0</v>
      </c>
      <c r="V30" s="455">
        <f t="shared" ref="V30:W32" si="21">SUMIF($E$55:$E$56,$D30,V$55:V$56)</f>
        <v>0</v>
      </c>
      <c r="W30" s="456">
        <f t="shared" si="21"/>
        <v>0</v>
      </c>
      <c r="X30" s="457">
        <f t="shared" ref="X30:Y32" si="22">SUMIF($E$55:$E$56,$D30,X$55:X$56)</f>
        <v>0</v>
      </c>
      <c r="Y30" s="455">
        <f t="shared" si="22"/>
        <v>0</v>
      </c>
      <c r="Z30" s="456">
        <f>SUMIF($E$55:$E$56,$D30,Z$55:Z$56)</f>
        <v>0</v>
      </c>
      <c r="AA30" s="457">
        <f t="shared" si="7"/>
        <v>0</v>
      </c>
      <c r="AB30" s="455">
        <f t="shared" ref="AB30:AC32" si="23">SUMIF($E$55:$E$56,$D30,AB$55:AB$56)</f>
        <v>0</v>
      </c>
      <c r="AC30" s="456">
        <f t="shared" si="23"/>
        <v>0</v>
      </c>
      <c r="AD30" s="457">
        <f t="shared" ref="AD30:AE32" si="24">SUMIF($E$55:$E$56,$D30,AD$55:AD$56)</f>
        <v>0</v>
      </c>
      <c r="AE30" s="455">
        <f t="shared" si="24"/>
        <v>0</v>
      </c>
      <c r="AF30" s="456">
        <f>SUMIF($E$55:$E$56,$D30,AF$55:AF$56)</f>
        <v>0</v>
      </c>
      <c r="AG30" s="457">
        <f t="shared" si="8"/>
        <v>0</v>
      </c>
      <c r="AH30" s="455">
        <f t="shared" ref="AH30:AI32" si="25">SUMIF($E$55:$E$56,$D30,AH$55:AH$56)</f>
        <v>0</v>
      </c>
      <c r="AI30" s="456">
        <f t="shared" si="25"/>
        <v>0</v>
      </c>
      <c r="AJ30" s="457">
        <f t="shared" ref="AJ30:AK32" si="26">SUMIF($E$55:$E$56,$D30,AJ$55:AJ$56)</f>
        <v>0</v>
      </c>
      <c r="AK30" s="455">
        <f t="shared" si="26"/>
        <v>0</v>
      </c>
      <c r="AL30" s="456">
        <f>SUMIF($E$55:$E$56,$D30,AL$55:AL$56)</f>
        <v>0</v>
      </c>
      <c r="AM30" s="457">
        <f t="shared" si="9"/>
        <v>0</v>
      </c>
      <c r="AN30" s="455">
        <f t="shared" ref="AN30:AO32" si="27">SUMIF($E$55:$E$56,$D30,AN$55:AN$56)</f>
        <v>0</v>
      </c>
      <c r="AO30" s="456">
        <f t="shared" si="27"/>
        <v>0</v>
      </c>
      <c r="AP30" s="457">
        <f t="shared" ref="AP30:AQ32" si="28">SUMIF($E$55:$E$56,$D30,AP$55:AP$56)</f>
        <v>0</v>
      </c>
      <c r="AQ30" s="455">
        <f t="shared" si="28"/>
        <v>0</v>
      </c>
      <c r="AR30" s="456">
        <f>SUMIF($E$55:$E$56,$D30,AR$55:AR$56)</f>
        <v>0</v>
      </c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</row>
    <row r="31" spans="2:55">
      <c r="D31" s="378" t="s">
        <v>1489</v>
      </c>
      <c r="E31" s="826" t="s">
        <v>1483</v>
      </c>
      <c r="F31" s="827"/>
      <c r="G31" s="373"/>
      <c r="H31" s="374"/>
      <c r="I31" s="373"/>
      <c r="J31" s="374"/>
      <c r="K31" s="373"/>
      <c r="L31" s="374"/>
      <c r="M31" s="373"/>
      <c r="N31" s="374"/>
      <c r="O31" s="454">
        <f t="shared" si="5"/>
        <v>0</v>
      </c>
      <c r="P31" s="455">
        <f t="shared" si="19"/>
        <v>0</v>
      </c>
      <c r="Q31" s="456">
        <f t="shared" si="19"/>
        <v>0</v>
      </c>
      <c r="R31" s="457">
        <f t="shared" si="20"/>
        <v>0</v>
      </c>
      <c r="S31" s="455">
        <f t="shared" si="20"/>
        <v>0</v>
      </c>
      <c r="T31" s="456">
        <f>SUMIF($E$55:$E$56,$D31,T$55:T$56)</f>
        <v>0</v>
      </c>
      <c r="U31" s="457">
        <f t="shared" si="6"/>
        <v>0</v>
      </c>
      <c r="V31" s="455">
        <f t="shared" si="21"/>
        <v>0</v>
      </c>
      <c r="W31" s="456">
        <f t="shared" si="21"/>
        <v>0</v>
      </c>
      <c r="X31" s="457">
        <f t="shared" si="22"/>
        <v>0</v>
      </c>
      <c r="Y31" s="455">
        <f t="shared" si="22"/>
        <v>0</v>
      </c>
      <c r="Z31" s="456">
        <f>SUMIF($E$55:$E$56,$D31,Z$55:Z$56)</f>
        <v>0</v>
      </c>
      <c r="AA31" s="457">
        <f t="shared" si="7"/>
        <v>0</v>
      </c>
      <c r="AB31" s="455">
        <f t="shared" si="23"/>
        <v>0</v>
      </c>
      <c r="AC31" s="456">
        <f t="shared" si="23"/>
        <v>0</v>
      </c>
      <c r="AD31" s="457">
        <f t="shared" si="24"/>
        <v>0</v>
      </c>
      <c r="AE31" s="455">
        <f t="shared" si="24"/>
        <v>0</v>
      </c>
      <c r="AF31" s="456">
        <f>SUMIF($E$55:$E$56,$D31,AF$55:AF$56)</f>
        <v>0</v>
      </c>
      <c r="AG31" s="457">
        <f t="shared" si="8"/>
        <v>0</v>
      </c>
      <c r="AH31" s="455">
        <f t="shared" si="25"/>
        <v>0</v>
      </c>
      <c r="AI31" s="456">
        <f t="shared" si="25"/>
        <v>0</v>
      </c>
      <c r="AJ31" s="457">
        <f t="shared" si="26"/>
        <v>0</v>
      </c>
      <c r="AK31" s="455">
        <f t="shared" si="26"/>
        <v>0</v>
      </c>
      <c r="AL31" s="456">
        <f>SUMIF($E$55:$E$56,$D31,AL$55:AL$56)</f>
        <v>0</v>
      </c>
      <c r="AM31" s="457">
        <f t="shared" si="9"/>
        <v>0</v>
      </c>
      <c r="AN31" s="455">
        <f t="shared" si="27"/>
        <v>0</v>
      </c>
      <c r="AO31" s="456">
        <f t="shared" si="27"/>
        <v>0</v>
      </c>
      <c r="AP31" s="457">
        <f t="shared" si="28"/>
        <v>0</v>
      </c>
      <c r="AQ31" s="455">
        <f t="shared" si="28"/>
        <v>0</v>
      </c>
      <c r="AR31" s="456">
        <f>SUMIF($E$55:$E$56,$D31,AR$55:AR$56)</f>
        <v>0</v>
      </c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</row>
    <row r="32" spans="2:55">
      <c r="D32" s="378" t="s">
        <v>1490</v>
      </c>
      <c r="E32" s="826" t="s">
        <v>1485</v>
      </c>
      <c r="F32" s="827"/>
      <c r="G32" s="373"/>
      <c r="H32" s="374"/>
      <c r="I32" s="373"/>
      <c r="J32" s="374"/>
      <c r="K32" s="373"/>
      <c r="L32" s="374"/>
      <c r="M32" s="373"/>
      <c r="N32" s="374"/>
      <c r="O32" s="454">
        <f t="shared" si="5"/>
        <v>0</v>
      </c>
      <c r="P32" s="455">
        <f t="shared" si="19"/>
        <v>0</v>
      </c>
      <c r="Q32" s="456">
        <f t="shared" si="19"/>
        <v>0</v>
      </c>
      <c r="R32" s="457">
        <f t="shared" si="20"/>
        <v>0</v>
      </c>
      <c r="S32" s="455">
        <f t="shared" si="20"/>
        <v>0</v>
      </c>
      <c r="T32" s="456">
        <f>SUMIF($E$55:$E$56,$D32,T$55:T$56)</f>
        <v>0</v>
      </c>
      <c r="U32" s="457">
        <f t="shared" si="6"/>
        <v>0</v>
      </c>
      <c r="V32" s="455">
        <f t="shared" si="21"/>
        <v>0</v>
      </c>
      <c r="W32" s="456">
        <f t="shared" si="21"/>
        <v>0</v>
      </c>
      <c r="X32" s="457">
        <f t="shared" si="22"/>
        <v>0</v>
      </c>
      <c r="Y32" s="455">
        <f t="shared" si="22"/>
        <v>0</v>
      </c>
      <c r="Z32" s="456">
        <f>SUMIF($E$55:$E$56,$D32,Z$55:Z$56)</f>
        <v>0</v>
      </c>
      <c r="AA32" s="457">
        <f t="shared" si="7"/>
        <v>0</v>
      </c>
      <c r="AB32" s="455">
        <f t="shared" si="23"/>
        <v>0</v>
      </c>
      <c r="AC32" s="456">
        <f t="shared" si="23"/>
        <v>0</v>
      </c>
      <c r="AD32" s="457">
        <f t="shared" si="24"/>
        <v>0</v>
      </c>
      <c r="AE32" s="455">
        <f t="shared" si="24"/>
        <v>0</v>
      </c>
      <c r="AF32" s="456">
        <f>SUMIF($E$55:$E$56,$D32,AF$55:AF$56)</f>
        <v>0</v>
      </c>
      <c r="AG32" s="457">
        <f t="shared" si="8"/>
        <v>0</v>
      </c>
      <c r="AH32" s="455">
        <f t="shared" si="25"/>
        <v>0</v>
      </c>
      <c r="AI32" s="456">
        <f t="shared" si="25"/>
        <v>0</v>
      </c>
      <c r="AJ32" s="457">
        <f t="shared" si="26"/>
        <v>0</v>
      </c>
      <c r="AK32" s="455">
        <f t="shared" si="26"/>
        <v>0</v>
      </c>
      <c r="AL32" s="456">
        <f>SUMIF($E$55:$E$56,$D32,AL$55:AL$56)</f>
        <v>0</v>
      </c>
      <c r="AM32" s="457">
        <f t="shared" si="9"/>
        <v>0</v>
      </c>
      <c r="AN32" s="455">
        <f t="shared" si="27"/>
        <v>0</v>
      </c>
      <c r="AO32" s="456">
        <f t="shared" si="27"/>
        <v>0</v>
      </c>
      <c r="AP32" s="457">
        <f t="shared" si="28"/>
        <v>0</v>
      </c>
      <c r="AQ32" s="455">
        <f t="shared" si="28"/>
        <v>0</v>
      </c>
      <c r="AR32" s="456">
        <f>SUMIF($E$55:$E$56,$D32,AR$55:AR$56)</f>
        <v>0</v>
      </c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</row>
    <row r="33" spans="2:55">
      <c r="C33" s="341" t="s">
        <v>2304</v>
      </c>
      <c r="D33" s="378" t="s">
        <v>1491</v>
      </c>
      <c r="E33" s="807" t="s">
        <v>1492</v>
      </c>
      <c r="F33" s="808"/>
      <c r="G33" s="454">
        <f t="shared" ref="G33:N33" si="29">G34+G35</f>
        <v>0</v>
      </c>
      <c r="H33" s="456">
        <f t="shared" si="29"/>
        <v>0</v>
      </c>
      <c r="I33" s="454">
        <f t="shared" si="29"/>
        <v>0</v>
      </c>
      <c r="J33" s="456">
        <f t="shared" si="29"/>
        <v>0</v>
      </c>
      <c r="K33" s="454">
        <f t="shared" si="29"/>
        <v>0</v>
      </c>
      <c r="L33" s="456">
        <f t="shared" si="29"/>
        <v>0</v>
      </c>
      <c r="M33" s="454">
        <f t="shared" si="29"/>
        <v>0</v>
      </c>
      <c r="N33" s="456">
        <f t="shared" si="29"/>
        <v>0</v>
      </c>
      <c r="O33" s="454">
        <f t="shared" si="5"/>
        <v>0</v>
      </c>
      <c r="P33" s="455">
        <f>P34+P35</f>
        <v>0</v>
      </c>
      <c r="Q33" s="456">
        <f>Q34+Q35</f>
        <v>0</v>
      </c>
      <c r="R33" s="457">
        <f>R34+R35</f>
        <v>0</v>
      </c>
      <c r="S33" s="455">
        <f>S34+S35</f>
        <v>0</v>
      </c>
      <c r="T33" s="456">
        <f>T34+T35</f>
        <v>0</v>
      </c>
      <c r="U33" s="457">
        <f t="shared" si="6"/>
        <v>0</v>
      </c>
      <c r="V33" s="455">
        <f>V34+V35</f>
        <v>0</v>
      </c>
      <c r="W33" s="456">
        <f>W34+W35</f>
        <v>0</v>
      </c>
      <c r="X33" s="457">
        <f>X34+X35</f>
        <v>0</v>
      </c>
      <c r="Y33" s="455">
        <f>Y34+Y35</f>
        <v>0</v>
      </c>
      <c r="Z33" s="456">
        <f>Z34+Z35</f>
        <v>0</v>
      </c>
      <c r="AA33" s="457">
        <f t="shared" si="7"/>
        <v>0</v>
      </c>
      <c r="AB33" s="455">
        <f>AB34+AB35</f>
        <v>0</v>
      </c>
      <c r="AC33" s="456">
        <f>AC34+AC35</f>
        <v>0</v>
      </c>
      <c r="AD33" s="457">
        <f>AD34+AD35</f>
        <v>0</v>
      </c>
      <c r="AE33" s="455">
        <f>AE34+AE35</f>
        <v>0</v>
      </c>
      <c r="AF33" s="456">
        <f>AF34+AF35</f>
        <v>0</v>
      </c>
      <c r="AG33" s="457">
        <f t="shared" si="8"/>
        <v>0</v>
      </c>
      <c r="AH33" s="455">
        <f>AH34+AH35</f>
        <v>0</v>
      </c>
      <c r="AI33" s="456">
        <f>AI34+AI35</f>
        <v>0</v>
      </c>
      <c r="AJ33" s="457">
        <f>AJ34+AJ35</f>
        <v>0</v>
      </c>
      <c r="AK33" s="455">
        <f>AK34+AK35</f>
        <v>0</v>
      </c>
      <c r="AL33" s="456">
        <f>AL34+AL35</f>
        <v>0</v>
      </c>
      <c r="AM33" s="457">
        <f t="shared" si="9"/>
        <v>0</v>
      </c>
      <c r="AN33" s="455">
        <f>AN34+AN35</f>
        <v>0</v>
      </c>
      <c r="AO33" s="456">
        <f>AO34+AO35</f>
        <v>0</v>
      </c>
      <c r="AP33" s="457">
        <f>AP34+AP35</f>
        <v>0</v>
      </c>
      <c r="AQ33" s="455">
        <f>AQ34+AQ35</f>
        <v>0</v>
      </c>
      <c r="AR33" s="456">
        <f>AR34+AR35</f>
        <v>0</v>
      </c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</row>
    <row r="34" spans="2:55">
      <c r="D34" s="378" t="s">
        <v>1493</v>
      </c>
      <c r="E34" s="826" t="s">
        <v>1481</v>
      </c>
      <c r="F34" s="827"/>
      <c r="G34" s="373"/>
      <c r="H34" s="374"/>
      <c r="I34" s="373"/>
      <c r="J34" s="374"/>
      <c r="K34" s="373"/>
      <c r="L34" s="374"/>
      <c r="M34" s="373"/>
      <c r="N34" s="374"/>
      <c r="O34" s="454">
        <f t="shared" si="5"/>
        <v>0</v>
      </c>
      <c r="P34" s="455">
        <f t="shared" ref="P34:T35" si="30">SUMIF($E$55:$E$56,$D34,P$55:P$56)</f>
        <v>0</v>
      </c>
      <c r="Q34" s="456">
        <f t="shared" si="30"/>
        <v>0</v>
      </c>
      <c r="R34" s="457">
        <f t="shared" si="30"/>
        <v>0</v>
      </c>
      <c r="S34" s="455">
        <f t="shared" si="30"/>
        <v>0</v>
      </c>
      <c r="T34" s="456">
        <f t="shared" si="30"/>
        <v>0</v>
      </c>
      <c r="U34" s="457">
        <f t="shared" si="6"/>
        <v>0</v>
      </c>
      <c r="V34" s="455">
        <f t="shared" ref="V34:Z35" si="31">SUMIF($E$55:$E$56,$D34,V$55:V$56)</f>
        <v>0</v>
      </c>
      <c r="W34" s="456">
        <f t="shared" si="31"/>
        <v>0</v>
      </c>
      <c r="X34" s="457">
        <f t="shared" si="31"/>
        <v>0</v>
      </c>
      <c r="Y34" s="455">
        <f t="shared" si="31"/>
        <v>0</v>
      </c>
      <c r="Z34" s="456">
        <f t="shared" si="31"/>
        <v>0</v>
      </c>
      <c r="AA34" s="457">
        <f t="shared" si="7"/>
        <v>0</v>
      </c>
      <c r="AB34" s="455">
        <f t="shared" ref="AB34:AF35" si="32">SUMIF($E$55:$E$56,$D34,AB$55:AB$56)</f>
        <v>0</v>
      </c>
      <c r="AC34" s="456">
        <f t="shared" si="32"/>
        <v>0</v>
      </c>
      <c r="AD34" s="457">
        <f t="shared" si="32"/>
        <v>0</v>
      </c>
      <c r="AE34" s="455">
        <f t="shared" si="32"/>
        <v>0</v>
      </c>
      <c r="AF34" s="456">
        <f t="shared" si="32"/>
        <v>0</v>
      </c>
      <c r="AG34" s="457">
        <f t="shared" si="8"/>
        <v>0</v>
      </c>
      <c r="AH34" s="455">
        <f t="shared" ref="AH34:AL35" si="33">SUMIF($E$55:$E$56,$D34,AH$55:AH$56)</f>
        <v>0</v>
      </c>
      <c r="AI34" s="456">
        <f t="shared" si="33"/>
        <v>0</v>
      </c>
      <c r="AJ34" s="457">
        <f t="shared" si="33"/>
        <v>0</v>
      </c>
      <c r="AK34" s="455">
        <f t="shared" si="33"/>
        <v>0</v>
      </c>
      <c r="AL34" s="456">
        <f t="shared" si="33"/>
        <v>0</v>
      </c>
      <c r="AM34" s="457">
        <f t="shared" si="9"/>
        <v>0</v>
      </c>
      <c r="AN34" s="455">
        <f t="shared" ref="AN34:AR35" si="34">SUMIF($E$55:$E$56,$D34,AN$55:AN$56)</f>
        <v>0</v>
      </c>
      <c r="AO34" s="456">
        <f t="shared" si="34"/>
        <v>0</v>
      </c>
      <c r="AP34" s="457">
        <f t="shared" si="34"/>
        <v>0</v>
      </c>
      <c r="AQ34" s="455">
        <f t="shared" si="34"/>
        <v>0</v>
      </c>
      <c r="AR34" s="456">
        <f t="shared" si="34"/>
        <v>0</v>
      </c>
      <c r="AS34" s="496"/>
      <c r="AT34" s="496"/>
      <c r="AU34" s="496"/>
      <c r="AV34" s="496"/>
      <c r="AW34" s="496"/>
      <c r="AX34" s="496"/>
      <c r="AY34" s="496"/>
      <c r="AZ34" s="496"/>
      <c r="BA34" s="496"/>
      <c r="BB34" s="496"/>
      <c r="BC34" s="496"/>
    </row>
    <row r="35" spans="2:55">
      <c r="D35" s="378" t="s">
        <v>1494</v>
      </c>
      <c r="E35" s="826" t="s">
        <v>1483</v>
      </c>
      <c r="F35" s="827"/>
      <c r="G35" s="373"/>
      <c r="H35" s="374"/>
      <c r="I35" s="373"/>
      <c r="J35" s="374"/>
      <c r="K35" s="373"/>
      <c r="L35" s="374"/>
      <c r="M35" s="373"/>
      <c r="N35" s="374"/>
      <c r="O35" s="454">
        <f t="shared" si="5"/>
        <v>0</v>
      </c>
      <c r="P35" s="455">
        <f t="shared" si="30"/>
        <v>0</v>
      </c>
      <c r="Q35" s="456">
        <f t="shared" si="30"/>
        <v>0</v>
      </c>
      <c r="R35" s="457">
        <f t="shared" si="30"/>
        <v>0</v>
      </c>
      <c r="S35" s="455">
        <f t="shared" si="30"/>
        <v>0</v>
      </c>
      <c r="T35" s="456">
        <f t="shared" si="30"/>
        <v>0</v>
      </c>
      <c r="U35" s="457">
        <f t="shared" si="6"/>
        <v>0</v>
      </c>
      <c r="V35" s="455">
        <f t="shared" si="31"/>
        <v>0</v>
      </c>
      <c r="W35" s="456">
        <f t="shared" si="31"/>
        <v>0</v>
      </c>
      <c r="X35" s="457">
        <f t="shared" si="31"/>
        <v>0</v>
      </c>
      <c r="Y35" s="455">
        <f t="shared" si="31"/>
        <v>0</v>
      </c>
      <c r="Z35" s="456">
        <f t="shared" si="31"/>
        <v>0</v>
      </c>
      <c r="AA35" s="457">
        <f t="shared" si="7"/>
        <v>0</v>
      </c>
      <c r="AB35" s="455">
        <f t="shared" si="32"/>
        <v>0</v>
      </c>
      <c r="AC35" s="456">
        <f t="shared" si="32"/>
        <v>0</v>
      </c>
      <c r="AD35" s="457">
        <f t="shared" si="32"/>
        <v>0</v>
      </c>
      <c r="AE35" s="455">
        <f t="shared" si="32"/>
        <v>0</v>
      </c>
      <c r="AF35" s="456">
        <f t="shared" si="32"/>
        <v>0</v>
      </c>
      <c r="AG35" s="457">
        <f t="shared" si="8"/>
        <v>0</v>
      </c>
      <c r="AH35" s="455">
        <f t="shared" si="33"/>
        <v>0</v>
      </c>
      <c r="AI35" s="456">
        <f t="shared" si="33"/>
        <v>0</v>
      </c>
      <c r="AJ35" s="457">
        <f t="shared" si="33"/>
        <v>0</v>
      </c>
      <c r="AK35" s="455">
        <f t="shared" si="33"/>
        <v>0</v>
      </c>
      <c r="AL35" s="456">
        <f t="shared" si="33"/>
        <v>0</v>
      </c>
      <c r="AM35" s="457">
        <f t="shared" si="9"/>
        <v>0</v>
      </c>
      <c r="AN35" s="455">
        <f t="shared" si="34"/>
        <v>0</v>
      </c>
      <c r="AO35" s="456">
        <f t="shared" si="34"/>
        <v>0</v>
      </c>
      <c r="AP35" s="457">
        <f t="shared" si="34"/>
        <v>0</v>
      </c>
      <c r="AQ35" s="455">
        <f t="shared" si="34"/>
        <v>0</v>
      </c>
      <c r="AR35" s="456">
        <f t="shared" si="34"/>
        <v>0</v>
      </c>
      <c r="AS35" s="496"/>
      <c r="AT35" s="496"/>
      <c r="AU35" s="496"/>
      <c r="AV35" s="496"/>
      <c r="AW35" s="496"/>
      <c r="AX35" s="496"/>
      <c r="AY35" s="496"/>
      <c r="AZ35" s="496"/>
      <c r="BA35" s="496"/>
      <c r="BB35" s="496"/>
      <c r="BC35" s="496"/>
    </row>
    <row r="36" spans="2:55">
      <c r="C36" s="341" t="s">
        <v>2304</v>
      </c>
      <c r="D36" s="378" t="s">
        <v>1495</v>
      </c>
      <c r="E36" s="809" t="s">
        <v>1496</v>
      </c>
      <c r="F36" s="810"/>
      <c r="G36" s="454">
        <f t="shared" ref="G36:N36" si="35">G37+G40+G44</f>
        <v>0</v>
      </c>
      <c r="H36" s="456">
        <f t="shared" si="35"/>
        <v>0</v>
      </c>
      <c r="I36" s="454">
        <f t="shared" si="35"/>
        <v>0</v>
      </c>
      <c r="J36" s="456">
        <f t="shared" si="35"/>
        <v>0</v>
      </c>
      <c r="K36" s="454">
        <f t="shared" si="35"/>
        <v>0</v>
      </c>
      <c r="L36" s="456">
        <f t="shared" si="35"/>
        <v>0</v>
      </c>
      <c r="M36" s="454">
        <f t="shared" si="35"/>
        <v>0</v>
      </c>
      <c r="N36" s="456">
        <f t="shared" si="35"/>
        <v>0</v>
      </c>
      <c r="O36" s="454">
        <f t="shared" si="5"/>
        <v>0</v>
      </c>
      <c r="P36" s="455">
        <f>P37+P40+P44</f>
        <v>0</v>
      </c>
      <c r="Q36" s="456">
        <f>Q37+Q40+Q44</f>
        <v>0</v>
      </c>
      <c r="R36" s="457">
        <f>R37+R40+R44</f>
        <v>0</v>
      </c>
      <c r="S36" s="455">
        <f>S37+S40+S44</f>
        <v>0</v>
      </c>
      <c r="T36" s="456">
        <f>T37+T40+T44</f>
        <v>0</v>
      </c>
      <c r="U36" s="457">
        <f t="shared" si="6"/>
        <v>0</v>
      </c>
      <c r="V36" s="455">
        <f>V37+V40+V44</f>
        <v>0</v>
      </c>
      <c r="W36" s="456">
        <f>W37+W40+W44</f>
        <v>0</v>
      </c>
      <c r="X36" s="457">
        <f>X37+X40+X44</f>
        <v>0</v>
      </c>
      <c r="Y36" s="455">
        <f>Y37+Y40+Y44</f>
        <v>0</v>
      </c>
      <c r="Z36" s="456">
        <f>Z37+Z40+Z44</f>
        <v>0</v>
      </c>
      <c r="AA36" s="457">
        <f t="shared" si="7"/>
        <v>0</v>
      </c>
      <c r="AB36" s="455">
        <f>AB37+AB40+AB44</f>
        <v>0</v>
      </c>
      <c r="AC36" s="456">
        <f>AC37+AC40+AC44</f>
        <v>0</v>
      </c>
      <c r="AD36" s="457">
        <f>AD37+AD40+AD44</f>
        <v>0</v>
      </c>
      <c r="AE36" s="455">
        <f>AE37+AE40+AE44</f>
        <v>0</v>
      </c>
      <c r="AF36" s="456">
        <f>AF37+AF40+AF44</f>
        <v>0</v>
      </c>
      <c r="AG36" s="457">
        <f t="shared" si="8"/>
        <v>0</v>
      </c>
      <c r="AH36" s="455">
        <f>AH37+AH40+AH44</f>
        <v>0</v>
      </c>
      <c r="AI36" s="456">
        <f>AI37+AI40+AI44</f>
        <v>0</v>
      </c>
      <c r="AJ36" s="457">
        <f>AJ37+AJ40+AJ44</f>
        <v>0</v>
      </c>
      <c r="AK36" s="455">
        <f>AK37+AK40+AK44</f>
        <v>0</v>
      </c>
      <c r="AL36" s="456">
        <f>AL37+AL40+AL44</f>
        <v>0</v>
      </c>
      <c r="AM36" s="457">
        <f t="shared" si="9"/>
        <v>0</v>
      </c>
      <c r="AN36" s="455">
        <f>AN37+AN40+AN44</f>
        <v>0</v>
      </c>
      <c r="AO36" s="456">
        <f>AO37+AO40+AO44</f>
        <v>0</v>
      </c>
      <c r="AP36" s="457">
        <f>AP37+AP40+AP44</f>
        <v>0</v>
      </c>
      <c r="AQ36" s="455">
        <f>AQ37+AQ40+AQ44</f>
        <v>0</v>
      </c>
      <c r="AR36" s="456">
        <f>AR37+AR40+AR44</f>
        <v>0</v>
      </c>
      <c r="AS36" s="496"/>
      <c r="AT36" s="496"/>
      <c r="AU36" s="496"/>
      <c r="AV36" s="496"/>
      <c r="AW36" s="496"/>
      <c r="AX36" s="496"/>
      <c r="AY36" s="496"/>
      <c r="AZ36" s="496"/>
      <c r="BA36" s="496"/>
      <c r="BB36" s="496"/>
      <c r="BC36" s="496"/>
    </row>
    <row r="37" spans="2:55">
      <c r="C37" s="341" t="s">
        <v>2304</v>
      </c>
      <c r="D37" s="378" t="s">
        <v>1497</v>
      </c>
      <c r="E37" s="807" t="s">
        <v>1498</v>
      </c>
      <c r="F37" s="808"/>
      <c r="G37" s="454">
        <f t="shared" ref="G37:N37" si="36">G38+G39</f>
        <v>0</v>
      </c>
      <c r="H37" s="456">
        <f t="shared" si="36"/>
        <v>0</v>
      </c>
      <c r="I37" s="454">
        <f t="shared" si="36"/>
        <v>0</v>
      </c>
      <c r="J37" s="456">
        <f t="shared" si="36"/>
        <v>0</v>
      </c>
      <c r="K37" s="454">
        <f t="shared" si="36"/>
        <v>0</v>
      </c>
      <c r="L37" s="456">
        <f t="shared" si="36"/>
        <v>0</v>
      </c>
      <c r="M37" s="454">
        <f t="shared" si="36"/>
        <v>0</v>
      </c>
      <c r="N37" s="456">
        <f t="shared" si="36"/>
        <v>0</v>
      </c>
      <c r="O37" s="454">
        <f t="shared" si="5"/>
        <v>0</v>
      </c>
      <c r="P37" s="455">
        <f>P38+P39</f>
        <v>0</v>
      </c>
      <c r="Q37" s="456">
        <f>Q38+Q39</f>
        <v>0</v>
      </c>
      <c r="R37" s="457">
        <f>R38+R39</f>
        <v>0</v>
      </c>
      <c r="S37" s="455">
        <f>S38+S39</f>
        <v>0</v>
      </c>
      <c r="T37" s="456">
        <f>T38+T39</f>
        <v>0</v>
      </c>
      <c r="U37" s="457">
        <f t="shared" si="6"/>
        <v>0</v>
      </c>
      <c r="V37" s="455">
        <f>V38+V39</f>
        <v>0</v>
      </c>
      <c r="W37" s="456">
        <f>W38+W39</f>
        <v>0</v>
      </c>
      <c r="X37" s="457">
        <f>X38+X39</f>
        <v>0</v>
      </c>
      <c r="Y37" s="455">
        <f>Y38+Y39</f>
        <v>0</v>
      </c>
      <c r="Z37" s="456">
        <f>Z38+Z39</f>
        <v>0</v>
      </c>
      <c r="AA37" s="457">
        <f t="shared" si="7"/>
        <v>0</v>
      </c>
      <c r="AB37" s="455">
        <f>AB38+AB39</f>
        <v>0</v>
      </c>
      <c r="AC37" s="456">
        <f>AC38+AC39</f>
        <v>0</v>
      </c>
      <c r="AD37" s="457">
        <f>AD38+AD39</f>
        <v>0</v>
      </c>
      <c r="AE37" s="455">
        <f>AE38+AE39</f>
        <v>0</v>
      </c>
      <c r="AF37" s="456">
        <f>AF38+AF39</f>
        <v>0</v>
      </c>
      <c r="AG37" s="457">
        <f t="shared" si="8"/>
        <v>0</v>
      </c>
      <c r="AH37" s="455">
        <f>AH38+AH39</f>
        <v>0</v>
      </c>
      <c r="AI37" s="456">
        <f>AI38+AI39</f>
        <v>0</v>
      </c>
      <c r="AJ37" s="457">
        <f>AJ38+AJ39</f>
        <v>0</v>
      </c>
      <c r="AK37" s="455">
        <f>AK38+AK39</f>
        <v>0</v>
      </c>
      <c r="AL37" s="456">
        <f>AL38+AL39</f>
        <v>0</v>
      </c>
      <c r="AM37" s="457">
        <f t="shared" si="9"/>
        <v>0</v>
      </c>
      <c r="AN37" s="455">
        <f>AN38+AN39</f>
        <v>0</v>
      </c>
      <c r="AO37" s="456">
        <f>AO38+AO39</f>
        <v>0</v>
      </c>
      <c r="AP37" s="457">
        <f>AP38+AP39</f>
        <v>0</v>
      </c>
      <c r="AQ37" s="455">
        <f>AQ38+AQ39</f>
        <v>0</v>
      </c>
      <c r="AR37" s="456">
        <f>AR38+AR39</f>
        <v>0</v>
      </c>
      <c r="AS37" s="496"/>
      <c r="AT37" s="496"/>
      <c r="AU37" s="496"/>
      <c r="AV37" s="496"/>
      <c r="AW37" s="496"/>
      <c r="AX37" s="496"/>
      <c r="AY37" s="496"/>
      <c r="AZ37" s="496"/>
      <c r="BA37" s="496"/>
      <c r="BB37" s="496"/>
      <c r="BC37" s="496"/>
    </row>
    <row r="38" spans="2:55">
      <c r="D38" s="378" t="s">
        <v>1499</v>
      </c>
      <c r="E38" s="826" t="s">
        <v>1481</v>
      </c>
      <c r="F38" s="827"/>
      <c r="G38" s="373"/>
      <c r="H38" s="374"/>
      <c r="I38" s="373"/>
      <c r="J38" s="374"/>
      <c r="K38" s="373"/>
      <c r="L38" s="374"/>
      <c r="M38" s="373"/>
      <c r="N38" s="374"/>
      <c r="O38" s="454">
        <f t="shared" si="5"/>
        <v>0</v>
      </c>
      <c r="P38" s="455">
        <f t="shared" ref="P38:T39" si="37">SUMIF($E$55:$E$56,$D38,P$55:P$56)</f>
        <v>0</v>
      </c>
      <c r="Q38" s="456">
        <f t="shared" si="37"/>
        <v>0</v>
      </c>
      <c r="R38" s="457">
        <f t="shared" si="37"/>
        <v>0</v>
      </c>
      <c r="S38" s="455">
        <f t="shared" si="37"/>
        <v>0</v>
      </c>
      <c r="T38" s="456">
        <f t="shared" si="37"/>
        <v>0</v>
      </c>
      <c r="U38" s="457">
        <f t="shared" si="6"/>
        <v>0</v>
      </c>
      <c r="V38" s="455">
        <f t="shared" ref="V38:Z39" si="38">SUMIF($E$55:$E$56,$D38,V$55:V$56)</f>
        <v>0</v>
      </c>
      <c r="W38" s="456">
        <f t="shared" si="38"/>
        <v>0</v>
      </c>
      <c r="X38" s="457">
        <f t="shared" si="38"/>
        <v>0</v>
      </c>
      <c r="Y38" s="455">
        <f t="shared" si="38"/>
        <v>0</v>
      </c>
      <c r="Z38" s="456">
        <f t="shared" si="38"/>
        <v>0</v>
      </c>
      <c r="AA38" s="457">
        <f t="shared" si="7"/>
        <v>0</v>
      </c>
      <c r="AB38" s="455">
        <f t="shared" ref="AB38:AF39" si="39">SUMIF($E$55:$E$56,$D38,AB$55:AB$56)</f>
        <v>0</v>
      </c>
      <c r="AC38" s="456">
        <f t="shared" si="39"/>
        <v>0</v>
      </c>
      <c r="AD38" s="457">
        <f t="shared" si="39"/>
        <v>0</v>
      </c>
      <c r="AE38" s="455">
        <f t="shared" si="39"/>
        <v>0</v>
      </c>
      <c r="AF38" s="456">
        <f t="shared" si="39"/>
        <v>0</v>
      </c>
      <c r="AG38" s="457">
        <f t="shared" si="8"/>
        <v>0</v>
      </c>
      <c r="AH38" s="455">
        <f t="shared" ref="AH38:AL39" si="40">SUMIF($E$55:$E$56,$D38,AH$55:AH$56)</f>
        <v>0</v>
      </c>
      <c r="AI38" s="456">
        <f t="shared" si="40"/>
        <v>0</v>
      </c>
      <c r="AJ38" s="457">
        <f t="shared" si="40"/>
        <v>0</v>
      </c>
      <c r="AK38" s="455">
        <f t="shared" si="40"/>
        <v>0</v>
      </c>
      <c r="AL38" s="456">
        <f t="shared" si="40"/>
        <v>0</v>
      </c>
      <c r="AM38" s="457">
        <f t="shared" si="9"/>
        <v>0</v>
      </c>
      <c r="AN38" s="455">
        <f t="shared" ref="AN38:AR39" si="41">SUMIF($E$55:$E$56,$D38,AN$55:AN$56)</f>
        <v>0</v>
      </c>
      <c r="AO38" s="456">
        <f t="shared" si="41"/>
        <v>0</v>
      </c>
      <c r="AP38" s="457">
        <f t="shared" si="41"/>
        <v>0</v>
      </c>
      <c r="AQ38" s="455">
        <f t="shared" si="41"/>
        <v>0</v>
      </c>
      <c r="AR38" s="456">
        <f t="shared" si="41"/>
        <v>0</v>
      </c>
      <c r="AS38" s="496"/>
      <c r="AT38" s="496"/>
      <c r="AU38" s="496"/>
      <c r="AV38" s="496"/>
      <c r="AW38" s="496"/>
      <c r="AX38" s="496"/>
      <c r="AY38" s="496"/>
      <c r="AZ38" s="496"/>
      <c r="BA38" s="496"/>
      <c r="BB38" s="496"/>
      <c r="BC38" s="496"/>
    </row>
    <row r="39" spans="2:55">
      <c r="D39" s="378" t="s">
        <v>1500</v>
      </c>
      <c r="E39" s="826" t="s">
        <v>1483</v>
      </c>
      <c r="F39" s="827"/>
      <c r="G39" s="373"/>
      <c r="H39" s="374"/>
      <c r="I39" s="373"/>
      <c r="J39" s="374"/>
      <c r="K39" s="373"/>
      <c r="L39" s="374"/>
      <c r="M39" s="373"/>
      <c r="N39" s="374"/>
      <c r="O39" s="454">
        <f t="shared" si="5"/>
        <v>0</v>
      </c>
      <c r="P39" s="455">
        <f t="shared" si="37"/>
        <v>0</v>
      </c>
      <c r="Q39" s="456">
        <f t="shared" si="37"/>
        <v>0</v>
      </c>
      <c r="R39" s="457">
        <f t="shared" si="37"/>
        <v>0</v>
      </c>
      <c r="S39" s="455">
        <f t="shared" si="37"/>
        <v>0</v>
      </c>
      <c r="T39" s="456">
        <f t="shared" si="37"/>
        <v>0</v>
      </c>
      <c r="U39" s="457">
        <f t="shared" si="6"/>
        <v>0</v>
      </c>
      <c r="V39" s="455">
        <f t="shared" si="38"/>
        <v>0</v>
      </c>
      <c r="W39" s="456">
        <f t="shared" si="38"/>
        <v>0</v>
      </c>
      <c r="X39" s="457">
        <f t="shared" si="38"/>
        <v>0</v>
      </c>
      <c r="Y39" s="455">
        <f t="shared" si="38"/>
        <v>0</v>
      </c>
      <c r="Z39" s="456">
        <f t="shared" si="38"/>
        <v>0</v>
      </c>
      <c r="AA39" s="457">
        <f t="shared" si="7"/>
        <v>0</v>
      </c>
      <c r="AB39" s="455">
        <f t="shared" si="39"/>
        <v>0</v>
      </c>
      <c r="AC39" s="456">
        <f t="shared" si="39"/>
        <v>0</v>
      </c>
      <c r="AD39" s="457">
        <f t="shared" si="39"/>
        <v>0</v>
      </c>
      <c r="AE39" s="455">
        <f t="shared" si="39"/>
        <v>0</v>
      </c>
      <c r="AF39" s="456">
        <f t="shared" si="39"/>
        <v>0</v>
      </c>
      <c r="AG39" s="457">
        <f t="shared" si="8"/>
        <v>0</v>
      </c>
      <c r="AH39" s="455">
        <f t="shared" si="40"/>
        <v>0</v>
      </c>
      <c r="AI39" s="456">
        <f t="shared" si="40"/>
        <v>0</v>
      </c>
      <c r="AJ39" s="457">
        <f t="shared" si="40"/>
        <v>0</v>
      </c>
      <c r="AK39" s="455">
        <f t="shared" si="40"/>
        <v>0</v>
      </c>
      <c r="AL39" s="456">
        <f t="shared" si="40"/>
        <v>0</v>
      </c>
      <c r="AM39" s="457">
        <f t="shared" si="9"/>
        <v>0</v>
      </c>
      <c r="AN39" s="455">
        <f t="shared" si="41"/>
        <v>0</v>
      </c>
      <c r="AO39" s="456">
        <f t="shared" si="41"/>
        <v>0</v>
      </c>
      <c r="AP39" s="457">
        <f t="shared" si="41"/>
        <v>0</v>
      </c>
      <c r="AQ39" s="455">
        <f t="shared" si="41"/>
        <v>0</v>
      </c>
      <c r="AR39" s="456">
        <f t="shared" si="41"/>
        <v>0</v>
      </c>
      <c r="AS39" s="496"/>
      <c r="AT39" s="496"/>
      <c r="AU39" s="496"/>
      <c r="AV39" s="496"/>
      <c r="AW39" s="496"/>
      <c r="AX39" s="496"/>
      <c r="AY39" s="496"/>
      <c r="AZ39" s="496"/>
      <c r="BA39" s="496"/>
      <c r="BB39" s="496"/>
      <c r="BC39" s="496"/>
    </row>
    <row r="40" spans="2:55">
      <c r="C40" s="341" t="s">
        <v>2304</v>
      </c>
      <c r="D40" s="378" t="s">
        <v>1791</v>
      </c>
      <c r="E40" s="807" t="s">
        <v>1792</v>
      </c>
      <c r="F40" s="808"/>
      <c r="G40" s="454">
        <f t="shared" ref="G40:N40" si="42">G41+G42+G43</f>
        <v>0</v>
      </c>
      <c r="H40" s="456">
        <f t="shared" si="42"/>
        <v>0</v>
      </c>
      <c r="I40" s="454">
        <f t="shared" si="42"/>
        <v>0</v>
      </c>
      <c r="J40" s="456">
        <f t="shared" si="42"/>
        <v>0</v>
      </c>
      <c r="K40" s="454">
        <f t="shared" si="42"/>
        <v>0</v>
      </c>
      <c r="L40" s="456">
        <f t="shared" si="42"/>
        <v>0</v>
      </c>
      <c r="M40" s="454">
        <f t="shared" si="42"/>
        <v>0</v>
      </c>
      <c r="N40" s="456">
        <f t="shared" si="42"/>
        <v>0</v>
      </c>
      <c r="O40" s="454">
        <f t="shared" si="5"/>
        <v>0</v>
      </c>
      <c r="P40" s="455">
        <f>P41+P42+P43</f>
        <v>0</v>
      </c>
      <c r="Q40" s="456">
        <f>Q41+Q42+Q43</f>
        <v>0</v>
      </c>
      <c r="R40" s="457">
        <f>R41+R42+R43</f>
        <v>0</v>
      </c>
      <c r="S40" s="455">
        <f>S41+S42+S43</f>
        <v>0</v>
      </c>
      <c r="T40" s="456">
        <f>T41+T42+T43</f>
        <v>0</v>
      </c>
      <c r="U40" s="457">
        <f t="shared" si="6"/>
        <v>0</v>
      </c>
      <c r="V40" s="455">
        <f>V41+V42+V43</f>
        <v>0</v>
      </c>
      <c r="W40" s="456">
        <f>W41+W42+W43</f>
        <v>0</v>
      </c>
      <c r="X40" s="457">
        <f>X41+X42+X43</f>
        <v>0</v>
      </c>
      <c r="Y40" s="455">
        <f>Y41+Y42+Y43</f>
        <v>0</v>
      </c>
      <c r="Z40" s="456">
        <f>Z41+Z42+Z43</f>
        <v>0</v>
      </c>
      <c r="AA40" s="457">
        <f t="shared" si="7"/>
        <v>0</v>
      </c>
      <c r="AB40" s="455">
        <f>AB41+AB42+AB43</f>
        <v>0</v>
      </c>
      <c r="AC40" s="456">
        <f>AC41+AC42+AC43</f>
        <v>0</v>
      </c>
      <c r="AD40" s="457">
        <f>AD41+AD42+AD43</f>
        <v>0</v>
      </c>
      <c r="AE40" s="455">
        <f>AE41+AE42+AE43</f>
        <v>0</v>
      </c>
      <c r="AF40" s="456">
        <f>AF41+AF42+AF43</f>
        <v>0</v>
      </c>
      <c r="AG40" s="457">
        <f t="shared" si="8"/>
        <v>0</v>
      </c>
      <c r="AH40" s="455">
        <f>AH41+AH42+AH43</f>
        <v>0</v>
      </c>
      <c r="AI40" s="456">
        <f>AI41+AI42+AI43</f>
        <v>0</v>
      </c>
      <c r="AJ40" s="457">
        <f>AJ41+AJ42+AJ43</f>
        <v>0</v>
      </c>
      <c r="AK40" s="455">
        <f>AK41+AK42+AK43</f>
        <v>0</v>
      </c>
      <c r="AL40" s="456">
        <f>AL41+AL42+AL43</f>
        <v>0</v>
      </c>
      <c r="AM40" s="457">
        <f t="shared" si="9"/>
        <v>0</v>
      </c>
      <c r="AN40" s="455">
        <f>AN41+AN42+AN43</f>
        <v>0</v>
      </c>
      <c r="AO40" s="456">
        <f>AO41+AO42+AO43</f>
        <v>0</v>
      </c>
      <c r="AP40" s="457">
        <f>AP41+AP42+AP43</f>
        <v>0</v>
      </c>
      <c r="AQ40" s="455">
        <f>AQ41+AQ42+AQ43</f>
        <v>0</v>
      </c>
      <c r="AR40" s="456">
        <f>AR41+AR42+AR43</f>
        <v>0</v>
      </c>
      <c r="AS40" s="496"/>
      <c r="AT40" s="496"/>
      <c r="AU40" s="496"/>
      <c r="AV40" s="496"/>
      <c r="AW40" s="496"/>
      <c r="AX40" s="496"/>
      <c r="AY40" s="496"/>
      <c r="AZ40" s="496"/>
      <c r="BA40" s="496"/>
      <c r="BB40" s="496"/>
      <c r="BC40" s="496"/>
    </row>
    <row r="41" spans="2:55">
      <c r="D41" s="378" t="s">
        <v>1793</v>
      </c>
      <c r="E41" s="826" t="s">
        <v>1481</v>
      </c>
      <c r="F41" s="827"/>
      <c r="G41" s="373"/>
      <c r="H41" s="374"/>
      <c r="I41" s="373"/>
      <c r="J41" s="374"/>
      <c r="K41" s="373"/>
      <c r="L41" s="374"/>
      <c r="M41" s="373"/>
      <c r="N41" s="374"/>
      <c r="O41" s="454">
        <f t="shared" si="5"/>
        <v>0</v>
      </c>
      <c r="P41" s="455">
        <f t="shared" ref="P41:Q43" si="43">SUMIF($E$55:$E$56,$D41,P$55:P$56)</f>
        <v>0</v>
      </c>
      <c r="Q41" s="456">
        <f t="shared" si="43"/>
        <v>0</v>
      </c>
      <c r="R41" s="457">
        <f t="shared" ref="R41:S43" si="44">SUMIF($E$55:$E$56,$D41,R$55:R$56)</f>
        <v>0</v>
      </c>
      <c r="S41" s="455">
        <f t="shared" si="44"/>
        <v>0</v>
      </c>
      <c r="T41" s="456">
        <f>SUMIF($E$55:$E$56,$D41,T$55:T$56)</f>
        <v>0</v>
      </c>
      <c r="U41" s="457">
        <f t="shared" si="6"/>
        <v>0</v>
      </c>
      <c r="V41" s="455">
        <f t="shared" ref="V41:W43" si="45">SUMIF($E$55:$E$56,$D41,V$55:V$56)</f>
        <v>0</v>
      </c>
      <c r="W41" s="456">
        <f t="shared" si="45"/>
        <v>0</v>
      </c>
      <c r="X41" s="457">
        <f t="shared" ref="X41:Y43" si="46">SUMIF($E$55:$E$56,$D41,X$55:X$56)</f>
        <v>0</v>
      </c>
      <c r="Y41" s="455">
        <f t="shared" si="46"/>
        <v>0</v>
      </c>
      <c r="Z41" s="456">
        <f>SUMIF($E$55:$E$56,$D41,Z$55:Z$56)</f>
        <v>0</v>
      </c>
      <c r="AA41" s="457">
        <f t="shared" si="7"/>
        <v>0</v>
      </c>
      <c r="AB41" s="455">
        <f t="shared" ref="AB41:AC43" si="47">SUMIF($E$55:$E$56,$D41,AB$55:AB$56)</f>
        <v>0</v>
      </c>
      <c r="AC41" s="456">
        <f t="shared" si="47"/>
        <v>0</v>
      </c>
      <c r="AD41" s="457">
        <f t="shared" ref="AD41:AE43" si="48">SUMIF($E$55:$E$56,$D41,AD$55:AD$56)</f>
        <v>0</v>
      </c>
      <c r="AE41" s="455">
        <f t="shared" si="48"/>
        <v>0</v>
      </c>
      <c r="AF41" s="456">
        <f>SUMIF($E$55:$E$56,$D41,AF$55:AF$56)</f>
        <v>0</v>
      </c>
      <c r="AG41" s="457">
        <f t="shared" si="8"/>
        <v>0</v>
      </c>
      <c r="AH41" s="455">
        <f t="shared" ref="AH41:AI43" si="49">SUMIF($E$55:$E$56,$D41,AH$55:AH$56)</f>
        <v>0</v>
      </c>
      <c r="AI41" s="456">
        <f t="shared" si="49"/>
        <v>0</v>
      </c>
      <c r="AJ41" s="457">
        <f t="shared" ref="AJ41:AK43" si="50">SUMIF($E$55:$E$56,$D41,AJ$55:AJ$56)</f>
        <v>0</v>
      </c>
      <c r="AK41" s="455">
        <f t="shared" si="50"/>
        <v>0</v>
      </c>
      <c r="AL41" s="456">
        <f>SUMIF($E$55:$E$56,$D41,AL$55:AL$56)</f>
        <v>0</v>
      </c>
      <c r="AM41" s="457">
        <f t="shared" si="9"/>
        <v>0</v>
      </c>
      <c r="AN41" s="455">
        <f t="shared" ref="AN41:AO43" si="51">SUMIF($E$55:$E$56,$D41,AN$55:AN$56)</f>
        <v>0</v>
      </c>
      <c r="AO41" s="456">
        <f t="shared" si="51"/>
        <v>0</v>
      </c>
      <c r="AP41" s="457">
        <f t="shared" ref="AP41:AQ43" si="52">SUMIF($E$55:$E$56,$D41,AP$55:AP$56)</f>
        <v>0</v>
      </c>
      <c r="AQ41" s="455">
        <f t="shared" si="52"/>
        <v>0</v>
      </c>
      <c r="AR41" s="456">
        <f>SUMIF($E$55:$E$56,$D41,AR$55:AR$56)</f>
        <v>0</v>
      </c>
      <c r="AS41" s="496"/>
      <c r="AT41" s="496"/>
      <c r="AU41" s="496"/>
      <c r="AV41" s="496"/>
      <c r="AW41" s="496"/>
      <c r="AX41" s="496"/>
      <c r="AY41" s="496"/>
      <c r="AZ41" s="496"/>
      <c r="BA41" s="496"/>
      <c r="BB41" s="496"/>
      <c r="BC41" s="496"/>
    </row>
    <row r="42" spans="2:55">
      <c r="D42" s="378" t="s">
        <v>1794</v>
      </c>
      <c r="E42" s="826" t="s">
        <v>1483</v>
      </c>
      <c r="F42" s="827"/>
      <c r="G42" s="373"/>
      <c r="H42" s="374"/>
      <c r="I42" s="373"/>
      <c r="J42" s="374"/>
      <c r="K42" s="373"/>
      <c r="L42" s="374"/>
      <c r="M42" s="373"/>
      <c r="N42" s="374"/>
      <c r="O42" s="454">
        <f t="shared" si="5"/>
        <v>0</v>
      </c>
      <c r="P42" s="455">
        <f t="shared" si="43"/>
        <v>0</v>
      </c>
      <c r="Q42" s="456">
        <f t="shared" si="43"/>
        <v>0</v>
      </c>
      <c r="R42" s="457">
        <f t="shared" si="44"/>
        <v>0</v>
      </c>
      <c r="S42" s="455">
        <f t="shared" si="44"/>
        <v>0</v>
      </c>
      <c r="T42" s="456">
        <f>SUMIF($E$55:$E$56,$D42,T$55:T$56)</f>
        <v>0</v>
      </c>
      <c r="U42" s="457">
        <f t="shared" si="6"/>
        <v>0</v>
      </c>
      <c r="V42" s="455">
        <f t="shared" si="45"/>
        <v>0</v>
      </c>
      <c r="W42" s="456">
        <f t="shared" si="45"/>
        <v>0</v>
      </c>
      <c r="X42" s="457">
        <f t="shared" si="46"/>
        <v>0</v>
      </c>
      <c r="Y42" s="455">
        <f t="shared" si="46"/>
        <v>0</v>
      </c>
      <c r="Z42" s="456">
        <f>SUMIF($E$55:$E$56,$D42,Z$55:Z$56)</f>
        <v>0</v>
      </c>
      <c r="AA42" s="457">
        <f t="shared" si="7"/>
        <v>0</v>
      </c>
      <c r="AB42" s="455">
        <f t="shared" si="47"/>
        <v>0</v>
      </c>
      <c r="AC42" s="456">
        <f t="shared" si="47"/>
        <v>0</v>
      </c>
      <c r="AD42" s="457">
        <f t="shared" si="48"/>
        <v>0</v>
      </c>
      <c r="AE42" s="455">
        <f t="shared" si="48"/>
        <v>0</v>
      </c>
      <c r="AF42" s="456">
        <f>SUMIF($E$55:$E$56,$D42,AF$55:AF$56)</f>
        <v>0</v>
      </c>
      <c r="AG42" s="457">
        <f t="shared" si="8"/>
        <v>0</v>
      </c>
      <c r="AH42" s="455">
        <f t="shared" si="49"/>
        <v>0</v>
      </c>
      <c r="AI42" s="456">
        <f t="shared" si="49"/>
        <v>0</v>
      </c>
      <c r="AJ42" s="457">
        <f t="shared" si="50"/>
        <v>0</v>
      </c>
      <c r="AK42" s="455">
        <f t="shared" si="50"/>
        <v>0</v>
      </c>
      <c r="AL42" s="456">
        <f>SUMIF($E$55:$E$56,$D42,AL$55:AL$56)</f>
        <v>0</v>
      </c>
      <c r="AM42" s="457">
        <f t="shared" si="9"/>
        <v>0</v>
      </c>
      <c r="AN42" s="455">
        <f t="shared" si="51"/>
        <v>0</v>
      </c>
      <c r="AO42" s="456">
        <f t="shared" si="51"/>
        <v>0</v>
      </c>
      <c r="AP42" s="457">
        <f t="shared" si="52"/>
        <v>0</v>
      </c>
      <c r="AQ42" s="455">
        <f t="shared" si="52"/>
        <v>0</v>
      </c>
      <c r="AR42" s="456">
        <f>SUMIF($E$55:$E$56,$D42,AR$55:AR$56)</f>
        <v>0</v>
      </c>
      <c r="AS42" s="496"/>
      <c r="AT42" s="496"/>
      <c r="AU42" s="496"/>
      <c r="AV42" s="496"/>
      <c r="AW42" s="496"/>
      <c r="AX42" s="496"/>
      <c r="AY42" s="496"/>
      <c r="AZ42" s="496"/>
      <c r="BA42" s="496"/>
      <c r="BB42" s="496"/>
      <c r="BC42" s="496"/>
    </row>
    <row r="43" spans="2:55">
      <c r="D43" s="378" t="s">
        <v>1795</v>
      </c>
      <c r="E43" s="826" t="s">
        <v>1485</v>
      </c>
      <c r="F43" s="827"/>
      <c r="G43" s="373"/>
      <c r="H43" s="374"/>
      <c r="I43" s="373"/>
      <c r="J43" s="374"/>
      <c r="K43" s="373"/>
      <c r="L43" s="374"/>
      <c r="M43" s="373"/>
      <c r="N43" s="374"/>
      <c r="O43" s="454">
        <f t="shared" si="5"/>
        <v>0</v>
      </c>
      <c r="P43" s="455">
        <f t="shared" si="43"/>
        <v>0</v>
      </c>
      <c r="Q43" s="456">
        <f t="shared" si="43"/>
        <v>0</v>
      </c>
      <c r="R43" s="457">
        <f t="shared" si="44"/>
        <v>0</v>
      </c>
      <c r="S43" s="455">
        <f t="shared" si="44"/>
        <v>0</v>
      </c>
      <c r="T43" s="456">
        <f>SUMIF($E$55:$E$56,$D43,T$55:T$56)</f>
        <v>0</v>
      </c>
      <c r="U43" s="457">
        <f t="shared" si="6"/>
        <v>0</v>
      </c>
      <c r="V43" s="455">
        <f t="shared" si="45"/>
        <v>0</v>
      </c>
      <c r="W43" s="456">
        <f t="shared" si="45"/>
        <v>0</v>
      </c>
      <c r="X43" s="457">
        <f t="shared" si="46"/>
        <v>0</v>
      </c>
      <c r="Y43" s="455">
        <f t="shared" si="46"/>
        <v>0</v>
      </c>
      <c r="Z43" s="456">
        <f>SUMIF($E$55:$E$56,$D43,Z$55:Z$56)</f>
        <v>0</v>
      </c>
      <c r="AA43" s="457">
        <f t="shared" si="7"/>
        <v>0</v>
      </c>
      <c r="AB43" s="455">
        <f t="shared" si="47"/>
        <v>0</v>
      </c>
      <c r="AC43" s="456">
        <f t="shared" si="47"/>
        <v>0</v>
      </c>
      <c r="AD43" s="457">
        <f t="shared" si="48"/>
        <v>0</v>
      </c>
      <c r="AE43" s="455">
        <f t="shared" si="48"/>
        <v>0</v>
      </c>
      <c r="AF43" s="456">
        <f>SUMIF($E$55:$E$56,$D43,AF$55:AF$56)</f>
        <v>0</v>
      </c>
      <c r="AG43" s="457">
        <f t="shared" si="8"/>
        <v>0</v>
      </c>
      <c r="AH43" s="455">
        <f t="shared" si="49"/>
        <v>0</v>
      </c>
      <c r="AI43" s="456">
        <f t="shared" si="49"/>
        <v>0</v>
      </c>
      <c r="AJ43" s="457">
        <f t="shared" si="50"/>
        <v>0</v>
      </c>
      <c r="AK43" s="455">
        <f t="shared" si="50"/>
        <v>0</v>
      </c>
      <c r="AL43" s="456">
        <f>SUMIF($E$55:$E$56,$D43,AL$55:AL$56)</f>
        <v>0</v>
      </c>
      <c r="AM43" s="457">
        <f t="shared" si="9"/>
        <v>0</v>
      </c>
      <c r="AN43" s="455">
        <f t="shared" si="51"/>
        <v>0</v>
      </c>
      <c r="AO43" s="456">
        <f t="shared" si="51"/>
        <v>0</v>
      </c>
      <c r="AP43" s="457">
        <f t="shared" si="52"/>
        <v>0</v>
      </c>
      <c r="AQ43" s="455">
        <f t="shared" si="52"/>
        <v>0</v>
      </c>
      <c r="AR43" s="456">
        <f>SUMIF($E$55:$E$56,$D43,AR$55:AR$56)</f>
        <v>0</v>
      </c>
      <c r="AS43" s="496"/>
      <c r="AT43" s="496"/>
      <c r="AU43" s="496"/>
      <c r="AV43" s="496"/>
      <c r="AW43" s="496"/>
      <c r="AX43" s="496"/>
      <c r="AY43" s="496"/>
      <c r="AZ43" s="496"/>
      <c r="BA43" s="496"/>
      <c r="BB43" s="496"/>
      <c r="BC43" s="496"/>
    </row>
    <row r="44" spans="2:55">
      <c r="C44" s="341" t="s">
        <v>2304</v>
      </c>
      <c r="D44" s="378" t="s">
        <v>1796</v>
      </c>
      <c r="E44" s="807" t="s">
        <v>1797</v>
      </c>
      <c r="F44" s="808"/>
      <c r="G44" s="454">
        <f t="shared" ref="G44:N44" si="53">G45+G46+G47</f>
        <v>0</v>
      </c>
      <c r="H44" s="456">
        <f t="shared" si="53"/>
        <v>0</v>
      </c>
      <c r="I44" s="454">
        <f t="shared" si="53"/>
        <v>0</v>
      </c>
      <c r="J44" s="456">
        <f t="shared" si="53"/>
        <v>0</v>
      </c>
      <c r="K44" s="454">
        <f t="shared" si="53"/>
        <v>0</v>
      </c>
      <c r="L44" s="456">
        <f t="shared" si="53"/>
        <v>0</v>
      </c>
      <c r="M44" s="454">
        <f t="shared" si="53"/>
        <v>0</v>
      </c>
      <c r="N44" s="456">
        <f t="shared" si="53"/>
        <v>0</v>
      </c>
      <c r="O44" s="454">
        <f t="shared" si="5"/>
        <v>0</v>
      </c>
      <c r="P44" s="455">
        <f>P45+P46+P47</f>
        <v>0</v>
      </c>
      <c r="Q44" s="456">
        <f>Q45+Q46+Q47</f>
        <v>0</v>
      </c>
      <c r="R44" s="457">
        <f>R45+R46+R47</f>
        <v>0</v>
      </c>
      <c r="S44" s="455">
        <f>S45+S46+S47</f>
        <v>0</v>
      </c>
      <c r="T44" s="456">
        <f>T45+T46+T47</f>
        <v>0</v>
      </c>
      <c r="U44" s="457">
        <f t="shared" si="6"/>
        <v>0</v>
      </c>
      <c r="V44" s="455">
        <f>V45+V46+V47</f>
        <v>0</v>
      </c>
      <c r="W44" s="456">
        <f>W45+W46+W47</f>
        <v>0</v>
      </c>
      <c r="X44" s="457">
        <f>X45+X46+X47</f>
        <v>0</v>
      </c>
      <c r="Y44" s="455">
        <f>Y45+Y46+Y47</f>
        <v>0</v>
      </c>
      <c r="Z44" s="456">
        <f>Z45+Z46+Z47</f>
        <v>0</v>
      </c>
      <c r="AA44" s="457">
        <f t="shared" si="7"/>
        <v>0</v>
      </c>
      <c r="AB44" s="455">
        <f>AB45+AB46+AB47</f>
        <v>0</v>
      </c>
      <c r="AC44" s="456">
        <f>AC45+AC46+AC47</f>
        <v>0</v>
      </c>
      <c r="AD44" s="457">
        <f>AD45+AD46+AD47</f>
        <v>0</v>
      </c>
      <c r="AE44" s="455">
        <f>AE45+AE46+AE47</f>
        <v>0</v>
      </c>
      <c r="AF44" s="456">
        <f>AF45+AF46+AF47</f>
        <v>0</v>
      </c>
      <c r="AG44" s="457">
        <f t="shared" si="8"/>
        <v>0</v>
      </c>
      <c r="AH44" s="455">
        <f>AH45+AH46+AH47</f>
        <v>0</v>
      </c>
      <c r="AI44" s="456">
        <f>AI45+AI46+AI47</f>
        <v>0</v>
      </c>
      <c r="AJ44" s="457">
        <f>AJ45+AJ46+AJ47</f>
        <v>0</v>
      </c>
      <c r="AK44" s="455">
        <f>AK45+AK46+AK47</f>
        <v>0</v>
      </c>
      <c r="AL44" s="456">
        <f>AL45+AL46+AL47</f>
        <v>0</v>
      </c>
      <c r="AM44" s="457">
        <f t="shared" si="9"/>
        <v>0</v>
      </c>
      <c r="AN44" s="455">
        <f>AN45+AN46+AN47</f>
        <v>0</v>
      </c>
      <c r="AO44" s="456">
        <f>AO45+AO46+AO47</f>
        <v>0</v>
      </c>
      <c r="AP44" s="457">
        <f>AP45+AP46+AP47</f>
        <v>0</v>
      </c>
      <c r="AQ44" s="455">
        <f>AQ45+AQ46+AQ47</f>
        <v>0</v>
      </c>
      <c r="AR44" s="456">
        <f>AR45+AR46+AR47</f>
        <v>0</v>
      </c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</row>
    <row r="45" spans="2:55">
      <c r="D45" s="378" t="s">
        <v>1798</v>
      </c>
      <c r="E45" s="826" t="s">
        <v>1481</v>
      </c>
      <c r="F45" s="827"/>
      <c r="G45" s="373"/>
      <c r="H45" s="374"/>
      <c r="I45" s="373"/>
      <c r="J45" s="374"/>
      <c r="K45" s="373"/>
      <c r="L45" s="374"/>
      <c r="M45" s="373"/>
      <c r="N45" s="374"/>
      <c r="O45" s="454">
        <f t="shared" si="5"/>
        <v>0</v>
      </c>
      <c r="P45" s="455">
        <f t="shared" ref="P45:Q48" si="54">SUMIF($E$55:$E$56,$D45,P$55:P$56)</f>
        <v>0</v>
      </c>
      <c r="Q45" s="456">
        <f t="shared" si="54"/>
        <v>0</v>
      </c>
      <c r="R45" s="457">
        <f t="shared" ref="R45:S48" si="55">SUMIF($E$55:$E$56,$D45,R$55:R$56)</f>
        <v>0</v>
      </c>
      <c r="S45" s="455">
        <f t="shared" si="55"/>
        <v>0</v>
      </c>
      <c r="T45" s="456">
        <f>SUMIF($E$55:$E$56,$D45,T$55:T$56)</f>
        <v>0</v>
      </c>
      <c r="U45" s="457">
        <f t="shared" si="6"/>
        <v>0</v>
      </c>
      <c r="V45" s="455">
        <f t="shared" ref="V45:W48" si="56">SUMIF($E$55:$E$56,$D45,V$55:V$56)</f>
        <v>0</v>
      </c>
      <c r="W45" s="456">
        <f t="shared" si="56"/>
        <v>0</v>
      </c>
      <c r="X45" s="457">
        <f t="shared" ref="X45:Y48" si="57">SUMIF($E$55:$E$56,$D45,X$55:X$56)</f>
        <v>0</v>
      </c>
      <c r="Y45" s="455">
        <f t="shared" si="57"/>
        <v>0</v>
      </c>
      <c r="Z45" s="456">
        <f>SUMIF($E$55:$E$56,$D45,Z$55:Z$56)</f>
        <v>0</v>
      </c>
      <c r="AA45" s="457">
        <f t="shared" si="7"/>
        <v>0</v>
      </c>
      <c r="AB45" s="455">
        <f t="shared" ref="AB45:AC48" si="58">SUMIF($E$55:$E$56,$D45,AB$55:AB$56)</f>
        <v>0</v>
      </c>
      <c r="AC45" s="456">
        <f t="shared" si="58"/>
        <v>0</v>
      </c>
      <c r="AD45" s="457">
        <f t="shared" ref="AD45:AE48" si="59">SUMIF($E$55:$E$56,$D45,AD$55:AD$56)</f>
        <v>0</v>
      </c>
      <c r="AE45" s="455">
        <f t="shared" si="59"/>
        <v>0</v>
      </c>
      <c r="AF45" s="456">
        <f>SUMIF($E$55:$E$56,$D45,AF$55:AF$56)</f>
        <v>0</v>
      </c>
      <c r="AG45" s="457">
        <f t="shared" si="8"/>
        <v>0</v>
      </c>
      <c r="AH45" s="455">
        <f t="shared" ref="AH45:AI48" si="60">SUMIF($E$55:$E$56,$D45,AH$55:AH$56)</f>
        <v>0</v>
      </c>
      <c r="AI45" s="456">
        <f t="shared" si="60"/>
        <v>0</v>
      </c>
      <c r="AJ45" s="457">
        <f t="shared" ref="AJ45:AK48" si="61">SUMIF($E$55:$E$56,$D45,AJ$55:AJ$56)</f>
        <v>0</v>
      </c>
      <c r="AK45" s="455">
        <f t="shared" si="61"/>
        <v>0</v>
      </c>
      <c r="AL45" s="456">
        <f>SUMIF($E$55:$E$56,$D45,AL$55:AL$56)</f>
        <v>0</v>
      </c>
      <c r="AM45" s="457">
        <f t="shared" si="9"/>
        <v>0</v>
      </c>
      <c r="AN45" s="455">
        <f t="shared" ref="AN45:AO48" si="62">SUMIF($E$55:$E$56,$D45,AN$55:AN$56)</f>
        <v>0</v>
      </c>
      <c r="AO45" s="456">
        <f t="shared" si="62"/>
        <v>0</v>
      </c>
      <c r="AP45" s="457">
        <f t="shared" ref="AP45:AQ48" si="63">SUMIF($E$55:$E$56,$D45,AP$55:AP$56)</f>
        <v>0</v>
      </c>
      <c r="AQ45" s="455">
        <f t="shared" si="63"/>
        <v>0</v>
      </c>
      <c r="AR45" s="456">
        <f>SUMIF($E$55:$E$56,$D45,AR$55:AR$56)</f>
        <v>0</v>
      </c>
      <c r="AS45" s="496"/>
      <c r="AT45" s="496"/>
      <c r="AU45" s="496"/>
      <c r="AV45" s="496"/>
      <c r="AW45" s="496"/>
      <c r="AX45" s="496"/>
      <c r="AY45" s="496"/>
      <c r="AZ45" s="496"/>
      <c r="BA45" s="496"/>
      <c r="BB45" s="496"/>
      <c r="BC45" s="496"/>
    </row>
    <row r="46" spans="2:55">
      <c r="D46" s="378" t="s">
        <v>1799</v>
      </c>
      <c r="E46" s="826" t="s">
        <v>1483</v>
      </c>
      <c r="F46" s="827"/>
      <c r="G46" s="373"/>
      <c r="H46" s="374"/>
      <c r="I46" s="373"/>
      <c r="J46" s="374"/>
      <c r="K46" s="373"/>
      <c r="L46" s="374"/>
      <c r="M46" s="373"/>
      <c r="N46" s="374"/>
      <c r="O46" s="454">
        <f t="shared" si="5"/>
        <v>0</v>
      </c>
      <c r="P46" s="455">
        <f t="shared" si="54"/>
        <v>0</v>
      </c>
      <c r="Q46" s="456">
        <f t="shared" si="54"/>
        <v>0</v>
      </c>
      <c r="R46" s="457">
        <f t="shared" si="55"/>
        <v>0</v>
      </c>
      <c r="S46" s="455">
        <f t="shared" si="55"/>
        <v>0</v>
      </c>
      <c r="T46" s="456">
        <f>SUMIF($E$55:$E$56,$D46,T$55:T$56)</f>
        <v>0</v>
      </c>
      <c r="U46" s="457">
        <f t="shared" si="6"/>
        <v>0</v>
      </c>
      <c r="V46" s="455">
        <f t="shared" si="56"/>
        <v>0</v>
      </c>
      <c r="W46" s="456">
        <f t="shared" si="56"/>
        <v>0</v>
      </c>
      <c r="X46" s="457">
        <f t="shared" si="57"/>
        <v>0</v>
      </c>
      <c r="Y46" s="455">
        <f t="shared" si="57"/>
        <v>0</v>
      </c>
      <c r="Z46" s="456">
        <f>SUMIF($E$55:$E$56,$D46,Z$55:Z$56)</f>
        <v>0</v>
      </c>
      <c r="AA46" s="457">
        <f t="shared" si="7"/>
        <v>0</v>
      </c>
      <c r="AB46" s="455">
        <f t="shared" si="58"/>
        <v>0</v>
      </c>
      <c r="AC46" s="456">
        <f t="shared" si="58"/>
        <v>0</v>
      </c>
      <c r="AD46" s="457">
        <f t="shared" si="59"/>
        <v>0</v>
      </c>
      <c r="AE46" s="455">
        <f t="shared" si="59"/>
        <v>0</v>
      </c>
      <c r="AF46" s="456">
        <f>SUMIF($E$55:$E$56,$D46,AF$55:AF$56)</f>
        <v>0</v>
      </c>
      <c r="AG46" s="457">
        <f t="shared" si="8"/>
        <v>0</v>
      </c>
      <c r="AH46" s="455">
        <f t="shared" si="60"/>
        <v>0</v>
      </c>
      <c r="AI46" s="456">
        <f t="shared" si="60"/>
        <v>0</v>
      </c>
      <c r="AJ46" s="457">
        <f t="shared" si="61"/>
        <v>0</v>
      </c>
      <c r="AK46" s="455">
        <f t="shared" si="61"/>
        <v>0</v>
      </c>
      <c r="AL46" s="456">
        <f>SUMIF($E$55:$E$56,$D46,AL$55:AL$56)</f>
        <v>0</v>
      </c>
      <c r="AM46" s="457">
        <f t="shared" si="9"/>
        <v>0</v>
      </c>
      <c r="AN46" s="455">
        <f t="shared" si="62"/>
        <v>0</v>
      </c>
      <c r="AO46" s="456">
        <f t="shared" si="62"/>
        <v>0</v>
      </c>
      <c r="AP46" s="457">
        <f t="shared" si="63"/>
        <v>0</v>
      </c>
      <c r="AQ46" s="455">
        <f t="shared" si="63"/>
        <v>0</v>
      </c>
      <c r="AR46" s="456">
        <f>SUMIF($E$55:$E$56,$D46,AR$55:AR$56)</f>
        <v>0</v>
      </c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</row>
    <row r="47" spans="2:55">
      <c r="D47" s="378" t="s">
        <v>1800</v>
      </c>
      <c r="E47" s="826" t="s">
        <v>1485</v>
      </c>
      <c r="F47" s="827"/>
      <c r="G47" s="373"/>
      <c r="H47" s="374"/>
      <c r="I47" s="373"/>
      <c r="J47" s="374"/>
      <c r="K47" s="373"/>
      <c r="L47" s="374"/>
      <c r="M47" s="373"/>
      <c r="N47" s="374"/>
      <c r="O47" s="454">
        <f t="shared" si="5"/>
        <v>0</v>
      </c>
      <c r="P47" s="455">
        <f t="shared" si="54"/>
        <v>0</v>
      </c>
      <c r="Q47" s="456">
        <f t="shared" si="54"/>
        <v>0</v>
      </c>
      <c r="R47" s="457">
        <f t="shared" si="55"/>
        <v>0</v>
      </c>
      <c r="S47" s="455">
        <f t="shared" si="55"/>
        <v>0</v>
      </c>
      <c r="T47" s="456">
        <f>SUMIF($E$55:$E$56,$D47,T$55:T$56)</f>
        <v>0</v>
      </c>
      <c r="U47" s="457">
        <f t="shared" si="6"/>
        <v>0</v>
      </c>
      <c r="V47" s="455">
        <f t="shared" si="56"/>
        <v>0</v>
      </c>
      <c r="W47" s="456">
        <f t="shared" si="56"/>
        <v>0</v>
      </c>
      <c r="X47" s="457">
        <f t="shared" si="57"/>
        <v>0</v>
      </c>
      <c r="Y47" s="455">
        <f t="shared" si="57"/>
        <v>0</v>
      </c>
      <c r="Z47" s="456">
        <f>SUMIF($E$55:$E$56,$D47,Z$55:Z$56)</f>
        <v>0</v>
      </c>
      <c r="AA47" s="457">
        <f t="shared" si="7"/>
        <v>0</v>
      </c>
      <c r="AB47" s="455">
        <f t="shared" si="58"/>
        <v>0</v>
      </c>
      <c r="AC47" s="456">
        <f t="shared" si="58"/>
        <v>0</v>
      </c>
      <c r="AD47" s="457">
        <f t="shared" si="59"/>
        <v>0</v>
      </c>
      <c r="AE47" s="455">
        <f t="shared" si="59"/>
        <v>0</v>
      </c>
      <c r="AF47" s="456">
        <f>SUMIF($E$55:$E$56,$D47,AF$55:AF$56)</f>
        <v>0</v>
      </c>
      <c r="AG47" s="457">
        <f t="shared" si="8"/>
        <v>0</v>
      </c>
      <c r="AH47" s="455">
        <f t="shared" si="60"/>
        <v>0</v>
      </c>
      <c r="AI47" s="456">
        <f t="shared" si="60"/>
        <v>0</v>
      </c>
      <c r="AJ47" s="457">
        <f t="shared" si="61"/>
        <v>0</v>
      </c>
      <c r="AK47" s="455">
        <f t="shared" si="61"/>
        <v>0</v>
      </c>
      <c r="AL47" s="456">
        <f>SUMIF($E$55:$E$56,$D47,AL$55:AL$56)</f>
        <v>0</v>
      </c>
      <c r="AM47" s="457">
        <f t="shared" si="9"/>
        <v>0</v>
      </c>
      <c r="AN47" s="455">
        <f t="shared" si="62"/>
        <v>0</v>
      </c>
      <c r="AO47" s="456">
        <f t="shared" si="62"/>
        <v>0</v>
      </c>
      <c r="AP47" s="457">
        <f t="shared" si="63"/>
        <v>0</v>
      </c>
      <c r="AQ47" s="455">
        <f t="shared" si="63"/>
        <v>0</v>
      </c>
      <c r="AR47" s="456">
        <f>SUMIF($E$55:$E$56,$D47,AR$55:AR$56)</f>
        <v>0</v>
      </c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</row>
    <row r="48" spans="2:55">
      <c r="B48" s="340" t="s">
        <v>1801</v>
      </c>
      <c r="C48" s="341" t="s">
        <v>2304</v>
      </c>
      <c r="D48" s="378" t="s">
        <v>1802</v>
      </c>
      <c r="E48" s="809" t="s">
        <v>1803</v>
      </c>
      <c r="F48" s="810"/>
      <c r="G48" s="373"/>
      <c r="H48" s="374"/>
      <c r="I48" s="373"/>
      <c r="J48" s="374"/>
      <c r="K48" s="373"/>
      <c r="L48" s="374"/>
      <c r="M48" s="373"/>
      <c r="N48" s="374"/>
      <c r="O48" s="454">
        <f t="shared" si="5"/>
        <v>0</v>
      </c>
      <c r="P48" s="455">
        <f t="shared" si="54"/>
        <v>0</v>
      </c>
      <c r="Q48" s="456">
        <f t="shared" si="54"/>
        <v>0</v>
      </c>
      <c r="R48" s="457">
        <f t="shared" si="55"/>
        <v>0</v>
      </c>
      <c r="S48" s="455">
        <f t="shared" si="55"/>
        <v>0</v>
      </c>
      <c r="T48" s="456">
        <f>SUMIF($E$55:$E$56,$D48,T$55:T$56)</f>
        <v>0</v>
      </c>
      <c r="U48" s="457">
        <f t="shared" si="6"/>
        <v>0</v>
      </c>
      <c r="V48" s="455">
        <f t="shared" si="56"/>
        <v>0</v>
      </c>
      <c r="W48" s="456">
        <f t="shared" si="56"/>
        <v>0</v>
      </c>
      <c r="X48" s="457">
        <f t="shared" si="57"/>
        <v>0</v>
      </c>
      <c r="Y48" s="455">
        <f t="shared" si="57"/>
        <v>0</v>
      </c>
      <c r="Z48" s="456">
        <f>SUMIF($E$55:$E$56,$D48,Z$55:Z$56)</f>
        <v>0</v>
      </c>
      <c r="AA48" s="457">
        <f t="shared" si="7"/>
        <v>0</v>
      </c>
      <c r="AB48" s="455">
        <f t="shared" si="58"/>
        <v>0</v>
      </c>
      <c r="AC48" s="456">
        <f t="shared" si="58"/>
        <v>0</v>
      </c>
      <c r="AD48" s="457">
        <f t="shared" si="59"/>
        <v>0</v>
      </c>
      <c r="AE48" s="455">
        <f t="shared" si="59"/>
        <v>0</v>
      </c>
      <c r="AF48" s="456">
        <f>SUMIF($E$55:$E$56,$D48,AF$55:AF$56)</f>
        <v>0</v>
      </c>
      <c r="AG48" s="457">
        <f t="shared" si="8"/>
        <v>0</v>
      </c>
      <c r="AH48" s="455">
        <f t="shared" si="60"/>
        <v>0</v>
      </c>
      <c r="AI48" s="456">
        <f t="shared" si="60"/>
        <v>0</v>
      </c>
      <c r="AJ48" s="457">
        <f t="shared" si="61"/>
        <v>0</v>
      </c>
      <c r="AK48" s="455">
        <f t="shared" si="61"/>
        <v>0</v>
      </c>
      <c r="AL48" s="456">
        <f>SUMIF($E$55:$E$56,$D48,AL$55:AL$56)</f>
        <v>0</v>
      </c>
      <c r="AM48" s="457">
        <f t="shared" si="9"/>
        <v>0</v>
      </c>
      <c r="AN48" s="455">
        <f t="shared" si="62"/>
        <v>0</v>
      </c>
      <c r="AO48" s="456">
        <f t="shared" si="62"/>
        <v>0</v>
      </c>
      <c r="AP48" s="457">
        <f t="shared" si="63"/>
        <v>0</v>
      </c>
      <c r="AQ48" s="455">
        <f t="shared" si="63"/>
        <v>0</v>
      </c>
      <c r="AR48" s="456">
        <f>SUMIF($E$55:$E$56,$D48,AR$55:AR$56)</f>
        <v>0</v>
      </c>
      <c r="AS48" s="496"/>
      <c r="AT48" s="496"/>
      <c r="AU48" s="496"/>
      <c r="AV48" s="496"/>
      <c r="AW48" s="496"/>
      <c r="AX48" s="496"/>
      <c r="AY48" s="496"/>
      <c r="AZ48" s="496"/>
      <c r="BA48" s="496"/>
      <c r="BB48" s="496"/>
      <c r="BC48" s="496"/>
    </row>
    <row r="49" spans="2:55">
      <c r="D49" s="367"/>
      <c r="E49" s="832" t="s">
        <v>1988</v>
      </c>
      <c r="F49" s="832"/>
      <c r="G49" s="556"/>
      <c r="H49" s="555"/>
      <c r="I49" s="556"/>
      <c r="J49" s="555"/>
      <c r="K49" s="556"/>
      <c r="L49" s="555"/>
      <c r="M49" s="556"/>
      <c r="N49" s="555"/>
      <c r="O49" s="534"/>
      <c r="P49" s="535"/>
      <c r="Q49" s="536"/>
      <c r="R49" s="535"/>
      <c r="S49" s="535"/>
      <c r="T49" s="536"/>
      <c r="U49" s="535"/>
      <c r="V49" s="535"/>
      <c r="W49" s="536"/>
      <c r="X49" s="535"/>
      <c r="Y49" s="535"/>
      <c r="Z49" s="536"/>
      <c r="AA49" s="535"/>
      <c r="AB49" s="535"/>
      <c r="AC49" s="536"/>
      <c r="AD49" s="535"/>
      <c r="AE49" s="535"/>
      <c r="AF49" s="536"/>
      <c r="AG49" s="535"/>
      <c r="AH49" s="535"/>
      <c r="AI49" s="536"/>
      <c r="AJ49" s="535"/>
      <c r="AK49" s="535"/>
      <c r="AL49" s="536"/>
      <c r="AM49" s="535"/>
      <c r="AN49" s="535"/>
      <c r="AO49" s="536"/>
      <c r="AP49" s="535"/>
      <c r="AQ49" s="535"/>
      <c r="AR49" s="536"/>
      <c r="AS49" s="496"/>
      <c r="AT49" s="496"/>
      <c r="AU49" s="496"/>
      <c r="AV49" s="496"/>
      <c r="AW49" s="496"/>
      <c r="AX49" s="496"/>
      <c r="AY49" s="496"/>
      <c r="AZ49" s="496"/>
      <c r="BA49" s="496"/>
      <c r="BB49" s="496"/>
      <c r="BC49" s="496"/>
    </row>
    <row r="50" spans="2:55">
      <c r="C50" s="341" t="s">
        <v>2304</v>
      </c>
      <c r="D50" s="378" t="s">
        <v>1804</v>
      </c>
      <c r="E50" s="809" t="s">
        <v>921</v>
      </c>
      <c r="F50" s="810"/>
      <c r="G50" s="454">
        <f t="shared" ref="G50:N50" si="64">G51+G52</f>
        <v>0</v>
      </c>
      <c r="H50" s="456">
        <f t="shared" si="64"/>
        <v>0</v>
      </c>
      <c r="I50" s="454">
        <f t="shared" si="64"/>
        <v>0</v>
      </c>
      <c r="J50" s="456">
        <f t="shared" si="64"/>
        <v>0</v>
      </c>
      <c r="K50" s="454">
        <f t="shared" si="64"/>
        <v>0</v>
      </c>
      <c r="L50" s="456">
        <f t="shared" si="64"/>
        <v>0</v>
      </c>
      <c r="M50" s="454">
        <f t="shared" si="64"/>
        <v>0</v>
      </c>
      <c r="N50" s="456">
        <f t="shared" si="64"/>
        <v>0</v>
      </c>
      <c r="O50" s="454">
        <f>P50+Q50</f>
        <v>0</v>
      </c>
      <c r="P50" s="455">
        <f>P51+P52</f>
        <v>0</v>
      </c>
      <c r="Q50" s="456">
        <f>Q51+Q52</f>
        <v>0</v>
      </c>
      <c r="R50" s="457">
        <f>R51+R52</f>
        <v>0</v>
      </c>
      <c r="S50" s="455">
        <f>S51+S52</f>
        <v>0</v>
      </c>
      <c r="T50" s="456">
        <f>T51+T52</f>
        <v>0</v>
      </c>
      <c r="U50" s="457">
        <f>V50+W50</f>
        <v>0</v>
      </c>
      <c r="V50" s="455">
        <f>V51+V52</f>
        <v>0</v>
      </c>
      <c r="W50" s="456">
        <f>W51+W52</f>
        <v>0</v>
      </c>
      <c r="X50" s="457">
        <f>X51+X52</f>
        <v>0</v>
      </c>
      <c r="Y50" s="455">
        <f>Y51+Y52</f>
        <v>0</v>
      </c>
      <c r="Z50" s="456">
        <f>Z51+Z52</f>
        <v>0</v>
      </c>
      <c r="AA50" s="457">
        <f>AB50+AC50</f>
        <v>0</v>
      </c>
      <c r="AB50" s="455">
        <f>AB51+AB52</f>
        <v>0</v>
      </c>
      <c r="AC50" s="456">
        <f>AC51+AC52</f>
        <v>0</v>
      </c>
      <c r="AD50" s="457">
        <f>AD51+AD52</f>
        <v>0</v>
      </c>
      <c r="AE50" s="455">
        <f>AE51+AE52</f>
        <v>0</v>
      </c>
      <c r="AF50" s="456">
        <f>AF51+AF52</f>
        <v>0</v>
      </c>
      <c r="AG50" s="457">
        <f>AH50+AI50</f>
        <v>0</v>
      </c>
      <c r="AH50" s="455">
        <f>AH51+AH52</f>
        <v>0</v>
      </c>
      <c r="AI50" s="456">
        <f>AI51+AI52</f>
        <v>0</v>
      </c>
      <c r="AJ50" s="457">
        <f>AJ51+AJ52</f>
        <v>0</v>
      </c>
      <c r="AK50" s="455">
        <f>AK51+AK52</f>
        <v>0</v>
      </c>
      <c r="AL50" s="456">
        <f>AL51+AL52</f>
        <v>0</v>
      </c>
      <c r="AM50" s="457">
        <f>AN50+AO50</f>
        <v>0</v>
      </c>
      <c r="AN50" s="455">
        <f>AN51+AN52</f>
        <v>0</v>
      </c>
      <c r="AO50" s="456">
        <f>AO51+AO52</f>
        <v>0</v>
      </c>
      <c r="AP50" s="457">
        <f>AP51+AP52</f>
        <v>0</v>
      </c>
      <c r="AQ50" s="455">
        <f>AQ51+AQ52</f>
        <v>0</v>
      </c>
      <c r="AR50" s="456">
        <f>AR51+AR52</f>
        <v>0</v>
      </c>
      <c r="AS50" s="496"/>
      <c r="AT50" s="496"/>
      <c r="AU50" s="496"/>
      <c r="AV50" s="496"/>
      <c r="AW50" s="496"/>
      <c r="AX50" s="496"/>
      <c r="AY50" s="496"/>
      <c r="AZ50" s="496"/>
      <c r="BA50" s="496"/>
      <c r="BB50" s="496"/>
      <c r="BC50" s="496"/>
    </row>
    <row r="51" spans="2:55" ht="15" customHeight="1">
      <c r="D51" s="378" t="s">
        <v>922</v>
      </c>
      <c r="E51" s="826" t="s">
        <v>923</v>
      </c>
      <c r="F51" s="827"/>
      <c r="G51" s="373"/>
      <c r="H51" s="374"/>
      <c r="I51" s="373"/>
      <c r="J51" s="374"/>
      <c r="K51" s="373"/>
      <c r="L51" s="374"/>
      <c r="M51" s="373"/>
      <c r="N51" s="374"/>
      <c r="O51" s="454">
        <f>P51+Q51</f>
        <v>0</v>
      </c>
      <c r="P51" s="455">
        <f t="shared" ref="P51:T52" si="65">SUMIF($E$55:$E$56,$D51,P$55:P$56)</f>
        <v>0</v>
      </c>
      <c r="Q51" s="456">
        <f t="shared" si="65"/>
        <v>0</v>
      </c>
      <c r="R51" s="457">
        <f t="shared" si="65"/>
        <v>0</v>
      </c>
      <c r="S51" s="455">
        <f t="shared" si="65"/>
        <v>0</v>
      </c>
      <c r="T51" s="456">
        <f t="shared" si="65"/>
        <v>0</v>
      </c>
      <c r="U51" s="457">
        <f>V51+W51</f>
        <v>0</v>
      </c>
      <c r="V51" s="455">
        <f t="shared" ref="V51:Z52" si="66">SUMIF($E$55:$E$56,$D51,V$55:V$56)</f>
        <v>0</v>
      </c>
      <c r="W51" s="456">
        <f t="shared" si="66"/>
        <v>0</v>
      </c>
      <c r="X51" s="457">
        <f t="shared" si="66"/>
        <v>0</v>
      </c>
      <c r="Y51" s="455">
        <f t="shared" si="66"/>
        <v>0</v>
      </c>
      <c r="Z51" s="456">
        <f t="shared" si="66"/>
        <v>0</v>
      </c>
      <c r="AA51" s="457">
        <f>AB51+AC51</f>
        <v>0</v>
      </c>
      <c r="AB51" s="455">
        <f t="shared" ref="AB51:AF52" si="67">SUMIF($E$55:$E$56,$D51,AB$55:AB$56)</f>
        <v>0</v>
      </c>
      <c r="AC51" s="456">
        <f t="shared" si="67"/>
        <v>0</v>
      </c>
      <c r="AD51" s="457">
        <f t="shared" si="67"/>
        <v>0</v>
      </c>
      <c r="AE51" s="455">
        <f t="shared" si="67"/>
        <v>0</v>
      </c>
      <c r="AF51" s="456">
        <f t="shared" si="67"/>
        <v>0</v>
      </c>
      <c r="AG51" s="457">
        <f>AH51+AI51</f>
        <v>0</v>
      </c>
      <c r="AH51" s="455">
        <f t="shared" ref="AH51:AL52" si="68">SUMIF($E$55:$E$56,$D51,AH$55:AH$56)</f>
        <v>0</v>
      </c>
      <c r="AI51" s="456">
        <f t="shared" si="68"/>
        <v>0</v>
      </c>
      <c r="AJ51" s="457">
        <f t="shared" si="68"/>
        <v>0</v>
      </c>
      <c r="AK51" s="455">
        <f t="shared" si="68"/>
        <v>0</v>
      </c>
      <c r="AL51" s="456">
        <f t="shared" si="68"/>
        <v>0</v>
      </c>
      <c r="AM51" s="457">
        <f>AN51+AO51</f>
        <v>0</v>
      </c>
      <c r="AN51" s="455">
        <f t="shared" ref="AN51:AR52" si="69">SUMIF($E$55:$E$56,$D51,AN$55:AN$56)</f>
        <v>0</v>
      </c>
      <c r="AO51" s="456">
        <f t="shared" si="69"/>
        <v>0</v>
      </c>
      <c r="AP51" s="457">
        <f t="shared" si="69"/>
        <v>0</v>
      </c>
      <c r="AQ51" s="455">
        <f t="shared" si="69"/>
        <v>0</v>
      </c>
      <c r="AR51" s="456">
        <f t="shared" si="69"/>
        <v>0</v>
      </c>
      <c r="AS51" s="496"/>
      <c r="AT51" s="496"/>
      <c r="AU51" s="496"/>
      <c r="AV51" s="496"/>
      <c r="AW51" s="496"/>
      <c r="AX51" s="496"/>
      <c r="AY51" s="496"/>
      <c r="AZ51" s="496"/>
      <c r="BA51" s="496"/>
      <c r="BB51" s="496"/>
      <c r="BC51" s="496"/>
    </row>
    <row r="52" spans="2:55">
      <c r="B52" s="340" t="s">
        <v>924</v>
      </c>
      <c r="D52" s="378" t="s">
        <v>925</v>
      </c>
      <c r="E52" s="826" t="s">
        <v>926</v>
      </c>
      <c r="F52" s="827"/>
      <c r="G52" s="373"/>
      <c r="H52" s="374"/>
      <c r="I52" s="373"/>
      <c r="J52" s="374"/>
      <c r="K52" s="373"/>
      <c r="L52" s="374"/>
      <c r="M52" s="373"/>
      <c r="N52" s="374"/>
      <c r="O52" s="454">
        <f>P52+Q52</f>
        <v>0</v>
      </c>
      <c r="P52" s="455">
        <f t="shared" si="65"/>
        <v>0</v>
      </c>
      <c r="Q52" s="456">
        <f t="shared" si="65"/>
        <v>0</v>
      </c>
      <c r="R52" s="457">
        <f t="shared" si="65"/>
        <v>0</v>
      </c>
      <c r="S52" s="455">
        <f t="shared" si="65"/>
        <v>0</v>
      </c>
      <c r="T52" s="456">
        <f t="shared" si="65"/>
        <v>0</v>
      </c>
      <c r="U52" s="457">
        <f>V52+W52</f>
        <v>0</v>
      </c>
      <c r="V52" s="455">
        <f t="shared" si="66"/>
        <v>0</v>
      </c>
      <c r="W52" s="456">
        <f t="shared" si="66"/>
        <v>0</v>
      </c>
      <c r="X52" s="457">
        <f t="shared" si="66"/>
        <v>0</v>
      </c>
      <c r="Y52" s="455">
        <f t="shared" si="66"/>
        <v>0</v>
      </c>
      <c r="Z52" s="456">
        <f t="shared" si="66"/>
        <v>0</v>
      </c>
      <c r="AA52" s="457">
        <f>AB52+AC52</f>
        <v>0</v>
      </c>
      <c r="AB52" s="455">
        <f t="shared" si="67"/>
        <v>0</v>
      </c>
      <c r="AC52" s="456">
        <f t="shared" si="67"/>
        <v>0</v>
      </c>
      <c r="AD52" s="457">
        <f t="shared" si="67"/>
        <v>0</v>
      </c>
      <c r="AE52" s="455">
        <f t="shared" si="67"/>
        <v>0</v>
      </c>
      <c r="AF52" s="456">
        <f t="shared" si="67"/>
        <v>0</v>
      </c>
      <c r="AG52" s="457">
        <f>AH52+AI52</f>
        <v>0</v>
      </c>
      <c r="AH52" s="455">
        <f t="shared" si="68"/>
        <v>0</v>
      </c>
      <c r="AI52" s="456">
        <f t="shared" si="68"/>
        <v>0</v>
      </c>
      <c r="AJ52" s="457">
        <f t="shared" si="68"/>
        <v>0</v>
      </c>
      <c r="AK52" s="455">
        <f t="shared" si="68"/>
        <v>0</v>
      </c>
      <c r="AL52" s="456">
        <f t="shared" si="68"/>
        <v>0</v>
      </c>
      <c r="AM52" s="457">
        <f>AN52+AO52</f>
        <v>0</v>
      </c>
      <c r="AN52" s="455">
        <f t="shared" si="69"/>
        <v>0</v>
      </c>
      <c r="AO52" s="456">
        <f t="shared" si="69"/>
        <v>0</v>
      </c>
      <c r="AP52" s="457">
        <f t="shared" si="69"/>
        <v>0</v>
      </c>
      <c r="AQ52" s="455">
        <f t="shared" si="69"/>
        <v>0</v>
      </c>
      <c r="AR52" s="456">
        <f t="shared" si="69"/>
        <v>0</v>
      </c>
      <c r="AS52" s="496"/>
      <c r="AT52" s="496"/>
      <c r="AU52" s="496"/>
      <c r="AV52" s="496"/>
      <c r="AW52" s="496"/>
      <c r="AX52" s="496"/>
      <c r="AY52" s="496"/>
      <c r="AZ52" s="496"/>
      <c r="BA52" s="496"/>
      <c r="BB52" s="496"/>
      <c r="BC52" s="496"/>
    </row>
    <row r="53" spans="2:55">
      <c r="D53" s="367"/>
      <c r="E53" s="832" t="s">
        <v>1989</v>
      </c>
      <c r="F53" s="832"/>
      <c r="G53" s="556"/>
      <c r="H53" s="555"/>
      <c r="I53" s="556"/>
      <c r="J53" s="555"/>
      <c r="K53" s="556"/>
      <c r="L53" s="555"/>
      <c r="M53" s="556"/>
      <c r="N53" s="555"/>
      <c r="O53" s="534"/>
      <c r="P53" s="535"/>
      <c r="Q53" s="536"/>
      <c r="R53" s="535"/>
      <c r="S53" s="535"/>
      <c r="T53" s="536"/>
      <c r="U53" s="535"/>
      <c r="V53" s="535"/>
      <c r="W53" s="536"/>
      <c r="X53" s="535"/>
      <c r="Y53" s="535"/>
      <c r="Z53" s="536"/>
      <c r="AA53" s="535"/>
      <c r="AB53" s="535"/>
      <c r="AC53" s="536"/>
      <c r="AD53" s="535"/>
      <c r="AE53" s="535"/>
      <c r="AF53" s="536"/>
      <c r="AG53" s="535"/>
      <c r="AH53" s="535"/>
      <c r="AI53" s="536"/>
      <c r="AJ53" s="535"/>
      <c r="AK53" s="535"/>
      <c r="AL53" s="536"/>
      <c r="AM53" s="535"/>
      <c r="AN53" s="535"/>
      <c r="AO53" s="536"/>
      <c r="AP53" s="535"/>
      <c r="AQ53" s="535"/>
      <c r="AR53" s="536"/>
      <c r="AS53" s="496"/>
      <c r="AT53" s="496"/>
      <c r="AU53" s="496"/>
      <c r="AV53" s="496"/>
      <c r="AW53" s="496"/>
      <c r="AX53" s="496"/>
      <c r="AY53" s="496"/>
      <c r="AZ53" s="496"/>
      <c r="BA53" s="496"/>
      <c r="BB53" s="496"/>
      <c r="BC53" s="496"/>
    </row>
    <row r="54" spans="2:55" ht="15" customHeight="1">
      <c r="B54" s="340" t="s">
        <v>927</v>
      </c>
      <c r="C54" s="341" t="s">
        <v>2304</v>
      </c>
      <c r="D54" s="378" t="s">
        <v>928</v>
      </c>
      <c r="E54" s="813" t="s">
        <v>929</v>
      </c>
      <c r="F54" s="819"/>
      <c r="G54" s="454">
        <f t="shared" ref="G54:N54" si="70">G65-G57</f>
        <v>0</v>
      </c>
      <c r="H54" s="456">
        <f t="shared" si="70"/>
        <v>0</v>
      </c>
      <c r="I54" s="454">
        <f t="shared" si="70"/>
        <v>0</v>
      </c>
      <c r="J54" s="456">
        <f t="shared" si="70"/>
        <v>0</v>
      </c>
      <c r="K54" s="454">
        <f t="shared" si="70"/>
        <v>0</v>
      </c>
      <c r="L54" s="456">
        <f t="shared" si="70"/>
        <v>0</v>
      </c>
      <c r="M54" s="454">
        <f t="shared" si="70"/>
        <v>0</v>
      </c>
      <c r="N54" s="456">
        <f t="shared" si="70"/>
        <v>0</v>
      </c>
      <c r="O54" s="454">
        <f>P54+Q54</f>
        <v>0</v>
      </c>
      <c r="P54" s="455">
        <f>SUMPRODUCT(--($E$55:$E$56=$D54),P$55:P$56)</f>
        <v>0</v>
      </c>
      <c r="Q54" s="456">
        <f>SUMPRODUCT(--($E$55:$E$56=$D54),Q$55:Q$56)</f>
        <v>0</v>
      </c>
      <c r="R54" s="457">
        <f>SUMPRODUCT(--($E$55:$E$56=$D54),R$55:R$56)</f>
        <v>0</v>
      </c>
      <c r="S54" s="455">
        <f>SUMPRODUCT(--($E$55:$E$56=$D54),S$55:S$56)</f>
        <v>0</v>
      </c>
      <c r="T54" s="456">
        <f>SUMPRODUCT(--($E$55:$E$56=$D54),T$55:T$56)</f>
        <v>0</v>
      </c>
      <c r="U54" s="457">
        <f>V54+W54</f>
        <v>0</v>
      </c>
      <c r="V54" s="455">
        <f>SUMPRODUCT(--($E$55:$E$56=$D54),V$55:V$56)</f>
        <v>0</v>
      </c>
      <c r="W54" s="456">
        <f>SUMPRODUCT(--($E$55:$E$56=$D54),W$55:W$56)</f>
        <v>0</v>
      </c>
      <c r="X54" s="457">
        <f>SUMPRODUCT(--($E$55:$E$56=$D54),X$55:X$56)</f>
        <v>0</v>
      </c>
      <c r="Y54" s="455">
        <f>SUMPRODUCT(--($E$55:$E$56=$D54),Y$55:Y$56)</f>
        <v>0</v>
      </c>
      <c r="Z54" s="456">
        <f>SUMPRODUCT(--($E$55:$E$56=$D54),Z$55:Z$56)</f>
        <v>0</v>
      </c>
      <c r="AA54" s="457">
        <f>AB54+AC54</f>
        <v>0</v>
      </c>
      <c r="AB54" s="455">
        <f>SUMPRODUCT(--($E$55:$E$56=$D54),AB$55:AB$56)</f>
        <v>0</v>
      </c>
      <c r="AC54" s="456">
        <f>SUMPRODUCT(--($E$55:$E$56=$D54),AC$55:AC$56)</f>
        <v>0</v>
      </c>
      <c r="AD54" s="457">
        <f>SUMPRODUCT(--($E$55:$E$56=$D54),AD$55:AD$56)</f>
        <v>0</v>
      </c>
      <c r="AE54" s="455">
        <f>SUMPRODUCT(--($E$55:$E$56=$D54),AE$55:AE$56)</f>
        <v>0</v>
      </c>
      <c r="AF54" s="456">
        <f>SUMPRODUCT(--($E$55:$E$56=$D54),AF$55:AF$56)</f>
        <v>0</v>
      </c>
      <c r="AG54" s="457">
        <f>AH54+AI54</f>
        <v>0</v>
      </c>
      <c r="AH54" s="455">
        <f>SUMPRODUCT(--($E$55:$E$56=$D54),AH$55:AH$56)</f>
        <v>0</v>
      </c>
      <c r="AI54" s="456">
        <f>SUMPRODUCT(--($E$55:$E$56=$D54),AI$55:AI$56)</f>
        <v>0</v>
      </c>
      <c r="AJ54" s="457">
        <f>SUMPRODUCT(--($E$55:$E$56=$D54),AJ$55:AJ$56)</f>
        <v>0</v>
      </c>
      <c r="AK54" s="455">
        <f>SUMPRODUCT(--($E$55:$E$56=$D54),AK$55:AK$56)</f>
        <v>0</v>
      </c>
      <c r="AL54" s="456">
        <f>SUMPRODUCT(--($E$55:$E$56=$D54),AL$55:AL$56)</f>
        <v>0</v>
      </c>
      <c r="AM54" s="457">
        <f>AN54+AO54</f>
        <v>0</v>
      </c>
      <c r="AN54" s="455">
        <f>SUMPRODUCT(--($E$55:$E$56=$D54),AN$55:AN$56)</f>
        <v>0</v>
      </c>
      <c r="AO54" s="456">
        <f>SUMPRODUCT(--($E$55:$E$56=$D54),AO$55:AO$56)</f>
        <v>0</v>
      </c>
      <c r="AP54" s="457">
        <f>SUMPRODUCT(--($E$55:$E$56=$D54),AP$55:AP$56)</f>
        <v>0</v>
      </c>
      <c r="AQ54" s="455">
        <f>SUMPRODUCT(--($E$55:$E$56=$D54),AQ$55:AQ$56)</f>
        <v>0</v>
      </c>
      <c r="AR54" s="456">
        <f>SUMPRODUCT(--($E$55:$E$56=$D54),AR$55:AR$56)</f>
        <v>0</v>
      </c>
      <c r="AS54" s="496"/>
      <c r="AT54" s="496"/>
      <c r="AU54" s="496"/>
      <c r="AV54" s="496"/>
      <c r="AW54" s="496"/>
      <c r="AX54" s="496"/>
      <c r="AY54" s="496"/>
      <c r="AZ54" s="496"/>
      <c r="BA54" s="496"/>
      <c r="BB54" s="496"/>
      <c r="BC54" s="496"/>
    </row>
    <row r="55" spans="2:55" hidden="1">
      <c r="B55" s="340">
        <v>0</v>
      </c>
      <c r="D55" s="382" t="s">
        <v>930</v>
      </c>
      <c r="E55" s="836"/>
      <c r="F55" s="836"/>
      <c r="G55" s="556"/>
      <c r="H55" s="555"/>
      <c r="I55" s="556"/>
      <c r="J55" s="555"/>
      <c r="K55" s="556"/>
      <c r="L55" s="555"/>
      <c r="M55" s="556"/>
      <c r="N55" s="555"/>
      <c r="O55" s="534"/>
      <c r="P55" s="535"/>
      <c r="Q55" s="536"/>
      <c r="R55" s="535"/>
      <c r="S55" s="535"/>
      <c r="T55" s="536"/>
      <c r="U55" s="535"/>
      <c r="V55" s="535"/>
      <c r="W55" s="536"/>
      <c r="X55" s="535"/>
      <c r="Y55" s="535"/>
      <c r="Z55" s="536"/>
      <c r="AA55" s="535"/>
      <c r="AB55" s="535"/>
      <c r="AC55" s="536"/>
      <c r="AD55" s="535"/>
      <c r="AE55" s="535"/>
      <c r="AF55" s="536"/>
      <c r="AG55" s="535"/>
      <c r="AH55" s="535"/>
      <c r="AI55" s="536"/>
      <c r="AJ55" s="535"/>
      <c r="AK55" s="535"/>
      <c r="AL55" s="536"/>
      <c r="AM55" s="535"/>
      <c r="AN55" s="535"/>
      <c r="AO55" s="536"/>
      <c r="AP55" s="535"/>
      <c r="AQ55" s="535"/>
      <c r="AR55" s="536"/>
      <c r="AS55" s="496"/>
      <c r="AT55" s="496"/>
      <c r="AU55" s="496"/>
      <c r="AV55" s="496"/>
      <c r="AW55" s="496"/>
      <c r="AX55" s="496"/>
      <c r="AY55" s="496"/>
      <c r="AZ55" s="496"/>
      <c r="BA55" s="496"/>
      <c r="BB55" s="496"/>
      <c r="BC55" s="496"/>
    </row>
    <row r="56" spans="2:55" hidden="1">
      <c r="D56" s="367"/>
      <c r="E56" s="383"/>
      <c r="F56" s="384"/>
      <c r="G56" s="556"/>
      <c r="H56" s="555"/>
      <c r="I56" s="556"/>
      <c r="J56" s="555"/>
      <c r="K56" s="556"/>
      <c r="L56" s="555"/>
      <c r="M56" s="556"/>
      <c r="N56" s="555"/>
      <c r="O56" s="534"/>
      <c r="P56" s="535"/>
      <c r="Q56" s="536"/>
      <c r="R56" s="535"/>
      <c r="S56" s="535"/>
      <c r="T56" s="536"/>
      <c r="U56" s="535"/>
      <c r="V56" s="535"/>
      <c r="W56" s="536"/>
      <c r="X56" s="535"/>
      <c r="Y56" s="535"/>
      <c r="Z56" s="536"/>
      <c r="AA56" s="535"/>
      <c r="AB56" s="535"/>
      <c r="AC56" s="536"/>
      <c r="AD56" s="535"/>
      <c r="AE56" s="535"/>
      <c r="AF56" s="536"/>
      <c r="AG56" s="535"/>
      <c r="AH56" s="535"/>
      <c r="AI56" s="536"/>
      <c r="AJ56" s="535"/>
      <c r="AK56" s="535"/>
      <c r="AL56" s="536"/>
      <c r="AM56" s="535"/>
      <c r="AN56" s="535"/>
      <c r="AO56" s="536"/>
      <c r="AP56" s="535"/>
      <c r="AQ56" s="535"/>
      <c r="AR56" s="536"/>
      <c r="AS56" s="496"/>
      <c r="AT56" s="496"/>
      <c r="AU56" s="496"/>
      <c r="AV56" s="496"/>
      <c r="AW56" s="496"/>
      <c r="AX56" s="496"/>
      <c r="AY56" s="496"/>
      <c r="AZ56" s="496"/>
      <c r="BA56" s="496"/>
      <c r="BB56" s="496"/>
      <c r="BC56" s="496"/>
    </row>
    <row r="57" spans="2:55">
      <c r="C57" s="341" t="s">
        <v>2304</v>
      </c>
      <c r="D57" s="363" t="s">
        <v>931</v>
      </c>
      <c r="E57" s="830" t="s">
        <v>932</v>
      </c>
      <c r="F57" s="831"/>
      <c r="G57" s="454">
        <f t="shared" ref="G57:N57" si="71">G58+G60+G62</f>
        <v>0</v>
      </c>
      <c r="H57" s="456">
        <f t="shared" si="71"/>
        <v>0</v>
      </c>
      <c r="I57" s="454">
        <f t="shared" si="71"/>
        <v>0</v>
      </c>
      <c r="J57" s="456">
        <f t="shared" si="71"/>
        <v>0</v>
      </c>
      <c r="K57" s="454">
        <f t="shared" si="71"/>
        <v>0</v>
      </c>
      <c r="L57" s="456">
        <f t="shared" si="71"/>
        <v>0</v>
      </c>
      <c r="M57" s="454">
        <f t="shared" si="71"/>
        <v>0</v>
      </c>
      <c r="N57" s="456">
        <f t="shared" si="71"/>
        <v>0</v>
      </c>
      <c r="O57" s="454">
        <f>P57+Q57</f>
        <v>0</v>
      </c>
      <c r="P57" s="455">
        <f>P58+P60+P62</f>
        <v>0</v>
      </c>
      <c r="Q57" s="456">
        <f>Q58+Q60+Q62</f>
        <v>0</v>
      </c>
      <c r="R57" s="457">
        <f>R58+R60</f>
        <v>0</v>
      </c>
      <c r="S57" s="455">
        <f>S58+S60</f>
        <v>0</v>
      </c>
      <c r="T57" s="456">
        <f>T58+T60</f>
        <v>0</v>
      </c>
      <c r="U57" s="457">
        <f>V57+W57</f>
        <v>0</v>
      </c>
      <c r="V57" s="455">
        <f>V58+V60+V62</f>
        <v>0</v>
      </c>
      <c r="W57" s="456">
        <f>W58+W60+W62</f>
        <v>0</v>
      </c>
      <c r="X57" s="457">
        <f>X58+X60</f>
        <v>0</v>
      </c>
      <c r="Y57" s="455">
        <f>Y58+Y60</f>
        <v>0</v>
      </c>
      <c r="Z57" s="456">
        <f>Z58+Z60</f>
        <v>0</v>
      </c>
      <c r="AA57" s="457">
        <f>AB57+AC57</f>
        <v>0</v>
      </c>
      <c r="AB57" s="455">
        <f>AB58+AB60+AB62</f>
        <v>0</v>
      </c>
      <c r="AC57" s="456">
        <f>AC58+AC60+AC62</f>
        <v>0</v>
      </c>
      <c r="AD57" s="457">
        <f>AD58+AD60</f>
        <v>0</v>
      </c>
      <c r="AE57" s="455">
        <f>AE58+AE60</f>
        <v>0</v>
      </c>
      <c r="AF57" s="456">
        <f>AF58+AF60</f>
        <v>0</v>
      </c>
      <c r="AG57" s="457">
        <f>AH57+AI57</f>
        <v>0</v>
      </c>
      <c r="AH57" s="455">
        <f>AH58+AH60+AH62</f>
        <v>0</v>
      </c>
      <c r="AI57" s="456">
        <f>AI58+AI60+AI62</f>
        <v>0</v>
      </c>
      <c r="AJ57" s="457">
        <f>AJ58+AJ60</f>
        <v>0</v>
      </c>
      <c r="AK57" s="455">
        <f>AK58+AK60</f>
        <v>0</v>
      </c>
      <c r="AL57" s="456">
        <f>AL58+AL60</f>
        <v>0</v>
      </c>
      <c r="AM57" s="457">
        <f>AN57+AO57</f>
        <v>0</v>
      </c>
      <c r="AN57" s="455">
        <f>AN58+AN60+AN62</f>
        <v>0</v>
      </c>
      <c r="AO57" s="456">
        <f>AO58+AO60+AO62</f>
        <v>0</v>
      </c>
      <c r="AP57" s="457">
        <f>AP58+AP60</f>
        <v>0</v>
      </c>
      <c r="AQ57" s="455">
        <f>AQ58+AQ60</f>
        <v>0</v>
      </c>
      <c r="AR57" s="456">
        <f>AR58+AR60</f>
        <v>0</v>
      </c>
      <c r="AS57" s="496"/>
      <c r="AT57" s="496"/>
      <c r="AU57" s="496"/>
      <c r="AV57" s="496"/>
      <c r="AW57" s="496"/>
      <c r="AX57" s="496"/>
      <c r="AY57" s="496"/>
      <c r="AZ57" s="496"/>
      <c r="BA57" s="496"/>
      <c r="BB57" s="496"/>
      <c r="BC57" s="496"/>
    </row>
    <row r="58" spans="2:55">
      <c r="B58" s="340" t="s">
        <v>933</v>
      </c>
      <c r="C58" s="341" t="s">
        <v>2304</v>
      </c>
      <c r="D58" s="378" t="s">
        <v>1818</v>
      </c>
      <c r="E58" s="813" t="s">
        <v>934</v>
      </c>
      <c r="F58" s="814"/>
      <c r="G58" s="373"/>
      <c r="H58" s="374"/>
      <c r="I58" s="373"/>
      <c r="J58" s="374"/>
      <c r="K58" s="373"/>
      <c r="L58" s="374"/>
      <c r="M58" s="373"/>
      <c r="N58" s="374"/>
      <c r="O58" s="454">
        <f>P58+Q58</f>
        <v>0</v>
      </c>
      <c r="P58" s="537">
        <f>SUMIF($E$63:$E$64,$D58,P$63:P$64)</f>
        <v>0</v>
      </c>
      <c r="Q58" s="538">
        <f>SUMIF($E$63:$E$64,$D58,Q$63:Q$64)</f>
        <v>0</v>
      </c>
      <c r="R58" s="637">
        <f>SUMIF($E$63:$E$64,$D58,R$63:R$64)</f>
        <v>0</v>
      </c>
      <c r="S58" s="537">
        <f>SUMIF($E$63:$E$64,$D58,S$63:S$64)</f>
        <v>0</v>
      </c>
      <c r="T58" s="538">
        <f>SUMIF($E$63:$E$64,$D58,T$63:T$64)</f>
        <v>0</v>
      </c>
      <c r="U58" s="457">
        <f>V58+W58</f>
        <v>0</v>
      </c>
      <c r="V58" s="537">
        <f>SUMIF($E$63:$E$64,$D58,V$63:V$64)</f>
        <v>0</v>
      </c>
      <c r="W58" s="538">
        <f>SUMIF($E$63:$E$64,$D58,W$63:W$64)</f>
        <v>0</v>
      </c>
      <c r="X58" s="637">
        <f>SUMIF($E$63:$E$64,$D58,X$63:X$64)</f>
        <v>0</v>
      </c>
      <c r="Y58" s="537">
        <f>SUMIF($E$63:$E$64,$D58,Y$63:Y$64)</f>
        <v>0</v>
      </c>
      <c r="Z58" s="538">
        <f>SUMIF($E$63:$E$64,$D58,Z$63:Z$64)</f>
        <v>0</v>
      </c>
      <c r="AA58" s="457">
        <f>AB58+AC58</f>
        <v>0</v>
      </c>
      <c r="AB58" s="537">
        <f>SUMIF($E$63:$E$64,$D58,AB$63:AB$64)</f>
        <v>0</v>
      </c>
      <c r="AC58" s="538">
        <f>SUMIF($E$63:$E$64,$D58,AC$63:AC$64)</f>
        <v>0</v>
      </c>
      <c r="AD58" s="637">
        <f>SUMIF($E$63:$E$64,$D58,AD$63:AD$64)</f>
        <v>0</v>
      </c>
      <c r="AE58" s="537">
        <f>SUMIF($E$63:$E$64,$D58,AE$63:AE$64)</f>
        <v>0</v>
      </c>
      <c r="AF58" s="538">
        <f>SUMIF($E$63:$E$64,$D58,AF$63:AF$64)</f>
        <v>0</v>
      </c>
      <c r="AG58" s="457">
        <f>AH58+AI58</f>
        <v>0</v>
      </c>
      <c r="AH58" s="537">
        <f>SUMIF($E$63:$E$64,$D58,AH$63:AH$64)</f>
        <v>0</v>
      </c>
      <c r="AI58" s="538">
        <f>SUMIF($E$63:$E$64,$D58,AI$63:AI$64)</f>
        <v>0</v>
      </c>
      <c r="AJ58" s="637">
        <f>SUMIF($E$63:$E$64,$D58,AJ$63:AJ$64)</f>
        <v>0</v>
      </c>
      <c r="AK58" s="537">
        <f>SUMIF($E$63:$E$64,$D58,AK$63:AK$64)</f>
        <v>0</v>
      </c>
      <c r="AL58" s="538">
        <f>SUMIF($E$63:$E$64,$D58,AL$63:AL$64)</f>
        <v>0</v>
      </c>
      <c r="AM58" s="457">
        <f>AN58+AO58</f>
        <v>0</v>
      </c>
      <c r="AN58" s="537">
        <f>SUMIF($E$63:$E$64,$D58,AN$63:AN$64)</f>
        <v>0</v>
      </c>
      <c r="AO58" s="538">
        <f>SUMIF($E$63:$E$64,$D58,AO$63:AO$64)</f>
        <v>0</v>
      </c>
      <c r="AP58" s="637">
        <f>SUMIF($E$63:$E$64,$D58,AP$63:AP$64)</f>
        <v>0</v>
      </c>
      <c r="AQ58" s="537">
        <f>SUMIF($E$63:$E$64,$D58,AQ$63:AQ$64)</f>
        <v>0</v>
      </c>
      <c r="AR58" s="538">
        <f>SUMIF($E$63:$E$64,$D58,AR$63:AR$64)</f>
        <v>0</v>
      </c>
      <c r="AS58" s="496"/>
      <c r="AT58" s="496"/>
      <c r="AU58" s="496"/>
      <c r="AV58" s="496"/>
      <c r="AW58" s="496"/>
      <c r="AX58" s="496"/>
      <c r="AY58" s="496"/>
      <c r="AZ58" s="496"/>
      <c r="BA58" s="496"/>
      <c r="BB58" s="496"/>
      <c r="BC58" s="496"/>
    </row>
    <row r="59" spans="2:55">
      <c r="D59" s="367"/>
      <c r="E59" s="834" t="s">
        <v>1990</v>
      </c>
      <c r="F59" s="834"/>
      <c r="G59" s="556"/>
      <c r="H59" s="555"/>
      <c r="I59" s="556"/>
      <c r="J59" s="555"/>
      <c r="K59" s="556"/>
      <c r="L59" s="555"/>
      <c r="M59" s="556"/>
      <c r="N59" s="555"/>
      <c r="O59" s="534"/>
      <c r="P59" s="535"/>
      <c r="Q59" s="536"/>
      <c r="R59" s="535"/>
      <c r="S59" s="535"/>
      <c r="T59" s="536"/>
      <c r="U59" s="535"/>
      <c r="V59" s="535"/>
      <c r="W59" s="536"/>
      <c r="X59" s="535"/>
      <c r="Y59" s="535"/>
      <c r="Z59" s="536"/>
      <c r="AA59" s="535"/>
      <c r="AB59" s="535"/>
      <c r="AC59" s="536"/>
      <c r="AD59" s="535"/>
      <c r="AE59" s="535"/>
      <c r="AF59" s="536"/>
      <c r="AG59" s="535"/>
      <c r="AH59" s="535"/>
      <c r="AI59" s="536"/>
      <c r="AJ59" s="535"/>
      <c r="AK59" s="535"/>
      <c r="AL59" s="536"/>
      <c r="AM59" s="535"/>
      <c r="AN59" s="535"/>
      <c r="AO59" s="536"/>
      <c r="AP59" s="535"/>
      <c r="AQ59" s="535"/>
      <c r="AR59" s="536"/>
      <c r="AS59" s="496"/>
      <c r="AT59" s="496"/>
      <c r="AU59" s="496"/>
      <c r="AV59" s="496"/>
      <c r="AW59" s="496"/>
      <c r="AX59" s="496"/>
      <c r="AY59" s="496"/>
      <c r="AZ59" s="496"/>
      <c r="BA59" s="496"/>
      <c r="BB59" s="496"/>
      <c r="BC59" s="496"/>
    </row>
    <row r="60" spans="2:55" ht="15" customHeight="1">
      <c r="B60" s="340" t="s">
        <v>935</v>
      </c>
      <c r="C60" s="341" t="s">
        <v>2304</v>
      </c>
      <c r="D60" s="378" t="s">
        <v>1820</v>
      </c>
      <c r="E60" s="813" t="s">
        <v>936</v>
      </c>
      <c r="F60" s="814"/>
      <c r="G60" s="373"/>
      <c r="H60" s="374"/>
      <c r="I60" s="373"/>
      <c r="J60" s="374"/>
      <c r="K60" s="373"/>
      <c r="L60" s="374"/>
      <c r="M60" s="373"/>
      <c r="N60" s="374"/>
      <c r="O60" s="454">
        <f>P60+Q60</f>
        <v>0</v>
      </c>
      <c r="P60" s="537">
        <f>SUMIF($E$63:$E$64,$D60,P$63:P$64)</f>
        <v>0</v>
      </c>
      <c r="Q60" s="538">
        <f>SUMIF($E$63:$E$64,$D60,Q$63:Q$64)</f>
        <v>0</v>
      </c>
      <c r="R60" s="637">
        <f>SUMIF($E$63:$E$64,$D60,R$63:R$64)</f>
        <v>0</v>
      </c>
      <c r="S60" s="537">
        <f>SUMIF($E$63:$E$64,$D60,S$63:S$64)</f>
        <v>0</v>
      </c>
      <c r="T60" s="538">
        <f>SUMIF($E$63:$E$64,$D60,T$63:T$64)</f>
        <v>0</v>
      </c>
      <c r="U60" s="457">
        <f>V60+W60</f>
        <v>0</v>
      </c>
      <c r="V60" s="537">
        <f>SUMIF($E$63:$E$64,$D60,V$63:V$64)</f>
        <v>0</v>
      </c>
      <c r="W60" s="538">
        <f>SUMIF($E$63:$E$64,$D60,W$63:W$64)</f>
        <v>0</v>
      </c>
      <c r="X60" s="637">
        <f>SUMIF($E$63:$E$64,$D60,X$63:X$64)</f>
        <v>0</v>
      </c>
      <c r="Y60" s="537">
        <f>SUMIF($E$63:$E$64,$D60,Y$63:Y$64)</f>
        <v>0</v>
      </c>
      <c r="Z60" s="538">
        <f>SUMIF($E$63:$E$64,$D60,Z$63:Z$64)</f>
        <v>0</v>
      </c>
      <c r="AA60" s="457">
        <f>AB60+AC60</f>
        <v>0</v>
      </c>
      <c r="AB60" s="537">
        <f>SUMIF($E$63:$E$64,$D60,AB$63:AB$64)</f>
        <v>0</v>
      </c>
      <c r="AC60" s="538">
        <f>SUMIF($E$63:$E$64,$D60,AC$63:AC$64)</f>
        <v>0</v>
      </c>
      <c r="AD60" s="637">
        <f>SUMIF($E$63:$E$64,$D60,AD$63:AD$64)</f>
        <v>0</v>
      </c>
      <c r="AE60" s="537">
        <f>SUMIF($E$63:$E$64,$D60,AE$63:AE$64)</f>
        <v>0</v>
      </c>
      <c r="AF60" s="538">
        <f>SUMIF($E$63:$E$64,$D60,AF$63:AF$64)</f>
        <v>0</v>
      </c>
      <c r="AG60" s="457">
        <f>AH60+AI60</f>
        <v>0</v>
      </c>
      <c r="AH60" s="537">
        <f>SUMIF($E$63:$E$64,$D60,AH$63:AH$64)</f>
        <v>0</v>
      </c>
      <c r="AI60" s="538">
        <f>SUMIF($E$63:$E$64,$D60,AI$63:AI$64)</f>
        <v>0</v>
      </c>
      <c r="AJ60" s="637">
        <f>SUMIF($E$63:$E$64,$D60,AJ$63:AJ$64)</f>
        <v>0</v>
      </c>
      <c r="AK60" s="537">
        <f>SUMIF($E$63:$E$64,$D60,AK$63:AK$64)</f>
        <v>0</v>
      </c>
      <c r="AL60" s="538">
        <f>SUMIF($E$63:$E$64,$D60,AL$63:AL$64)</f>
        <v>0</v>
      </c>
      <c r="AM60" s="457">
        <f>AN60+AO60</f>
        <v>0</v>
      </c>
      <c r="AN60" s="537">
        <f>SUMIF($E$63:$E$64,$D60,AN$63:AN$64)</f>
        <v>0</v>
      </c>
      <c r="AO60" s="538">
        <f>SUMIF($E$63:$E$64,$D60,AO$63:AO$64)</f>
        <v>0</v>
      </c>
      <c r="AP60" s="637">
        <f>SUMIF($E$63:$E$64,$D60,AP$63:AP$64)</f>
        <v>0</v>
      </c>
      <c r="AQ60" s="537">
        <f>SUMIF($E$63:$E$64,$D60,AQ$63:AQ$64)</f>
        <v>0</v>
      </c>
      <c r="AR60" s="538">
        <f>SUMIF($E$63:$E$64,$D60,AR$63:AR$64)</f>
        <v>0</v>
      </c>
      <c r="AS60" s="496"/>
      <c r="AT60" s="496"/>
      <c r="AU60" s="496"/>
      <c r="AV60" s="496"/>
      <c r="AW60" s="496"/>
      <c r="AX60" s="496"/>
      <c r="AY60" s="496"/>
      <c r="AZ60" s="496"/>
      <c r="BA60" s="496"/>
      <c r="BB60" s="496"/>
      <c r="BC60" s="496"/>
    </row>
    <row r="61" spans="2:55">
      <c r="D61" s="367"/>
      <c r="E61" s="834" t="s">
        <v>1714</v>
      </c>
      <c r="F61" s="834"/>
      <c r="G61" s="556"/>
      <c r="H61" s="555"/>
      <c r="I61" s="556"/>
      <c r="J61" s="555"/>
      <c r="K61" s="556"/>
      <c r="L61" s="555"/>
      <c r="M61" s="556"/>
      <c r="N61" s="555"/>
      <c r="O61" s="534"/>
      <c r="P61" s="535"/>
      <c r="Q61" s="536"/>
      <c r="R61" s="535"/>
      <c r="S61" s="535"/>
      <c r="T61" s="536"/>
      <c r="U61" s="535"/>
      <c r="V61" s="535"/>
      <c r="W61" s="536"/>
      <c r="X61" s="535"/>
      <c r="Y61" s="535"/>
      <c r="Z61" s="536"/>
      <c r="AA61" s="535"/>
      <c r="AB61" s="535"/>
      <c r="AC61" s="536"/>
      <c r="AD61" s="535"/>
      <c r="AE61" s="535"/>
      <c r="AF61" s="536"/>
      <c r="AG61" s="535"/>
      <c r="AH61" s="535"/>
      <c r="AI61" s="536"/>
      <c r="AJ61" s="535"/>
      <c r="AK61" s="535"/>
      <c r="AL61" s="536"/>
      <c r="AM61" s="535"/>
      <c r="AN61" s="535"/>
      <c r="AO61" s="536"/>
      <c r="AP61" s="535"/>
      <c r="AQ61" s="535"/>
      <c r="AR61" s="536"/>
      <c r="AS61" s="496"/>
      <c r="AT61" s="496"/>
      <c r="AU61" s="496"/>
      <c r="AV61" s="496"/>
      <c r="AW61" s="496"/>
      <c r="AX61" s="496"/>
      <c r="AY61" s="496"/>
      <c r="AZ61" s="496"/>
      <c r="BA61" s="496"/>
      <c r="BB61" s="496"/>
      <c r="BC61" s="496"/>
    </row>
    <row r="62" spans="2:55" ht="15" customHeight="1">
      <c r="B62" s="340" t="s">
        <v>1790</v>
      </c>
      <c r="C62" s="341" t="s">
        <v>2304</v>
      </c>
      <c r="D62" s="378" t="s">
        <v>1909</v>
      </c>
      <c r="E62" s="813" t="s">
        <v>937</v>
      </c>
      <c r="F62" s="814"/>
      <c r="G62" s="373"/>
      <c r="H62" s="374"/>
      <c r="I62" s="373"/>
      <c r="J62" s="374"/>
      <c r="K62" s="373"/>
      <c r="L62" s="374"/>
      <c r="M62" s="373"/>
      <c r="N62" s="374"/>
      <c r="O62" s="454">
        <f>P62+Q62</f>
        <v>0</v>
      </c>
      <c r="P62" s="537">
        <f>SUMIF($E$63:$E$64,$D62,P$63:P$64)</f>
        <v>0</v>
      </c>
      <c r="Q62" s="538">
        <f>SUMIF($E$63:$E$64,$D62,Q$63:Q$64)</f>
        <v>0</v>
      </c>
      <c r="R62" s="637">
        <f>SUMIF($E$63:$E$64,$D62,R$63:R$64)</f>
        <v>0</v>
      </c>
      <c r="S62" s="537">
        <f>SUMIF($E$63:$E$64,$D62,S$63:S$64)</f>
        <v>0</v>
      </c>
      <c r="T62" s="538">
        <f>SUMIF($E$63:$E$64,$D62,T$63:T$64)</f>
        <v>0</v>
      </c>
      <c r="U62" s="457">
        <f>V62+W62</f>
        <v>0</v>
      </c>
      <c r="V62" s="537">
        <f>SUMIF($E$63:$E$64,$D62,V$63:V$64)</f>
        <v>0</v>
      </c>
      <c r="W62" s="538">
        <f>SUMIF($E$63:$E$64,$D62,W$63:W$64)</f>
        <v>0</v>
      </c>
      <c r="X62" s="637">
        <f>SUMIF($E$63:$E$64,$D62,X$63:X$64)</f>
        <v>0</v>
      </c>
      <c r="Y62" s="537">
        <f>SUMIF($E$63:$E$64,$D62,Y$63:Y$64)</f>
        <v>0</v>
      </c>
      <c r="Z62" s="538">
        <f>SUMIF($E$63:$E$64,$D62,Z$63:Z$64)</f>
        <v>0</v>
      </c>
      <c r="AA62" s="457">
        <f>AB62+AC62</f>
        <v>0</v>
      </c>
      <c r="AB62" s="537">
        <f>SUMIF($E$63:$E$64,$D62,AB$63:AB$64)</f>
        <v>0</v>
      </c>
      <c r="AC62" s="538">
        <f>SUMIF($E$63:$E$64,$D62,AC$63:AC$64)</f>
        <v>0</v>
      </c>
      <c r="AD62" s="637">
        <f>SUMIF($E$63:$E$64,$D62,AD$63:AD$64)</f>
        <v>0</v>
      </c>
      <c r="AE62" s="537">
        <f>SUMIF($E$63:$E$64,$D62,AE$63:AE$64)</f>
        <v>0</v>
      </c>
      <c r="AF62" s="538">
        <f>SUMIF($E$63:$E$64,$D62,AF$63:AF$64)</f>
        <v>0</v>
      </c>
      <c r="AG62" s="457">
        <f>AH62+AI62</f>
        <v>0</v>
      </c>
      <c r="AH62" s="537">
        <f>SUMIF($E$63:$E$64,$D62,AH$63:AH$64)</f>
        <v>0</v>
      </c>
      <c r="AI62" s="538">
        <f>SUMIF($E$63:$E$64,$D62,AI$63:AI$64)</f>
        <v>0</v>
      </c>
      <c r="AJ62" s="637">
        <f>SUMIF($E$63:$E$64,$D62,AJ$63:AJ$64)</f>
        <v>0</v>
      </c>
      <c r="AK62" s="537">
        <f>SUMIF($E$63:$E$64,$D62,AK$63:AK$64)</f>
        <v>0</v>
      </c>
      <c r="AL62" s="538">
        <f>SUMIF($E$63:$E$64,$D62,AL$63:AL$64)</f>
        <v>0</v>
      </c>
      <c r="AM62" s="457">
        <f>AN62+AO62</f>
        <v>0</v>
      </c>
      <c r="AN62" s="537">
        <f>SUMIF($E$63:$E$64,$D62,AN$63:AN$64)</f>
        <v>0</v>
      </c>
      <c r="AO62" s="538">
        <f>SUMIF($E$63:$E$64,$D62,AO$63:AO$64)</f>
        <v>0</v>
      </c>
      <c r="AP62" s="637">
        <f>SUMIF($E$63:$E$64,$D62,AP$63:AP$64)</f>
        <v>0</v>
      </c>
      <c r="AQ62" s="537">
        <f>SUMIF($E$63:$E$64,$D62,AQ$63:AQ$64)</f>
        <v>0</v>
      </c>
      <c r="AR62" s="538">
        <f>SUMIF($E$63:$E$64,$D62,AR$63:AR$64)</f>
        <v>0</v>
      </c>
      <c r="AS62" s="496"/>
      <c r="AT62" s="496"/>
      <c r="AU62" s="496"/>
      <c r="AV62" s="496"/>
      <c r="AW62" s="496"/>
      <c r="AX62" s="496"/>
      <c r="AY62" s="496"/>
      <c r="AZ62" s="496"/>
      <c r="BA62" s="496"/>
      <c r="BB62" s="496"/>
      <c r="BC62" s="496"/>
    </row>
    <row r="63" spans="2:55" ht="15" customHeight="1">
      <c r="B63" s="340" t="s">
        <v>2303</v>
      </c>
      <c r="D63" s="367"/>
      <c r="E63" s="834" t="s">
        <v>1715</v>
      </c>
      <c r="F63" s="834"/>
      <c r="G63" s="556"/>
      <c r="H63" s="555"/>
      <c r="I63" s="556"/>
      <c r="J63" s="555"/>
      <c r="K63" s="556"/>
      <c r="L63" s="555"/>
      <c r="M63" s="556"/>
      <c r="N63" s="555"/>
      <c r="O63" s="534"/>
      <c r="P63" s="535"/>
      <c r="Q63" s="536"/>
      <c r="R63" s="535"/>
      <c r="S63" s="535"/>
      <c r="T63" s="536"/>
      <c r="U63" s="535"/>
      <c r="V63" s="535"/>
      <c r="W63" s="536"/>
      <c r="X63" s="535"/>
      <c r="Y63" s="535"/>
      <c r="Z63" s="536"/>
      <c r="AA63" s="535"/>
      <c r="AB63" s="535"/>
      <c r="AC63" s="536"/>
      <c r="AD63" s="535"/>
      <c r="AE63" s="535"/>
      <c r="AF63" s="536"/>
      <c r="AG63" s="535"/>
      <c r="AH63" s="535"/>
      <c r="AI63" s="536"/>
      <c r="AJ63" s="535"/>
      <c r="AK63" s="535"/>
      <c r="AL63" s="536"/>
      <c r="AM63" s="535"/>
      <c r="AN63" s="535"/>
      <c r="AO63" s="536"/>
      <c r="AP63" s="535"/>
      <c r="AQ63" s="535"/>
      <c r="AR63" s="536"/>
      <c r="AS63" s="496"/>
      <c r="AT63" s="496"/>
      <c r="AU63" s="496"/>
      <c r="AV63" s="496"/>
      <c r="AW63" s="496"/>
      <c r="AX63" s="496"/>
      <c r="AY63" s="496"/>
      <c r="AZ63" s="496"/>
      <c r="BA63" s="496"/>
      <c r="BB63" s="496"/>
      <c r="BC63" s="496"/>
    </row>
    <row r="64" spans="2:55" hidden="1">
      <c r="D64" s="367"/>
      <c r="E64" s="368"/>
      <c r="F64" s="386"/>
      <c r="G64" s="556"/>
      <c r="H64" s="555"/>
      <c r="I64" s="556"/>
      <c r="J64" s="555"/>
      <c r="K64" s="556"/>
      <c r="L64" s="555"/>
      <c r="M64" s="556"/>
      <c r="N64" s="555"/>
      <c r="O64" s="534"/>
      <c r="P64" s="535"/>
      <c r="Q64" s="536"/>
      <c r="R64" s="535"/>
      <c r="S64" s="535"/>
      <c r="T64" s="536"/>
      <c r="U64" s="535"/>
      <c r="V64" s="535"/>
      <c r="W64" s="536"/>
      <c r="X64" s="535"/>
      <c r="Y64" s="535"/>
      <c r="Z64" s="536"/>
      <c r="AA64" s="535"/>
      <c r="AB64" s="535"/>
      <c r="AC64" s="536"/>
      <c r="AD64" s="535"/>
      <c r="AE64" s="535"/>
      <c r="AF64" s="536"/>
      <c r="AG64" s="535"/>
      <c r="AH64" s="535"/>
      <c r="AI64" s="536"/>
      <c r="AJ64" s="535"/>
      <c r="AK64" s="535"/>
      <c r="AL64" s="536"/>
      <c r="AM64" s="535"/>
      <c r="AN64" s="535"/>
      <c r="AO64" s="536"/>
      <c r="AP64" s="535"/>
      <c r="AQ64" s="535"/>
      <c r="AR64" s="536"/>
      <c r="AS64" s="496"/>
      <c r="AT64" s="496"/>
      <c r="AU64" s="496"/>
      <c r="AV64" s="496"/>
      <c r="AW64" s="496"/>
      <c r="AX64" s="496"/>
      <c r="AY64" s="496"/>
      <c r="AZ64" s="496"/>
      <c r="BA64" s="496"/>
      <c r="BB64" s="496"/>
      <c r="BC64" s="496"/>
    </row>
    <row r="65" spans="2:55">
      <c r="B65" s="340" t="s">
        <v>2303</v>
      </c>
      <c r="C65" s="341" t="s">
        <v>2304</v>
      </c>
      <c r="D65" s="363" t="s">
        <v>938</v>
      </c>
      <c r="E65" s="830" t="s">
        <v>939</v>
      </c>
      <c r="F65" s="831"/>
      <c r="G65" s="454">
        <f t="shared" ref="G65:N65" si="72">G67+G82</f>
        <v>0</v>
      </c>
      <c r="H65" s="456">
        <f t="shared" si="72"/>
        <v>0</v>
      </c>
      <c r="I65" s="454">
        <f t="shared" si="72"/>
        <v>0</v>
      </c>
      <c r="J65" s="456">
        <f t="shared" si="72"/>
        <v>0</v>
      </c>
      <c r="K65" s="454">
        <f t="shared" si="72"/>
        <v>0</v>
      </c>
      <c r="L65" s="456">
        <f t="shared" si="72"/>
        <v>0</v>
      </c>
      <c r="M65" s="454">
        <f t="shared" si="72"/>
        <v>0</v>
      </c>
      <c r="N65" s="456">
        <f t="shared" si="72"/>
        <v>0</v>
      </c>
      <c r="O65" s="454">
        <f>P65+Q65</f>
        <v>0</v>
      </c>
      <c r="P65" s="455">
        <f>P67+P82</f>
        <v>0</v>
      </c>
      <c r="Q65" s="456">
        <f>Q67+Q82</f>
        <v>0</v>
      </c>
      <c r="R65" s="457">
        <f>R67+R82</f>
        <v>0</v>
      </c>
      <c r="S65" s="455">
        <f>S67+S82</f>
        <v>0</v>
      </c>
      <c r="T65" s="456">
        <f>T67+T82</f>
        <v>0</v>
      </c>
      <c r="U65" s="457">
        <f>V65+W65</f>
        <v>0</v>
      </c>
      <c r="V65" s="455">
        <f>V67+V82</f>
        <v>0</v>
      </c>
      <c r="W65" s="456">
        <f>W67+W82</f>
        <v>0</v>
      </c>
      <c r="X65" s="457">
        <f>X67+X82</f>
        <v>0</v>
      </c>
      <c r="Y65" s="455">
        <f>Y67+Y82</f>
        <v>0</v>
      </c>
      <c r="Z65" s="456">
        <f>Z67+Z82</f>
        <v>0</v>
      </c>
      <c r="AA65" s="457">
        <f>AB65+AC65</f>
        <v>0</v>
      </c>
      <c r="AB65" s="455">
        <f>AB67+AB82</f>
        <v>0</v>
      </c>
      <c r="AC65" s="456">
        <f>AC67+AC82</f>
        <v>0</v>
      </c>
      <c r="AD65" s="457">
        <f>AD67+AD82</f>
        <v>0</v>
      </c>
      <c r="AE65" s="455">
        <f>AE67+AE82</f>
        <v>0</v>
      </c>
      <c r="AF65" s="456">
        <f>AF67+AF82</f>
        <v>0</v>
      </c>
      <c r="AG65" s="457">
        <f>AH65+AI65</f>
        <v>0</v>
      </c>
      <c r="AH65" s="455">
        <f>AH67+AH82</f>
        <v>0</v>
      </c>
      <c r="AI65" s="456">
        <f>AI67+AI82</f>
        <v>0</v>
      </c>
      <c r="AJ65" s="457">
        <f>AJ67+AJ82</f>
        <v>0</v>
      </c>
      <c r="AK65" s="455">
        <f>AK67+AK82</f>
        <v>0</v>
      </c>
      <c r="AL65" s="456">
        <f>AL67+AL82</f>
        <v>0</v>
      </c>
      <c r="AM65" s="457">
        <f>AN65+AO65</f>
        <v>0</v>
      </c>
      <c r="AN65" s="455">
        <f>AN67+AN82</f>
        <v>0</v>
      </c>
      <c r="AO65" s="456">
        <f>AO67+AO82</f>
        <v>0</v>
      </c>
      <c r="AP65" s="457">
        <f>AP67+AP82</f>
        <v>0</v>
      </c>
      <c r="AQ65" s="455">
        <f>AQ67+AQ82</f>
        <v>0</v>
      </c>
      <c r="AR65" s="456">
        <f>AR67+AR82</f>
        <v>0</v>
      </c>
      <c r="AS65" s="496"/>
      <c r="AT65" s="496"/>
      <c r="AU65" s="496"/>
      <c r="AV65" s="496"/>
      <c r="AW65" s="496"/>
      <c r="AX65" s="496"/>
      <c r="AY65" s="496"/>
      <c r="AZ65" s="496"/>
      <c r="BA65" s="496"/>
      <c r="BB65" s="496"/>
      <c r="BC65" s="496"/>
    </row>
    <row r="66" spans="2:55" hidden="1">
      <c r="D66" s="387"/>
      <c r="E66" s="368"/>
      <c r="F66" s="369"/>
      <c r="G66" s="556"/>
      <c r="H66" s="555"/>
      <c r="I66" s="556"/>
      <c r="J66" s="555"/>
      <c r="K66" s="556"/>
      <c r="L66" s="555"/>
      <c r="M66" s="556"/>
      <c r="N66" s="555"/>
      <c r="O66" s="534"/>
      <c r="P66" s="535"/>
      <c r="Q66" s="536"/>
      <c r="R66" s="535"/>
      <c r="S66" s="535"/>
      <c r="T66" s="536"/>
      <c r="U66" s="535"/>
      <c r="V66" s="535"/>
      <c r="W66" s="536"/>
      <c r="X66" s="535"/>
      <c r="Y66" s="535"/>
      <c r="Z66" s="536"/>
      <c r="AA66" s="535"/>
      <c r="AB66" s="535"/>
      <c r="AC66" s="536"/>
      <c r="AD66" s="535"/>
      <c r="AE66" s="535"/>
      <c r="AF66" s="536"/>
      <c r="AG66" s="535"/>
      <c r="AH66" s="535"/>
      <c r="AI66" s="536"/>
      <c r="AJ66" s="535"/>
      <c r="AK66" s="535"/>
      <c r="AL66" s="536"/>
      <c r="AM66" s="535"/>
      <c r="AN66" s="535"/>
      <c r="AO66" s="536"/>
      <c r="AP66" s="535"/>
      <c r="AQ66" s="535"/>
      <c r="AR66" s="536"/>
      <c r="AS66" s="496"/>
      <c r="AT66" s="496"/>
      <c r="AU66" s="496"/>
      <c r="AV66" s="496"/>
      <c r="AW66" s="496"/>
      <c r="AX66" s="496"/>
      <c r="AY66" s="496"/>
      <c r="AZ66" s="496"/>
      <c r="BA66" s="496"/>
      <c r="BB66" s="496"/>
      <c r="BC66" s="496"/>
    </row>
    <row r="67" spans="2:55">
      <c r="C67" s="341" t="s">
        <v>2304</v>
      </c>
      <c r="D67" s="363" t="s">
        <v>940</v>
      </c>
      <c r="E67" s="830" t="s">
        <v>941</v>
      </c>
      <c r="F67" s="831"/>
      <c r="G67" s="454">
        <f t="shared" ref="G67:N67" si="73">G69</f>
        <v>0</v>
      </c>
      <c r="H67" s="456">
        <f t="shared" si="73"/>
        <v>0</v>
      </c>
      <c r="I67" s="454">
        <f t="shared" si="73"/>
        <v>0</v>
      </c>
      <c r="J67" s="456">
        <f t="shared" si="73"/>
        <v>0</v>
      </c>
      <c r="K67" s="454">
        <f t="shared" si="73"/>
        <v>0</v>
      </c>
      <c r="L67" s="456">
        <f t="shared" si="73"/>
        <v>0</v>
      </c>
      <c r="M67" s="454">
        <f t="shared" si="73"/>
        <v>0</v>
      </c>
      <c r="N67" s="456">
        <f t="shared" si="73"/>
        <v>0</v>
      </c>
      <c r="O67" s="454">
        <f>P67+Q67</f>
        <v>0</v>
      </c>
      <c r="P67" s="455">
        <f>P69</f>
        <v>0</v>
      </c>
      <c r="Q67" s="456">
        <f>Q69</f>
        <v>0</v>
      </c>
      <c r="R67" s="457">
        <f>R69</f>
        <v>0</v>
      </c>
      <c r="S67" s="455">
        <f>S69</f>
        <v>0</v>
      </c>
      <c r="T67" s="456">
        <f>T69</f>
        <v>0</v>
      </c>
      <c r="U67" s="457">
        <f>V67+W67</f>
        <v>0</v>
      </c>
      <c r="V67" s="455">
        <f>V69</f>
        <v>0</v>
      </c>
      <c r="W67" s="456">
        <f>W69</f>
        <v>0</v>
      </c>
      <c r="X67" s="457">
        <f>X69</f>
        <v>0</v>
      </c>
      <c r="Y67" s="455">
        <f>Y69</f>
        <v>0</v>
      </c>
      <c r="Z67" s="456">
        <f>Z69</f>
        <v>0</v>
      </c>
      <c r="AA67" s="457">
        <f>AB67+AC67</f>
        <v>0</v>
      </c>
      <c r="AB67" s="455">
        <f>AB69</f>
        <v>0</v>
      </c>
      <c r="AC67" s="456">
        <f>AC69</f>
        <v>0</v>
      </c>
      <c r="AD67" s="457">
        <f>AD69</f>
        <v>0</v>
      </c>
      <c r="AE67" s="455">
        <f>AE69</f>
        <v>0</v>
      </c>
      <c r="AF67" s="456">
        <f>AF69</f>
        <v>0</v>
      </c>
      <c r="AG67" s="457">
        <f>AH67+AI67</f>
        <v>0</v>
      </c>
      <c r="AH67" s="455">
        <f>AH69</f>
        <v>0</v>
      </c>
      <c r="AI67" s="456">
        <f>AI69</f>
        <v>0</v>
      </c>
      <c r="AJ67" s="457">
        <f>AJ69</f>
        <v>0</v>
      </c>
      <c r="AK67" s="455">
        <f>AK69</f>
        <v>0</v>
      </c>
      <c r="AL67" s="456">
        <f>AL69</f>
        <v>0</v>
      </c>
      <c r="AM67" s="457">
        <f>AN67+AO67</f>
        <v>0</v>
      </c>
      <c r="AN67" s="455">
        <f>AN69</f>
        <v>0</v>
      </c>
      <c r="AO67" s="456">
        <f>AO69</f>
        <v>0</v>
      </c>
      <c r="AP67" s="457">
        <f>AP69</f>
        <v>0</v>
      </c>
      <c r="AQ67" s="455">
        <f>AQ69</f>
        <v>0</v>
      </c>
      <c r="AR67" s="456">
        <f>AR69</f>
        <v>0</v>
      </c>
      <c r="AS67" s="496"/>
      <c r="AT67" s="496"/>
      <c r="AU67" s="496"/>
      <c r="AV67" s="496"/>
      <c r="AW67" s="496"/>
      <c r="AX67" s="496"/>
      <c r="AY67" s="496"/>
      <c r="AZ67" s="496"/>
      <c r="BA67" s="496"/>
      <c r="BB67" s="496"/>
      <c r="BC67" s="496"/>
    </row>
    <row r="68" spans="2:55">
      <c r="D68" s="378" t="s">
        <v>942</v>
      </c>
      <c r="E68" s="813" t="s">
        <v>1473</v>
      </c>
      <c r="F68" s="820"/>
      <c r="G68" s="454">
        <f t="shared" ref="G68:T68" si="74">IF(G65=0,0,G67/G65*100)</f>
        <v>0</v>
      </c>
      <c r="H68" s="456">
        <f t="shared" si="74"/>
        <v>0</v>
      </c>
      <c r="I68" s="454">
        <f t="shared" si="74"/>
        <v>0</v>
      </c>
      <c r="J68" s="456">
        <f t="shared" si="74"/>
        <v>0</v>
      </c>
      <c r="K68" s="454">
        <f t="shared" si="74"/>
        <v>0</v>
      </c>
      <c r="L68" s="456">
        <f t="shared" si="74"/>
        <v>0</v>
      </c>
      <c r="M68" s="454">
        <f t="shared" si="74"/>
        <v>0</v>
      </c>
      <c r="N68" s="456">
        <f t="shared" si="74"/>
        <v>0</v>
      </c>
      <c r="O68" s="454">
        <f t="shared" si="74"/>
        <v>0</v>
      </c>
      <c r="P68" s="455">
        <f t="shared" si="74"/>
        <v>0</v>
      </c>
      <c r="Q68" s="456">
        <f t="shared" si="74"/>
        <v>0</v>
      </c>
      <c r="R68" s="457">
        <f t="shared" si="74"/>
        <v>0</v>
      </c>
      <c r="S68" s="455">
        <f t="shared" si="74"/>
        <v>0</v>
      </c>
      <c r="T68" s="456">
        <f t="shared" si="74"/>
        <v>0</v>
      </c>
      <c r="U68" s="457">
        <f t="shared" ref="U68:AB68" si="75">IF(U65=0,0,U67/U65*100)</f>
        <v>0</v>
      </c>
      <c r="V68" s="455">
        <f>IF(V65=0,0,V67/V65*100)</f>
        <v>0</v>
      </c>
      <c r="W68" s="456">
        <f>IF(W65=0,0,W67/W65*100)</f>
        <v>0</v>
      </c>
      <c r="X68" s="457">
        <f t="shared" si="75"/>
        <v>0</v>
      </c>
      <c r="Y68" s="455">
        <f>IF(Y65=0,0,Y67/Y65*100)</f>
        <v>0</v>
      </c>
      <c r="Z68" s="456">
        <f>IF(Z65=0,0,Z67/Z65*100)</f>
        <v>0</v>
      </c>
      <c r="AA68" s="457">
        <f t="shared" si="75"/>
        <v>0</v>
      </c>
      <c r="AB68" s="455">
        <f t="shared" si="75"/>
        <v>0</v>
      </c>
      <c r="AC68" s="456">
        <f t="shared" ref="AC68:AR68" si="76">IF(AC65=0,0,AC67/AC65*100)</f>
        <v>0</v>
      </c>
      <c r="AD68" s="457">
        <f t="shared" si="76"/>
        <v>0</v>
      </c>
      <c r="AE68" s="455">
        <f t="shared" si="76"/>
        <v>0</v>
      </c>
      <c r="AF68" s="456">
        <f t="shared" si="76"/>
        <v>0</v>
      </c>
      <c r="AG68" s="457">
        <f t="shared" si="76"/>
        <v>0</v>
      </c>
      <c r="AH68" s="455">
        <f t="shared" si="76"/>
        <v>0</v>
      </c>
      <c r="AI68" s="456">
        <f t="shared" si="76"/>
        <v>0</v>
      </c>
      <c r="AJ68" s="457">
        <f t="shared" si="76"/>
        <v>0</v>
      </c>
      <c r="AK68" s="455">
        <f t="shared" si="76"/>
        <v>0</v>
      </c>
      <c r="AL68" s="456">
        <f t="shared" si="76"/>
        <v>0</v>
      </c>
      <c r="AM68" s="457">
        <f t="shared" si="76"/>
        <v>0</v>
      </c>
      <c r="AN68" s="455">
        <f t="shared" si="76"/>
        <v>0</v>
      </c>
      <c r="AO68" s="456">
        <f t="shared" si="76"/>
        <v>0</v>
      </c>
      <c r="AP68" s="457">
        <f t="shared" si="76"/>
        <v>0</v>
      </c>
      <c r="AQ68" s="455">
        <f t="shared" si="76"/>
        <v>0</v>
      </c>
      <c r="AR68" s="456">
        <f t="shared" si="76"/>
        <v>0</v>
      </c>
      <c r="AS68" s="496"/>
      <c r="AT68" s="496"/>
      <c r="AU68" s="496"/>
      <c r="AV68" s="496"/>
      <c r="AW68" s="496"/>
      <c r="AX68" s="496"/>
      <c r="AY68" s="496"/>
      <c r="AZ68" s="496"/>
      <c r="BA68" s="496"/>
      <c r="BB68" s="496"/>
      <c r="BC68" s="496"/>
    </row>
    <row r="69" spans="2:55">
      <c r="D69" s="378" t="s">
        <v>943</v>
      </c>
      <c r="E69" s="813" t="s">
        <v>2351</v>
      </c>
      <c r="F69" s="820"/>
      <c r="G69" s="373"/>
      <c r="H69" s="374"/>
      <c r="I69" s="373"/>
      <c r="J69" s="374"/>
      <c r="K69" s="373"/>
      <c r="L69" s="374"/>
      <c r="M69" s="373"/>
      <c r="N69" s="374"/>
      <c r="O69" s="454">
        <f t="shared" ref="O69:O76" si="77">P69+Q69</f>
        <v>0</v>
      </c>
      <c r="P69" s="537">
        <f>SUMIF($E$80:$E$81,$D69,P$80:P$81)</f>
        <v>0</v>
      </c>
      <c r="Q69" s="538">
        <f>SUMIF($E$80:$E$81,$D69,Q$80:Q$81)</f>
        <v>0</v>
      </c>
      <c r="R69" s="637">
        <f>SUMIF($E$80:$E$81,$D69,R$80:R$81)</f>
        <v>0</v>
      </c>
      <c r="S69" s="537">
        <f>SUMIF($E$80:$E$81,$D69,S$80:S$81)</f>
        <v>0</v>
      </c>
      <c r="T69" s="538">
        <f>SUMIF($E$80:$E$81,$D69,T$80:T$81)</f>
        <v>0</v>
      </c>
      <c r="U69" s="457">
        <f t="shared" ref="U69:U76" si="78">V69+W69</f>
        <v>0</v>
      </c>
      <c r="V69" s="537">
        <f>SUMIF($E$80:$E$81,$D69,V$80:V$81)</f>
        <v>0</v>
      </c>
      <c r="W69" s="538">
        <f>SUMIF($E$80:$E$81,$D69,W$80:W$81)</f>
        <v>0</v>
      </c>
      <c r="X69" s="637">
        <f>SUMIF($E$80:$E$81,$D69,X$80:X$81)</f>
        <v>0</v>
      </c>
      <c r="Y69" s="537">
        <f>SUMIF($E$80:$E$81,$D69,Y$80:Y$81)</f>
        <v>0</v>
      </c>
      <c r="Z69" s="538">
        <f>SUMIF($E$80:$E$81,$D69,Z$80:Z$81)</f>
        <v>0</v>
      </c>
      <c r="AA69" s="457">
        <f t="shared" ref="AA69:AA76" si="79">AB69+AC69</f>
        <v>0</v>
      </c>
      <c r="AB69" s="537">
        <f>SUMIF($E$80:$E$81,$D69,AB$80:AB$81)</f>
        <v>0</v>
      </c>
      <c r="AC69" s="538">
        <f>SUMIF($E$80:$E$81,$D69,AC$80:AC$81)</f>
        <v>0</v>
      </c>
      <c r="AD69" s="637">
        <f>SUMIF($E$80:$E$81,$D69,AD$80:AD$81)</f>
        <v>0</v>
      </c>
      <c r="AE69" s="537">
        <f>SUMIF($E$80:$E$81,$D69,AE$80:AE$81)</f>
        <v>0</v>
      </c>
      <c r="AF69" s="538">
        <f>SUMIF($E$80:$E$81,$D69,AF$80:AF$81)</f>
        <v>0</v>
      </c>
      <c r="AG69" s="457">
        <f t="shared" ref="AG69:AG76" si="80">AH69+AI69</f>
        <v>0</v>
      </c>
      <c r="AH69" s="537">
        <f>SUMIF($E$80:$E$81,$D69,AH$80:AH$81)</f>
        <v>0</v>
      </c>
      <c r="AI69" s="538">
        <f>SUMIF($E$80:$E$81,$D69,AI$80:AI$81)</f>
        <v>0</v>
      </c>
      <c r="AJ69" s="637">
        <f>SUMIF($E$80:$E$81,$D69,AJ$80:AJ$81)</f>
        <v>0</v>
      </c>
      <c r="AK69" s="537">
        <f>SUMIF($E$80:$E$81,$D69,AK$80:AK$81)</f>
        <v>0</v>
      </c>
      <c r="AL69" s="538">
        <f>SUMIF($E$80:$E$81,$D69,AL$80:AL$81)</f>
        <v>0</v>
      </c>
      <c r="AM69" s="457">
        <f t="shared" ref="AM69:AM76" si="81">AN69+AO69</f>
        <v>0</v>
      </c>
      <c r="AN69" s="537">
        <f>SUMIF($E$80:$E$81,$D69,AN$80:AN$81)</f>
        <v>0</v>
      </c>
      <c r="AO69" s="538">
        <f>SUMIF($E$80:$E$81,$D69,AO$80:AO$81)</f>
        <v>0</v>
      </c>
      <c r="AP69" s="637">
        <f>SUMIF($E$80:$E$81,$D69,AP$80:AP$81)</f>
        <v>0</v>
      </c>
      <c r="AQ69" s="537">
        <f>SUMIF($E$80:$E$81,$D69,AQ$80:AQ$81)</f>
        <v>0</v>
      </c>
      <c r="AR69" s="538">
        <f>SUMIF($E$80:$E$81,$D69,AR$80:AR$81)</f>
        <v>0</v>
      </c>
      <c r="AS69" s="496"/>
      <c r="AT69" s="496"/>
      <c r="AU69" s="496"/>
      <c r="AV69" s="496"/>
      <c r="AW69" s="496"/>
      <c r="AX69" s="496"/>
      <c r="AY69" s="496"/>
      <c r="AZ69" s="496"/>
      <c r="BA69" s="496"/>
      <c r="BB69" s="496"/>
      <c r="BC69" s="496"/>
    </row>
    <row r="70" spans="2:55">
      <c r="D70" s="378" t="s">
        <v>947</v>
      </c>
      <c r="E70" s="813" t="s">
        <v>2352</v>
      </c>
      <c r="F70" s="820"/>
      <c r="G70" s="454">
        <f t="shared" ref="G70:N70" si="82">G71+G74</f>
        <v>0</v>
      </c>
      <c r="H70" s="456">
        <f t="shared" si="82"/>
        <v>0</v>
      </c>
      <c r="I70" s="454">
        <f t="shared" si="82"/>
        <v>0</v>
      </c>
      <c r="J70" s="456">
        <f t="shared" si="82"/>
        <v>0</v>
      </c>
      <c r="K70" s="454">
        <f t="shared" si="82"/>
        <v>0</v>
      </c>
      <c r="L70" s="456">
        <f t="shared" si="82"/>
        <v>0</v>
      </c>
      <c r="M70" s="454">
        <f t="shared" si="82"/>
        <v>0</v>
      </c>
      <c r="N70" s="456">
        <f t="shared" si="82"/>
        <v>0</v>
      </c>
      <c r="O70" s="454">
        <f t="shared" si="77"/>
        <v>0</v>
      </c>
      <c r="P70" s="455">
        <f>P71+P74</f>
        <v>0</v>
      </c>
      <c r="Q70" s="456">
        <f>Q71+Q74</f>
        <v>0</v>
      </c>
      <c r="R70" s="457">
        <f>R71+R74</f>
        <v>0</v>
      </c>
      <c r="S70" s="455">
        <f>S71+S74</f>
        <v>0</v>
      </c>
      <c r="T70" s="456">
        <f>T71+T74</f>
        <v>0</v>
      </c>
      <c r="U70" s="457">
        <f t="shared" si="78"/>
        <v>0</v>
      </c>
      <c r="V70" s="455">
        <f>V71+V74</f>
        <v>0</v>
      </c>
      <c r="W70" s="456">
        <f>W71+W74</f>
        <v>0</v>
      </c>
      <c r="X70" s="457">
        <f>X71+X74</f>
        <v>0</v>
      </c>
      <c r="Y70" s="455">
        <f>Y71+Y74</f>
        <v>0</v>
      </c>
      <c r="Z70" s="456">
        <f>Z71+Z74</f>
        <v>0</v>
      </c>
      <c r="AA70" s="457">
        <f t="shared" si="79"/>
        <v>0</v>
      </c>
      <c r="AB70" s="455">
        <f>AB71+AB74</f>
        <v>0</v>
      </c>
      <c r="AC70" s="456">
        <f>AC71+AC74</f>
        <v>0</v>
      </c>
      <c r="AD70" s="457">
        <f>AD71+AD74</f>
        <v>0</v>
      </c>
      <c r="AE70" s="455">
        <f>AE71+AE74</f>
        <v>0</v>
      </c>
      <c r="AF70" s="456">
        <f>AF71+AF74</f>
        <v>0</v>
      </c>
      <c r="AG70" s="457">
        <f t="shared" si="80"/>
        <v>0</v>
      </c>
      <c r="AH70" s="455">
        <f>AH71+AH74</f>
        <v>0</v>
      </c>
      <c r="AI70" s="456">
        <f>AI71+AI74</f>
        <v>0</v>
      </c>
      <c r="AJ70" s="457">
        <f>AJ71+AJ74</f>
        <v>0</v>
      </c>
      <c r="AK70" s="455">
        <f>AK71+AK74</f>
        <v>0</v>
      </c>
      <c r="AL70" s="456">
        <f>AL71+AL74</f>
        <v>0</v>
      </c>
      <c r="AM70" s="457">
        <f t="shared" si="81"/>
        <v>0</v>
      </c>
      <c r="AN70" s="455">
        <f>AN71+AN74</f>
        <v>0</v>
      </c>
      <c r="AO70" s="456">
        <f>AO71+AO74</f>
        <v>0</v>
      </c>
      <c r="AP70" s="457">
        <f>AP71+AP74</f>
        <v>0</v>
      </c>
      <c r="AQ70" s="455">
        <f>AQ71+AQ74</f>
        <v>0</v>
      </c>
      <c r="AR70" s="456">
        <f>AR71+AR74</f>
        <v>0</v>
      </c>
      <c r="AS70" s="496"/>
      <c r="AT70" s="496"/>
      <c r="AU70" s="496"/>
      <c r="AV70" s="496"/>
      <c r="AW70" s="496"/>
      <c r="AX70" s="496"/>
      <c r="AY70" s="496"/>
      <c r="AZ70" s="496"/>
      <c r="BA70" s="496"/>
      <c r="BB70" s="496"/>
      <c r="BC70" s="496"/>
    </row>
    <row r="71" spans="2:55">
      <c r="C71" s="341" t="s">
        <v>2304</v>
      </c>
      <c r="D71" s="378" t="s">
        <v>949</v>
      </c>
      <c r="E71" s="828" t="s">
        <v>944</v>
      </c>
      <c r="F71" s="829"/>
      <c r="G71" s="454">
        <f t="shared" ref="G71:N71" si="83">G72+G73</f>
        <v>0</v>
      </c>
      <c r="H71" s="456">
        <f t="shared" si="83"/>
        <v>0</v>
      </c>
      <c r="I71" s="454">
        <f t="shared" si="83"/>
        <v>0</v>
      </c>
      <c r="J71" s="456">
        <f t="shared" si="83"/>
        <v>0</v>
      </c>
      <c r="K71" s="454">
        <f t="shared" si="83"/>
        <v>0</v>
      </c>
      <c r="L71" s="456">
        <f t="shared" si="83"/>
        <v>0</v>
      </c>
      <c r="M71" s="454">
        <f t="shared" si="83"/>
        <v>0</v>
      </c>
      <c r="N71" s="456">
        <f t="shared" si="83"/>
        <v>0</v>
      </c>
      <c r="O71" s="454">
        <f t="shared" si="77"/>
        <v>0</v>
      </c>
      <c r="P71" s="455">
        <f>P72+P73</f>
        <v>0</v>
      </c>
      <c r="Q71" s="456">
        <f>Q72+Q73</f>
        <v>0</v>
      </c>
      <c r="R71" s="457">
        <f>R72+R73</f>
        <v>0</v>
      </c>
      <c r="S71" s="455">
        <f>S72+S73</f>
        <v>0</v>
      </c>
      <c r="T71" s="456">
        <f>T72+T73</f>
        <v>0</v>
      </c>
      <c r="U71" s="457">
        <f t="shared" si="78"/>
        <v>0</v>
      </c>
      <c r="V71" s="455">
        <f>V72+V73</f>
        <v>0</v>
      </c>
      <c r="W71" s="456">
        <f>W72+W73</f>
        <v>0</v>
      </c>
      <c r="X71" s="457">
        <f>X72+X73</f>
        <v>0</v>
      </c>
      <c r="Y71" s="455">
        <f>Y72+Y73</f>
        <v>0</v>
      </c>
      <c r="Z71" s="456">
        <f>Z72+Z73</f>
        <v>0</v>
      </c>
      <c r="AA71" s="457">
        <f t="shared" si="79"/>
        <v>0</v>
      </c>
      <c r="AB71" s="455">
        <f>AB72+AB73</f>
        <v>0</v>
      </c>
      <c r="AC71" s="456">
        <f>AC72+AC73</f>
        <v>0</v>
      </c>
      <c r="AD71" s="457">
        <f>AD72+AD73</f>
        <v>0</v>
      </c>
      <c r="AE71" s="455">
        <f>AE72+AE73</f>
        <v>0</v>
      </c>
      <c r="AF71" s="456">
        <f>AF72+AF73</f>
        <v>0</v>
      </c>
      <c r="AG71" s="457">
        <f t="shared" si="80"/>
        <v>0</v>
      </c>
      <c r="AH71" s="455">
        <f>AH72+AH73</f>
        <v>0</v>
      </c>
      <c r="AI71" s="456">
        <f>AI72+AI73</f>
        <v>0</v>
      </c>
      <c r="AJ71" s="457">
        <f>AJ72+AJ73</f>
        <v>0</v>
      </c>
      <c r="AK71" s="455">
        <f>AK72+AK73</f>
        <v>0</v>
      </c>
      <c r="AL71" s="456">
        <f>AL72+AL73</f>
        <v>0</v>
      </c>
      <c r="AM71" s="457">
        <f t="shared" si="81"/>
        <v>0</v>
      </c>
      <c r="AN71" s="455">
        <f>AN72+AN73</f>
        <v>0</v>
      </c>
      <c r="AO71" s="456">
        <f>AO72+AO73</f>
        <v>0</v>
      </c>
      <c r="AP71" s="457">
        <f>AP72+AP73</f>
        <v>0</v>
      </c>
      <c r="AQ71" s="455">
        <f>AQ72+AQ73</f>
        <v>0</v>
      </c>
      <c r="AR71" s="456">
        <f>AR72+AR73</f>
        <v>0</v>
      </c>
      <c r="AS71" s="496"/>
      <c r="AT71" s="496"/>
      <c r="AU71" s="496"/>
      <c r="AV71" s="496"/>
      <c r="AW71" s="496"/>
      <c r="AX71" s="496"/>
      <c r="AY71" s="496"/>
      <c r="AZ71" s="496"/>
      <c r="BA71" s="496"/>
      <c r="BB71" s="496"/>
      <c r="BC71" s="496"/>
    </row>
    <row r="72" spans="2:55">
      <c r="D72" s="378" t="s">
        <v>2339</v>
      </c>
      <c r="E72" s="807" t="s">
        <v>945</v>
      </c>
      <c r="F72" s="835"/>
      <c r="G72" s="373"/>
      <c r="H72" s="374"/>
      <c r="I72" s="373"/>
      <c r="J72" s="374"/>
      <c r="K72" s="373"/>
      <c r="L72" s="374"/>
      <c r="M72" s="373"/>
      <c r="N72" s="374"/>
      <c r="O72" s="454">
        <f t="shared" si="77"/>
        <v>0</v>
      </c>
      <c r="P72" s="537">
        <f t="shared" ref="P72:T73" si="84">SUMIF($E$80:$E$81,$D72,P$80:P$81)</f>
        <v>0</v>
      </c>
      <c r="Q72" s="538">
        <f t="shared" si="84"/>
        <v>0</v>
      </c>
      <c r="R72" s="637">
        <f t="shared" si="84"/>
        <v>0</v>
      </c>
      <c r="S72" s="537">
        <f t="shared" si="84"/>
        <v>0</v>
      </c>
      <c r="T72" s="538">
        <f t="shared" si="84"/>
        <v>0</v>
      </c>
      <c r="U72" s="457">
        <f t="shared" si="78"/>
        <v>0</v>
      </c>
      <c r="V72" s="537">
        <f>SUMIF($E$80:$E$81,$D72,V$80:V$81)</f>
        <v>0</v>
      </c>
      <c r="W72" s="538">
        <f>SUMIF($E$80:$E$81,$D72,W$80:W$81)</f>
        <v>0</v>
      </c>
      <c r="X72" s="637">
        <f t="shared" ref="X72:Z73" si="85">SUMIF($E$80:$E$81,$D72,X$80:X$81)</f>
        <v>0</v>
      </c>
      <c r="Y72" s="537">
        <f t="shared" si="85"/>
        <v>0</v>
      </c>
      <c r="Z72" s="538">
        <f t="shared" si="85"/>
        <v>0</v>
      </c>
      <c r="AA72" s="457">
        <f t="shared" si="79"/>
        <v>0</v>
      </c>
      <c r="AB72" s="537">
        <f>SUMIF($E$80:$E$81,$D72,AB$80:AB$81)</f>
        <v>0</v>
      </c>
      <c r="AC72" s="538">
        <f>SUMIF($E$80:$E$81,$D72,AC$80:AC$81)</f>
        <v>0</v>
      </c>
      <c r="AD72" s="637">
        <f t="shared" ref="AD72:AF73" si="86">SUMIF($E$80:$E$81,$D72,AD$80:AD$81)</f>
        <v>0</v>
      </c>
      <c r="AE72" s="537">
        <f t="shared" si="86"/>
        <v>0</v>
      </c>
      <c r="AF72" s="538">
        <f t="shared" si="86"/>
        <v>0</v>
      </c>
      <c r="AG72" s="457">
        <f t="shared" si="80"/>
        <v>0</v>
      </c>
      <c r="AH72" s="537">
        <f>SUMIF($E$80:$E$81,$D72,AH$80:AH$81)</f>
        <v>0</v>
      </c>
      <c r="AI72" s="538">
        <f>SUMIF($E$80:$E$81,$D72,AI$80:AI$81)</f>
        <v>0</v>
      </c>
      <c r="AJ72" s="637">
        <f t="shared" ref="AJ72:AL73" si="87">SUMIF($E$80:$E$81,$D72,AJ$80:AJ$81)</f>
        <v>0</v>
      </c>
      <c r="AK72" s="537">
        <f t="shared" si="87"/>
        <v>0</v>
      </c>
      <c r="AL72" s="538">
        <f t="shared" si="87"/>
        <v>0</v>
      </c>
      <c r="AM72" s="457">
        <f t="shared" si="81"/>
        <v>0</v>
      </c>
      <c r="AN72" s="537">
        <f>SUMIF($E$80:$E$81,$D72,AN$80:AN$81)</f>
        <v>0</v>
      </c>
      <c r="AO72" s="538">
        <f>SUMIF($E$80:$E$81,$D72,AO$80:AO$81)</f>
        <v>0</v>
      </c>
      <c r="AP72" s="637">
        <f t="shared" ref="AP72:AR73" si="88">SUMIF($E$80:$E$81,$D72,AP$80:AP$81)</f>
        <v>0</v>
      </c>
      <c r="AQ72" s="537">
        <f t="shared" si="88"/>
        <v>0</v>
      </c>
      <c r="AR72" s="538">
        <f t="shared" si="88"/>
        <v>0</v>
      </c>
      <c r="AS72" s="496"/>
      <c r="AT72" s="496"/>
      <c r="AU72" s="496"/>
      <c r="AV72" s="496"/>
      <c r="AW72" s="496"/>
      <c r="AX72" s="496"/>
      <c r="AY72" s="496"/>
      <c r="AZ72" s="496"/>
      <c r="BA72" s="496"/>
      <c r="BB72" s="496"/>
      <c r="BC72" s="496"/>
    </row>
    <row r="73" spans="2:55">
      <c r="D73" s="378" t="s">
        <v>2340</v>
      </c>
      <c r="E73" s="807" t="s">
        <v>946</v>
      </c>
      <c r="F73" s="835"/>
      <c r="G73" s="373"/>
      <c r="H73" s="374"/>
      <c r="I73" s="373"/>
      <c r="J73" s="374"/>
      <c r="K73" s="373"/>
      <c r="L73" s="374"/>
      <c r="M73" s="373"/>
      <c r="N73" s="374"/>
      <c r="O73" s="454">
        <f t="shared" si="77"/>
        <v>0</v>
      </c>
      <c r="P73" s="537">
        <f t="shared" si="84"/>
        <v>0</v>
      </c>
      <c r="Q73" s="538">
        <f t="shared" si="84"/>
        <v>0</v>
      </c>
      <c r="R73" s="637">
        <f t="shared" si="84"/>
        <v>0</v>
      </c>
      <c r="S73" s="537">
        <f t="shared" si="84"/>
        <v>0</v>
      </c>
      <c r="T73" s="538">
        <f t="shared" si="84"/>
        <v>0</v>
      </c>
      <c r="U73" s="457">
        <f t="shared" si="78"/>
        <v>0</v>
      </c>
      <c r="V73" s="537">
        <f>SUMIF($E$80:$E$81,$D73,V$80:V$81)</f>
        <v>0</v>
      </c>
      <c r="W73" s="538">
        <f>SUMIF($E$80:$E$81,$D73,W$80:W$81)</f>
        <v>0</v>
      </c>
      <c r="X73" s="637">
        <f t="shared" si="85"/>
        <v>0</v>
      </c>
      <c r="Y73" s="537">
        <f t="shared" si="85"/>
        <v>0</v>
      </c>
      <c r="Z73" s="538">
        <f t="shared" si="85"/>
        <v>0</v>
      </c>
      <c r="AA73" s="457">
        <f t="shared" si="79"/>
        <v>0</v>
      </c>
      <c r="AB73" s="537">
        <f>SUMIF($E$80:$E$81,$D73,AB$80:AB$81)</f>
        <v>0</v>
      </c>
      <c r="AC73" s="538">
        <f>SUMIF($E$80:$E$81,$D73,AC$80:AC$81)</f>
        <v>0</v>
      </c>
      <c r="AD73" s="637">
        <f t="shared" si="86"/>
        <v>0</v>
      </c>
      <c r="AE73" s="537">
        <f t="shared" si="86"/>
        <v>0</v>
      </c>
      <c r="AF73" s="538">
        <f t="shared" si="86"/>
        <v>0</v>
      </c>
      <c r="AG73" s="457">
        <f t="shared" si="80"/>
        <v>0</v>
      </c>
      <c r="AH73" s="537">
        <f>SUMIF($E$80:$E$81,$D73,AH$80:AH$81)</f>
        <v>0</v>
      </c>
      <c r="AI73" s="538">
        <f>SUMIF($E$80:$E$81,$D73,AI$80:AI$81)</f>
        <v>0</v>
      </c>
      <c r="AJ73" s="637">
        <f t="shared" si="87"/>
        <v>0</v>
      </c>
      <c r="AK73" s="537">
        <f t="shared" si="87"/>
        <v>0</v>
      </c>
      <c r="AL73" s="538">
        <f t="shared" si="87"/>
        <v>0</v>
      </c>
      <c r="AM73" s="457">
        <f t="shared" si="81"/>
        <v>0</v>
      </c>
      <c r="AN73" s="537">
        <f>SUMIF($E$80:$E$81,$D73,AN$80:AN$81)</f>
        <v>0</v>
      </c>
      <c r="AO73" s="538">
        <f>SUMIF($E$80:$E$81,$D73,AO$80:AO$81)</f>
        <v>0</v>
      </c>
      <c r="AP73" s="637">
        <f t="shared" si="88"/>
        <v>0</v>
      </c>
      <c r="AQ73" s="537">
        <f t="shared" si="88"/>
        <v>0</v>
      </c>
      <c r="AR73" s="538">
        <f t="shared" si="88"/>
        <v>0</v>
      </c>
      <c r="AS73" s="496"/>
      <c r="AT73" s="496"/>
      <c r="AU73" s="496"/>
      <c r="AV73" s="496"/>
      <c r="AW73" s="496"/>
      <c r="AX73" s="496"/>
      <c r="AY73" s="496"/>
      <c r="AZ73" s="496"/>
      <c r="BA73" s="496"/>
      <c r="BB73" s="496"/>
      <c r="BC73" s="496"/>
    </row>
    <row r="74" spans="2:55">
      <c r="C74" s="341" t="s">
        <v>2304</v>
      </c>
      <c r="D74" s="378" t="s">
        <v>950</v>
      </c>
      <c r="E74" s="828" t="s">
        <v>948</v>
      </c>
      <c r="F74" s="829"/>
      <c r="G74" s="454">
        <f t="shared" ref="G74:N74" si="89">G75+G76</f>
        <v>0</v>
      </c>
      <c r="H74" s="456">
        <f t="shared" si="89"/>
        <v>0</v>
      </c>
      <c r="I74" s="454">
        <f t="shared" si="89"/>
        <v>0</v>
      </c>
      <c r="J74" s="456">
        <f t="shared" si="89"/>
        <v>0</v>
      </c>
      <c r="K74" s="454">
        <f t="shared" si="89"/>
        <v>0</v>
      </c>
      <c r="L74" s="456">
        <f t="shared" si="89"/>
        <v>0</v>
      </c>
      <c r="M74" s="454">
        <f t="shared" si="89"/>
        <v>0</v>
      </c>
      <c r="N74" s="456">
        <f t="shared" si="89"/>
        <v>0</v>
      </c>
      <c r="O74" s="454">
        <f t="shared" si="77"/>
        <v>0</v>
      </c>
      <c r="P74" s="455">
        <f>P75+P76</f>
        <v>0</v>
      </c>
      <c r="Q74" s="456">
        <f>Q75+Q76</f>
        <v>0</v>
      </c>
      <c r="R74" s="457">
        <f>R75+R76</f>
        <v>0</v>
      </c>
      <c r="S74" s="455">
        <f>S75+S76</f>
        <v>0</v>
      </c>
      <c r="T74" s="456">
        <f>T75+T76</f>
        <v>0</v>
      </c>
      <c r="U74" s="457">
        <f t="shared" si="78"/>
        <v>0</v>
      </c>
      <c r="V74" s="455">
        <f>V75+V76</f>
        <v>0</v>
      </c>
      <c r="W74" s="456">
        <f>W75+W76</f>
        <v>0</v>
      </c>
      <c r="X74" s="457">
        <f>X75+X76</f>
        <v>0</v>
      </c>
      <c r="Y74" s="455">
        <f>Y75+Y76</f>
        <v>0</v>
      </c>
      <c r="Z74" s="456">
        <f>Z75+Z76</f>
        <v>0</v>
      </c>
      <c r="AA74" s="457">
        <f t="shared" si="79"/>
        <v>0</v>
      </c>
      <c r="AB74" s="455">
        <f>AB75+AB76</f>
        <v>0</v>
      </c>
      <c r="AC74" s="456">
        <f>AC75+AC76</f>
        <v>0</v>
      </c>
      <c r="AD74" s="457">
        <f>AD75+AD76</f>
        <v>0</v>
      </c>
      <c r="AE74" s="455">
        <f>AE75+AE76</f>
        <v>0</v>
      </c>
      <c r="AF74" s="456">
        <f>AF75+AF76</f>
        <v>0</v>
      </c>
      <c r="AG74" s="457">
        <f t="shared" si="80"/>
        <v>0</v>
      </c>
      <c r="AH74" s="455">
        <f>AH75+AH76</f>
        <v>0</v>
      </c>
      <c r="AI74" s="456">
        <f>AI75+AI76</f>
        <v>0</v>
      </c>
      <c r="AJ74" s="457">
        <f>AJ75+AJ76</f>
        <v>0</v>
      </c>
      <c r="AK74" s="455">
        <f>AK75+AK76</f>
        <v>0</v>
      </c>
      <c r="AL74" s="456">
        <f>AL75+AL76</f>
        <v>0</v>
      </c>
      <c r="AM74" s="457">
        <f t="shared" si="81"/>
        <v>0</v>
      </c>
      <c r="AN74" s="455">
        <f>AN75+AN76</f>
        <v>0</v>
      </c>
      <c r="AO74" s="456">
        <f>AO75+AO76</f>
        <v>0</v>
      </c>
      <c r="AP74" s="457">
        <f>AP75+AP76</f>
        <v>0</v>
      </c>
      <c r="AQ74" s="455">
        <f>AQ75+AQ76</f>
        <v>0</v>
      </c>
      <c r="AR74" s="456">
        <f>AR75+AR76</f>
        <v>0</v>
      </c>
      <c r="AS74" s="496"/>
      <c r="AT74" s="496"/>
      <c r="AU74" s="496"/>
      <c r="AV74" s="496"/>
      <c r="AW74" s="496"/>
      <c r="AX74" s="496"/>
      <c r="AY74" s="496"/>
      <c r="AZ74" s="496"/>
      <c r="BA74" s="496"/>
      <c r="BB74" s="496"/>
      <c r="BC74" s="496"/>
    </row>
    <row r="75" spans="2:55">
      <c r="D75" s="378" t="s">
        <v>2341</v>
      </c>
      <c r="E75" s="807" t="s">
        <v>945</v>
      </c>
      <c r="F75" s="835"/>
      <c r="G75" s="373"/>
      <c r="H75" s="374"/>
      <c r="I75" s="373"/>
      <c r="J75" s="374"/>
      <c r="K75" s="373"/>
      <c r="L75" s="374"/>
      <c r="M75" s="373"/>
      <c r="N75" s="374"/>
      <c r="O75" s="454">
        <f t="shared" si="77"/>
        <v>0</v>
      </c>
      <c r="P75" s="537">
        <f t="shared" ref="P75:T76" si="90">SUMIF($E$80:$E$81,$D75,P$80:P$81)</f>
        <v>0</v>
      </c>
      <c r="Q75" s="538">
        <f t="shared" si="90"/>
        <v>0</v>
      </c>
      <c r="R75" s="637">
        <f t="shared" si="90"/>
        <v>0</v>
      </c>
      <c r="S75" s="537">
        <f t="shared" si="90"/>
        <v>0</v>
      </c>
      <c r="T75" s="538">
        <f t="shared" si="90"/>
        <v>0</v>
      </c>
      <c r="U75" s="457">
        <f t="shared" si="78"/>
        <v>0</v>
      </c>
      <c r="V75" s="537">
        <f>SUMIF($E$80:$E$81,$D75,V$80:V$81)</f>
        <v>0</v>
      </c>
      <c r="W75" s="538">
        <f>SUMIF($E$80:$E$81,$D75,W$80:W$81)</f>
        <v>0</v>
      </c>
      <c r="X75" s="637">
        <f t="shared" ref="X75:Z76" si="91">SUMIF($E$80:$E$81,$D75,X$80:X$81)</f>
        <v>0</v>
      </c>
      <c r="Y75" s="537">
        <f t="shared" si="91"/>
        <v>0</v>
      </c>
      <c r="Z75" s="538">
        <f t="shared" si="91"/>
        <v>0</v>
      </c>
      <c r="AA75" s="457">
        <f t="shared" si="79"/>
        <v>0</v>
      </c>
      <c r="AB75" s="537">
        <f>SUMIF($E$80:$E$81,$D75,AB$80:AB$81)</f>
        <v>0</v>
      </c>
      <c r="AC75" s="538">
        <f>SUMIF($E$80:$E$81,$D75,AC$80:AC$81)</f>
        <v>0</v>
      </c>
      <c r="AD75" s="637">
        <f t="shared" ref="AD75:AF76" si="92">SUMIF($E$80:$E$81,$D75,AD$80:AD$81)</f>
        <v>0</v>
      </c>
      <c r="AE75" s="537">
        <f t="shared" si="92"/>
        <v>0</v>
      </c>
      <c r="AF75" s="538">
        <f t="shared" si="92"/>
        <v>0</v>
      </c>
      <c r="AG75" s="457">
        <f t="shared" si="80"/>
        <v>0</v>
      </c>
      <c r="AH75" s="537">
        <f>SUMIF($E$80:$E$81,$D75,AH$80:AH$81)</f>
        <v>0</v>
      </c>
      <c r="AI75" s="538">
        <f>SUMIF($E$80:$E$81,$D75,AI$80:AI$81)</f>
        <v>0</v>
      </c>
      <c r="AJ75" s="637">
        <f t="shared" ref="AJ75:AL76" si="93">SUMIF($E$80:$E$81,$D75,AJ$80:AJ$81)</f>
        <v>0</v>
      </c>
      <c r="AK75" s="537">
        <f t="shared" si="93"/>
        <v>0</v>
      </c>
      <c r="AL75" s="538">
        <f t="shared" si="93"/>
        <v>0</v>
      </c>
      <c r="AM75" s="457">
        <f t="shared" si="81"/>
        <v>0</v>
      </c>
      <c r="AN75" s="537">
        <f>SUMIF($E$80:$E$81,$D75,AN$80:AN$81)</f>
        <v>0</v>
      </c>
      <c r="AO75" s="538">
        <f>SUMIF($E$80:$E$81,$D75,AO$80:AO$81)</f>
        <v>0</v>
      </c>
      <c r="AP75" s="637">
        <f t="shared" ref="AP75:AR76" si="94">SUMIF($E$80:$E$81,$D75,AP$80:AP$81)</f>
        <v>0</v>
      </c>
      <c r="AQ75" s="537">
        <f t="shared" si="94"/>
        <v>0</v>
      </c>
      <c r="AR75" s="538">
        <f t="shared" si="94"/>
        <v>0</v>
      </c>
      <c r="AS75" s="496"/>
      <c r="AT75" s="496"/>
      <c r="AU75" s="496"/>
      <c r="AV75" s="496"/>
      <c r="AW75" s="496"/>
      <c r="AX75" s="496"/>
      <c r="AY75" s="496"/>
      <c r="AZ75" s="496"/>
      <c r="BA75" s="496"/>
      <c r="BB75" s="496"/>
      <c r="BC75" s="496"/>
    </row>
    <row r="76" spans="2:55">
      <c r="D76" s="378" t="s">
        <v>2342</v>
      </c>
      <c r="E76" s="807" t="s">
        <v>946</v>
      </c>
      <c r="F76" s="835"/>
      <c r="G76" s="373"/>
      <c r="H76" s="374"/>
      <c r="I76" s="373"/>
      <c r="J76" s="374"/>
      <c r="K76" s="373"/>
      <c r="L76" s="374"/>
      <c r="M76" s="373"/>
      <c r="N76" s="374"/>
      <c r="O76" s="454">
        <f t="shared" si="77"/>
        <v>0</v>
      </c>
      <c r="P76" s="537">
        <f t="shared" si="90"/>
        <v>0</v>
      </c>
      <c r="Q76" s="538">
        <f t="shared" si="90"/>
        <v>0</v>
      </c>
      <c r="R76" s="637">
        <f t="shared" si="90"/>
        <v>0</v>
      </c>
      <c r="S76" s="537">
        <f t="shared" si="90"/>
        <v>0</v>
      </c>
      <c r="T76" s="538">
        <f t="shared" si="90"/>
        <v>0</v>
      </c>
      <c r="U76" s="457">
        <f t="shared" si="78"/>
        <v>0</v>
      </c>
      <c r="V76" s="537">
        <f>SUMIF($E$80:$E$81,$D76,V$80:V$81)</f>
        <v>0</v>
      </c>
      <c r="W76" s="538">
        <f>SUMIF($E$80:$E$81,$D76,W$80:W$81)</f>
        <v>0</v>
      </c>
      <c r="X76" s="637">
        <f t="shared" si="91"/>
        <v>0</v>
      </c>
      <c r="Y76" s="537">
        <f t="shared" si="91"/>
        <v>0</v>
      </c>
      <c r="Z76" s="538">
        <f t="shared" si="91"/>
        <v>0</v>
      </c>
      <c r="AA76" s="457">
        <f t="shared" si="79"/>
        <v>0</v>
      </c>
      <c r="AB76" s="537">
        <f>SUMIF($E$80:$E$81,$D76,AB$80:AB$81)</f>
        <v>0</v>
      </c>
      <c r="AC76" s="538">
        <f>SUMIF($E$80:$E$81,$D76,AC$80:AC$81)</f>
        <v>0</v>
      </c>
      <c r="AD76" s="637">
        <f t="shared" si="92"/>
        <v>0</v>
      </c>
      <c r="AE76" s="537">
        <f t="shared" si="92"/>
        <v>0</v>
      </c>
      <c r="AF76" s="538">
        <f t="shared" si="92"/>
        <v>0</v>
      </c>
      <c r="AG76" s="457">
        <f t="shared" si="80"/>
        <v>0</v>
      </c>
      <c r="AH76" s="537">
        <f>SUMIF($E$80:$E$81,$D76,AH$80:AH$81)</f>
        <v>0</v>
      </c>
      <c r="AI76" s="538">
        <f>SUMIF($E$80:$E$81,$D76,AI$80:AI$81)</f>
        <v>0</v>
      </c>
      <c r="AJ76" s="637">
        <f t="shared" si="93"/>
        <v>0</v>
      </c>
      <c r="AK76" s="537">
        <f t="shared" si="93"/>
        <v>0</v>
      </c>
      <c r="AL76" s="538">
        <f t="shared" si="93"/>
        <v>0</v>
      </c>
      <c r="AM76" s="457">
        <f t="shared" si="81"/>
        <v>0</v>
      </c>
      <c r="AN76" s="537">
        <f>SUMIF($E$80:$E$81,$D76,AN$80:AN$81)</f>
        <v>0</v>
      </c>
      <c r="AO76" s="538">
        <f>SUMIF($E$80:$E$81,$D76,AO$80:AO$81)</f>
        <v>0</v>
      </c>
      <c r="AP76" s="637">
        <f t="shared" si="94"/>
        <v>0</v>
      </c>
      <c r="AQ76" s="537">
        <f t="shared" si="94"/>
        <v>0</v>
      </c>
      <c r="AR76" s="538">
        <f t="shared" si="94"/>
        <v>0</v>
      </c>
      <c r="AS76" s="496"/>
      <c r="AT76" s="496"/>
      <c r="AU76" s="496"/>
      <c r="AV76" s="496"/>
      <c r="AW76" s="496"/>
      <c r="AX76" s="496"/>
      <c r="AY76" s="496"/>
      <c r="AZ76" s="496"/>
      <c r="BA76" s="496"/>
      <c r="BB76" s="496"/>
      <c r="BC76" s="496"/>
    </row>
    <row r="77" spans="2:55">
      <c r="D77" s="378" t="s">
        <v>951</v>
      </c>
      <c r="E77" s="813" t="s">
        <v>2355</v>
      </c>
      <c r="F77" s="820"/>
      <c r="G77" s="454">
        <f t="shared" ref="G77:N77" si="95">G78+G79</f>
        <v>0</v>
      </c>
      <c r="H77" s="456">
        <f t="shared" si="95"/>
        <v>0</v>
      </c>
      <c r="I77" s="454">
        <f t="shared" si="95"/>
        <v>0</v>
      </c>
      <c r="J77" s="456">
        <f t="shared" si="95"/>
        <v>0</v>
      </c>
      <c r="K77" s="454">
        <f t="shared" si="95"/>
        <v>0</v>
      </c>
      <c r="L77" s="456">
        <f t="shared" si="95"/>
        <v>0</v>
      </c>
      <c r="M77" s="454">
        <f t="shared" si="95"/>
        <v>0</v>
      </c>
      <c r="N77" s="456">
        <f t="shared" si="95"/>
        <v>0</v>
      </c>
      <c r="O77" s="540"/>
      <c r="P77" s="402"/>
      <c r="Q77" s="403"/>
      <c r="R77" s="575"/>
      <c r="S77" s="402"/>
      <c r="T77" s="403"/>
      <c r="U77" s="572"/>
      <c r="V77" s="402"/>
      <c r="W77" s="403"/>
      <c r="X77" s="575"/>
      <c r="Y77" s="402"/>
      <c r="Z77" s="403"/>
      <c r="AA77" s="572"/>
      <c r="AB77" s="402"/>
      <c r="AC77" s="403"/>
      <c r="AD77" s="575"/>
      <c r="AE77" s="402"/>
      <c r="AF77" s="403"/>
      <c r="AG77" s="572"/>
      <c r="AH77" s="402"/>
      <c r="AI77" s="403"/>
      <c r="AJ77" s="575"/>
      <c r="AK77" s="402"/>
      <c r="AL77" s="403"/>
      <c r="AM77" s="572"/>
      <c r="AN77" s="402"/>
      <c r="AO77" s="403"/>
      <c r="AP77" s="575"/>
      <c r="AQ77" s="402"/>
      <c r="AR77" s="403"/>
      <c r="AS77" s="496"/>
      <c r="AT77" s="496"/>
      <c r="AU77" s="496"/>
      <c r="AV77" s="496"/>
      <c r="AW77" s="496"/>
      <c r="AX77" s="496"/>
      <c r="AY77" s="496"/>
      <c r="AZ77" s="496"/>
      <c r="BA77" s="496"/>
      <c r="BB77" s="496"/>
      <c r="BC77" s="496"/>
    </row>
    <row r="78" spans="2:55">
      <c r="D78" s="378" t="s">
        <v>2353</v>
      </c>
      <c r="E78" s="809" t="s">
        <v>945</v>
      </c>
      <c r="F78" s="833"/>
      <c r="G78" s="373"/>
      <c r="H78" s="374"/>
      <c r="I78" s="373"/>
      <c r="J78" s="374"/>
      <c r="K78" s="373"/>
      <c r="L78" s="374"/>
      <c r="M78" s="373"/>
      <c r="N78" s="374"/>
      <c r="O78" s="540"/>
      <c r="P78" s="402"/>
      <c r="Q78" s="403"/>
      <c r="R78" s="575"/>
      <c r="S78" s="402"/>
      <c r="T78" s="403"/>
      <c r="U78" s="572"/>
      <c r="V78" s="402"/>
      <c r="W78" s="403"/>
      <c r="X78" s="575"/>
      <c r="Y78" s="402"/>
      <c r="Z78" s="403"/>
      <c r="AA78" s="572"/>
      <c r="AB78" s="402"/>
      <c r="AC78" s="403"/>
      <c r="AD78" s="575"/>
      <c r="AE78" s="402"/>
      <c r="AF78" s="403"/>
      <c r="AG78" s="572"/>
      <c r="AH78" s="402"/>
      <c r="AI78" s="403"/>
      <c r="AJ78" s="575"/>
      <c r="AK78" s="402"/>
      <c r="AL78" s="403"/>
      <c r="AM78" s="572"/>
      <c r="AN78" s="402"/>
      <c r="AO78" s="403"/>
      <c r="AP78" s="575"/>
      <c r="AQ78" s="402"/>
      <c r="AR78" s="403"/>
      <c r="AS78" s="496"/>
      <c r="AT78" s="496"/>
      <c r="AU78" s="496"/>
      <c r="AV78" s="496"/>
      <c r="AW78" s="496"/>
      <c r="AX78" s="496"/>
      <c r="AY78" s="496"/>
      <c r="AZ78" s="496"/>
      <c r="BA78" s="496"/>
      <c r="BB78" s="496"/>
      <c r="BC78" s="496"/>
    </row>
    <row r="79" spans="2:55">
      <c r="D79" s="378" t="s">
        <v>2354</v>
      </c>
      <c r="E79" s="809" t="s">
        <v>946</v>
      </c>
      <c r="F79" s="833"/>
      <c r="G79" s="373"/>
      <c r="H79" s="374"/>
      <c r="I79" s="373"/>
      <c r="J79" s="374"/>
      <c r="K79" s="373"/>
      <c r="L79" s="374"/>
      <c r="M79" s="373"/>
      <c r="N79" s="374"/>
      <c r="O79" s="540"/>
      <c r="P79" s="402"/>
      <c r="Q79" s="403"/>
      <c r="R79" s="575"/>
      <c r="S79" s="402"/>
      <c r="T79" s="403"/>
      <c r="U79" s="572"/>
      <c r="V79" s="402"/>
      <c r="W79" s="403"/>
      <c r="X79" s="575"/>
      <c r="Y79" s="402"/>
      <c r="Z79" s="403"/>
      <c r="AA79" s="572"/>
      <c r="AB79" s="402"/>
      <c r="AC79" s="403"/>
      <c r="AD79" s="575"/>
      <c r="AE79" s="402"/>
      <c r="AF79" s="403"/>
      <c r="AG79" s="572"/>
      <c r="AH79" s="402"/>
      <c r="AI79" s="403"/>
      <c r="AJ79" s="575"/>
      <c r="AK79" s="402"/>
      <c r="AL79" s="403"/>
      <c r="AM79" s="572"/>
      <c r="AN79" s="402"/>
      <c r="AO79" s="403"/>
      <c r="AP79" s="575"/>
      <c r="AQ79" s="402"/>
      <c r="AR79" s="403"/>
      <c r="AS79" s="496"/>
      <c r="AT79" s="496"/>
      <c r="AU79" s="496"/>
      <c r="AV79" s="496"/>
      <c r="AW79" s="496"/>
      <c r="AX79" s="496"/>
      <c r="AY79" s="496"/>
      <c r="AZ79" s="496"/>
      <c r="BA79" s="496"/>
      <c r="BB79" s="496"/>
      <c r="BC79" s="496"/>
    </row>
    <row r="80" spans="2:55" hidden="1">
      <c r="B80" s="340" t="s">
        <v>2303</v>
      </c>
      <c r="D80" s="367"/>
      <c r="E80" s="392"/>
      <c r="F80" s="393"/>
      <c r="G80" s="557"/>
      <c r="H80" s="558"/>
      <c r="I80" s="557"/>
      <c r="J80" s="558"/>
      <c r="K80" s="557"/>
      <c r="L80" s="558"/>
      <c r="M80" s="557"/>
      <c r="N80" s="558"/>
      <c r="O80" s="534"/>
      <c r="P80" s="541"/>
      <c r="Q80" s="542"/>
      <c r="R80" s="541"/>
      <c r="S80" s="541"/>
      <c r="T80" s="542"/>
      <c r="U80" s="535"/>
      <c r="V80" s="541"/>
      <c r="W80" s="542"/>
      <c r="X80" s="541"/>
      <c r="Y80" s="541"/>
      <c r="Z80" s="542"/>
      <c r="AA80" s="535"/>
      <c r="AB80" s="541"/>
      <c r="AC80" s="542"/>
      <c r="AD80" s="541"/>
      <c r="AE80" s="541"/>
      <c r="AF80" s="542"/>
      <c r="AG80" s="535"/>
      <c r="AH80" s="541"/>
      <c r="AI80" s="542"/>
      <c r="AJ80" s="541"/>
      <c r="AK80" s="541"/>
      <c r="AL80" s="542"/>
      <c r="AM80" s="535"/>
      <c r="AN80" s="541"/>
      <c r="AO80" s="542"/>
      <c r="AP80" s="541"/>
      <c r="AQ80" s="541"/>
      <c r="AR80" s="542"/>
      <c r="AS80" s="496"/>
      <c r="AT80" s="496"/>
      <c r="AU80" s="496"/>
      <c r="AV80" s="496"/>
      <c r="AW80" s="496"/>
      <c r="AX80" s="496"/>
      <c r="AY80" s="496"/>
      <c r="AZ80" s="496"/>
      <c r="BA80" s="496"/>
      <c r="BB80" s="496"/>
      <c r="BC80" s="496"/>
    </row>
    <row r="81" spans="3:55" hidden="1">
      <c r="D81" s="367"/>
      <c r="E81" s="392"/>
      <c r="F81" s="396"/>
      <c r="G81" s="557"/>
      <c r="H81" s="558"/>
      <c r="I81" s="557"/>
      <c r="J81" s="558"/>
      <c r="K81" s="557"/>
      <c r="L81" s="558"/>
      <c r="M81" s="557"/>
      <c r="N81" s="558"/>
      <c r="O81" s="534"/>
      <c r="P81" s="541"/>
      <c r="Q81" s="542"/>
      <c r="R81" s="541"/>
      <c r="S81" s="541"/>
      <c r="T81" s="542"/>
      <c r="U81" s="535"/>
      <c r="V81" s="541"/>
      <c r="W81" s="542"/>
      <c r="X81" s="541"/>
      <c r="Y81" s="541"/>
      <c r="Z81" s="542"/>
      <c r="AA81" s="535"/>
      <c r="AB81" s="541"/>
      <c r="AC81" s="542"/>
      <c r="AD81" s="541"/>
      <c r="AE81" s="541"/>
      <c r="AF81" s="542"/>
      <c r="AG81" s="535"/>
      <c r="AH81" s="541"/>
      <c r="AI81" s="542"/>
      <c r="AJ81" s="541"/>
      <c r="AK81" s="541"/>
      <c r="AL81" s="542"/>
      <c r="AM81" s="535"/>
      <c r="AN81" s="541"/>
      <c r="AO81" s="542"/>
      <c r="AP81" s="541"/>
      <c r="AQ81" s="541"/>
      <c r="AR81" s="542"/>
      <c r="AS81" s="496"/>
      <c r="AT81" s="496"/>
      <c r="AU81" s="496"/>
      <c r="AV81" s="496"/>
      <c r="AW81" s="496"/>
      <c r="AX81" s="496"/>
      <c r="AY81" s="496"/>
      <c r="AZ81" s="496"/>
      <c r="BA81" s="496"/>
      <c r="BB81" s="496"/>
      <c r="BC81" s="496"/>
    </row>
    <row r="82" spans="3:55">
      <c r="C82" s="341" t="s">
        <v>2304</v>
      </c>
      <c r="D82" s="363" t="s">
        <v>953</v>
      </c>
      <c r="E82" s="830" t="s">
        <v>955</v>
      </c>
      <c r="F82" s="831"/>
      <c r="G82" s="454">
        <f t="shared" ref="G82:N82" si="96">G83+G94+G106</f>
        <v>0</v>
      </c>
      <c r="H82" s="456">
        <f t="shared" si="96"/>
        <v>0</v>
      </c>
      <c r="I82" s="454">
        <f t="shared" si="96"/>
        <v>0</v>
      </c>
      <c r="J82" s="456">
        <f t="shared" si="96"/>
        <v>0</v>
      </c>
      <c r="K82" s="454">
        <f t="shared" si="96"/>
        <v>0</v>
      </c>
      <c r="L82" s="456">
        <f t="shared" si="96"/>
        <v>0</v>
      </c>
      <c r="M82" s="454">
        <f t="shared" si="96"/>
        <v>0</v>
      </c>
      <c r="N82" s="456">
        <f t="shared" si="96"/>
        <v>0</v>
      </c>
      <c r="O82" s="454">
        <f t="shared" ref="O82:O106" si="97">P82+Q82</f>
        <v>0</v>
      </c>
      <c r="P82" s="455">
        <f>P83+P94+P106</f>
        <v>0</v>
      </c>
      <c r="Q82" s="456">
        <f>Q83+Q94+Q106</f>
        <v>0</v>
      </c>
      <c r="R82" s="457">
        <f>R83+R94+R106</f>
        <v>0</v>
      </c>
      <c r="S82" s="455">
        <f>S83+S94+S106</f>
        <v>0</v>
      </c>
      <c r="T82" s="456">
        <f>T83+T94+T106</f>
        <v>0</v>
      </c>
      <c r="U82" s="457">
        <f t="shared" ref="U82:U106" si="98">V82+W82</f>
        <v>0</v>
      </c>
      <c r="V82" s="455">
        <f>V83+V94+V106</f>
        <v>0</v>
      </c>
      <c r="W82" s="456">
        <f>W83+W94+W106</f>
        <v>0</v>
      </c>
      <c r="X82" s="457">
        <f>X83+X94+X106</f>
        <v>0</v>
      </c>
      <c r="Y82" s="455">
        <f>Y83+Y94+Y106</f>
        <v>0</v>
      </c>
      <c r="Z82" s="456">
        <f>Z83+Z94+Z106</f>
        <v>0</v>
      </c>
      <c r="AA82" s="457">
        <f t="shared" ref="AA82:AA106" si="99">AB82+AC82</f>
        <v>0</v>
      </c>
      <c r="AB82" s="455">
        <f>AB83+AB94+AB106</f>
        <v>0</v>
      </c>
      <c r="AC82" s="456">
        <f>AC83+AC94+AC106</f>
        <v>0</v>
      </c>
      <c r="AD82" s="457">
        <f>AD83+AD94+AD106</f>
        <v>0</v>
      </c>
      <c r="AE82" s="455">
        <f>AE83+AE94+AE106</f>
        <v>0</v>
      </c>
      <c r="AF82" s="456">
        <f>AF83+AF94+AF106</f>
        <v>0</v>
      </c>
      <c r="AG82" s="457">
        <f t="shared" ref="AG82:AG106" si="100">AH82+AI82</f>
        <v>0</v>
      </c>
      <c r="AH82" s="455">
        <f>AH83+AH94+AH106</f>
        <v>0</v>
      </c>
      <c r="AI82" s="456">
        <f>AI83+AI94+AI106</f>
        <v>0</v>
      </c>
      <c r="AJ82" s="457">
        <f>AJ83+AJ94+AJ106</f>
        <v>0</v>
      </c>
      <c r="AK82" s="455">
        <f>AK83+AK94+AK106</f>
        <v>0</v>
      </c>
      <c r="AL82" s="456">
        <f>AL83+AL94+AL106</f>
        <v>0</v>
      </c>
      <c r="AM82" s="457">
        <f t="shared" ref="AM82:AM106" si="101">AN82+AO82</f>
        <v>0</v>
      </c>
      <c r="AN82" s="455">
        <f>AN83+AN94+AN106</f>
        <v>0</v>
      </c>
      <c r="AO82" s="456">
        <f>AO83+AO94+AO106</f>
        <v>0</v>
      </c>
      <c r="AP82" s="457">
        <f>AP83+AP94+AP106</f>
        <v>0</v>
      </c>
      <c r="AQ82" s="455">
        <f>AQ83+AQ94+AQ106</f>
        <v>0</v>
      </c>
      <c r="AR82" s="456">
        <f>AR83+AR94+AR106</f>
        <v>0</v>
      </c>
      <c r="AS82" s="496"/>
      <c r="AT82" s="496"/>
      <c r="AU82" s="496"/>
      <c r="AV82" s="496"/>
      <c r="AW82" s="496"/>
      <c r="AX82" s="496"/>
      <c r="AY82" s="496"/>
      <c r="AZ82" s="496"/>
      <c r="BA82" s="496"/>
      <c r="BB82" s="496"/>
      <c r="BC82" s="496"/>
    </row>
    <row r="83" spans="3:55">
      <c r="C83" s="341" t="s">
        <v>2304</v>
      </c>
      <c r="D83" s="378" t="s">
        <v>956</v>
      </c>
      <c r="E83" s="813" t="s">
        <v>1479</v>
      </c>
      <c r="F83" s="814"/>
      <c r="G83" s="454">
        <f t="shared" ref="G83:N85" si="102">G87+G91</f>
        <v>0</v>
      </c>
      <c r="H83" s="456">
        <f t="shared" si="102"/>
        <v>0</v>
      </c>
      <c r="I83" s="454">
        <f t="shared" si="102"/>
        <v>0</v>
      </c>
      <c r="J83" s="456">
        <f t="shared" si="102"/>
        <v>0</v>
      </c>
      <c r="K83" s="454">
        <f t="shared" si="102"/>
        <v>0</v>
      </c>
      <c r="L83" s="456">
        <f t="shared" si="102"/>
        <v>0</v>
      </c>
      <c r="M83" s="454">
        <f t="shared" si="102"/>
        <v>0</v>
      </c>
      <c r="N83" s="456">
        <f t="shared" si="102"/>
        <v>0</v>
      </c>
      <c r="O83" s="454">
        <f t="shared" si="97"/>
        <v>0</v>
      </c>
      <c r="P83" s="455">
        <f t="shared" ref="P83:T85" si="103">P87+P91</f>
        <v>0</v>
      </c>
      <c r="Q83" s="456">
        <f t="shared" si="103"/>
        <v>0</v>
      </c>
      <c r="R83" s="457">
        <f t="shared" si="103"/>
        <v>0</v>
      </c>
      <c r="S83" s="455">
        <f t="shared" si="103"/>
        <v>0</v>
      </c>
      <c r="T83" s="456">
        <f t="shared" si="103"/>
        <v>0</v>
      </c>
      <c r="U83" s="457">
        <f t="shared" si="98"/>
        <v>0</v>
      </c>
      <c r="V83" s="455">
        <f t="shared" ref="V83:Z85" si="104">V87+V91</f>
        <v>0</v>
      </c>
      <c r="W83" s="456">
        <f t="shared" si="104"/>
        <v>0</v>
      </c>
      <c r="X83" s="457">
        <f t="shared" si="104"/>
        <v>0</v>
      </c>
      <c r="Y83" s="455">
        <f t="shared" si="104"/>
        <v>0</v>
      </c>
      <c r="Z83" s="456">
        <f t="shared" si="104"/>
        <v>0</v>
      </c>
      <c r="AA83" s="457">
        <f t="shared" si="99"/>
        <v>0</v>
      </c>
      <c r="AB83" s="455">
        <f t="shared" ref="AB83:AF85" si="105">AB87+AB91</f>
        <v>0</v>
      </c>
      <c r="AC83" s="456">
        <f t="shared" si="105"/>
        <v>0</v>
      </c>
      <c r="AD83" s="457">
        <f t="shared" si="105"/>
        <v>0</v>
      </c>
      <c r="AE83" s="455">
        <f t="shared" si="105"/>
        <v>0</v>
      </c>
      <c r="AF83" s="456">
        <f t="shared" si="105"/>
        <v>0</v>
      </c>
      <c r="AG83" s="457">
        <f t="shared" si="100"/>
        <v>0</v>
      </c>
      <c r="AH83" s="455">
        <f t="shared" ref="AH83:AL85" si="106">AH87+AH91</f>
        <v>0</v>
      </c>
      <c r="AI83" s="456">
        <f t="shared" si="106"/>
        <v>0</v>
      </c>
      <c r="AJ83" s="457">
        <f t="shared" si="106"/>
        <v>0</v>
      </c>
      <c r="AK83" s="455">
        <f t="shared" si="106"/>
        <v>0</v>
      </c>
      <c r="AL83" s="456">
        <f t="shared" si="106"/>
        <v>0</v>
      </c>
      <c r="AM83" s="457">
        <f t="shared" si="101"/>
        <v>0</v>
      </c>
      <c r="AN83" s="455">
        <f t="shared" ref="AN83:AR85" si="107">AN87+AN91</f>
        <v>0</v>
      </c>
      <c r="AO83" s="456">
        <f t="shared" si="107"/>
        <v>0</v>
      </c>
      <c r="AP83" s="457">
        <f t="shared" si="107"/>
        <v>0</v>
      </c>
      <c r="AQ83" s="455">
        <f t="shared" si="107"/>
        <v>0</v>
      </c>
      <c r="AR83" s="456">
        <f t="shared" si="107"/>
        <v>0</v>
      </c>
      <c r="AS83" s="496"/>
      <c r="AT83" s="496"/>
      <c r="AU83" s="496"/>
      <c r="AV83" s="496"/>
      <c r="AW83" s="496"/>
      <c r="AX83" s="496"/>
      <c r="AY83" s="496"/>
      <c r="AZ83" s="496"/>
      <c r="BA83" s="496"/>
      <c r="BB83" s="496"/>
      <c r="BC83" s="496"/>
    </row>
    <row r="84" spans="3:55">
      <c r="D84" s="378" t="s">
        <v>957</v>
      </c>
      <c r="E84" s="807" t="s">
        <v>1481</v>
      </c>
      <c r="F84" s="808"/>
      <c r="G84" s="454">
        <f t="shared" si="102"/>
        <v>0</v>
      </c>
      <c r="H84" s="456">
        <f t="shared" si="102"/>
        <v>0</v>
      </c>
      <c r="I84" s="454">
        <f t="shared" si="102"/>
        <v>0</v>
      </c>
      <c r="J84" s="456">
        <f t="shared" si="102"/>
        <v>0</v>
      </c>
      <c r="K84" s="454">
        <f t="shared" si="102"/>
        <v>0</v>
      </c>
      <c r="L84" s="456">
        <f t="shared" si="102"/>
        <v>0</v>
      </c>
      <c r="M84" s="454">
        <f t="shared" si="102"/>
        <v>0</v>
      </c>
      <c r="N84" s="456">
        <f t="shared" si="102"/>
        <v>0</v>
      </c>
      <c r="O84" s="454">
        <f t="shared" si="97"/>
        <v>0</v>
      </c>
      <c r="P84" s="455">
        <f t="shared" si="103"/>
        <v>0</v>
      </c>
      <c r="Q84" s="456">
        <f t="shared" si="103"/>
        <v>0</v>
      </c>
      <c r="R84" s="457">
        <f t="shared" si="103"/>
        <v>0</v>
      </c>
      <c r="S84" s="455">
        <f t="shared" si="103"/>
        <v>0</v>
      </c>
      <c r="T84" s="456">
        <f t="shared" si="103"/>
        <v>0</v>
      </c>
      <c r="U84" s="457">
        <f t="shared" si="98"/>
        <v>0</v>
      </c>
      <c r="V84" s="455">
        <f t="shared" si="104"/>
        <v>0</v>
      </c>
      <c r="W84" s="456">
        <f t="shared" si="104"/>
        <v>0</v>
      </c>
      <c r="X84" s="457">
        <f t="shared" si="104"/>
        <v>0</v>
      </c>
      <c r="Y84" s="455">
        <f t="shared" si="104"/>
        <v>0</v>
      </c>
      <c r="Z84" s="456">
        <f t="shared" si="104"/>
        <v>0</v>
      </c>
      <c r="AA84" s="457">
        <f t="shared" si="99"/>
        <v>0</v>
      </c>
      <c r="AB84" s="455">
        <f t="shared" si="105"/>
        <v>0</v>
      </c>
      <c r="AC84" s="456">
        <f t="shared" si="105"/>
        <v>0</v>
      </c>
      <c r="AD84" s="457">
        <f t="shared" si="105"/>
        <v>0</v>
      </c>
      <c r="AE84" s="455">
        <f t="shared" si="105"/>
        <v>0</v>
      </c>
      <c r="AF84" s="456">
        <f t="shared" si="105"/>
        <v>0</v>
      </c>
      <c r="AG84" s="457">
        <f t="shared" si="100"/>
        <v>0</v>
      </c>
      <c r="AH84" s="455">
        <f t="shared" si="106"/>
        <v>0</v>
      </c>
      <c r="AI84" s="456">
        <f t="shared" si="106"/>
        <v>0</v>
      </c>
      <c r="AJ84" s="457">
        <f t="shared" si="106"/>
        <v>0</v>
      </c>
      <c r="AK84" s="455">
        <f t="shared" si="106"/>
        <v>0</v>
      </c>
      <c r="AL84" s="456">
        <f t="shared" si="106"/>
        <v>0</v>
      </c>
      <c r="AM84" s="457">
        <f t="shared" si="101"/>
        <v>0</v>
      </c>
      <c r="AN84" s="455">
        <f t="shared" si="107"/>
        <v>0</v>
      </c>
      <c r="AO84" s="456">
        <f t="shared" si="107"/>
        <v>0</v>
      </c>
      <c r="AP84" s="457">
        <f t="shared" si="107"/>
        <v>0</v>
      </c>
      <c r="AQ84" s="455">
        <f t="shared" si="107"/>
        <v>0</v>
      </c>
      <c r="AR84" s="456">
        <f t="shared" si="107"/>
        <v>0</v>
      </c>
      <c r="AS84" s="496"/>
      <c r="AT84" s="496"/>
      <c r="AU84" s="496"/>
      <c r="AV84" s="496"/>
      <c r="AW84" s="496"/>
      <c r="AX84" s="496"/>
      <c r="AY84" s="496"/>
      <c r="AZ84" s="496"/>
      <c r="BA84" s="496"/>
      <c r="BB84" s="496"/>
      <c r="BC84" s="496"/>
    </row>
    <row r="85" spans="3:55">
      <c r="D85" s="378" t="s">
        <v>958</v>
      </c>
      <c r="E85" s="807" t="s">
        <v>1483</v>
      </c>
      <c r="F85" s="808"/>
      <c r="G85" s="454">
        <f t="shared" si="102"/>
        <v>0</v>
      </c>
      <c r="H85" s="456">
        <f t="shared" si="102"/>
        <v>0</v>
      </c>
      <c r="I85" s="454">
        <f t="shared" si="102"/>
        <v>0</v>
      </c>
      <c r="J85" s="456">
        <f t="shared" si="102"/>
        <v>0</v>
      </c>
      <c r="K85" s="454">
        <f t="shared" si="102"/>
        <v>0</v>
      </c>
      <c r="L85" s="456">
        <f t="shared" si="102"/>
        <v>0</v>
      </c>
      <c r="M85" s="454">
        <f t="shared" si="102"/>
        <v>0</v>
      </c>
      <c r="N85" s="456">
        <f t="shared" si="102"/>
        <v>0</v>
      </c>
      <c r="O85" s="454">
        <f t="shared" si="97"/>
        <v>0</v>
      </c>
      <c r="P85" s="455">
        <f t="shared" si="103"/>
        <v>0</v>
      </c>
      <c r="Q85" s="456">
        <f t="shared" si="103"/>
        <v>0</v>
      </c>
      <c r="R85" s="457">
        <f t="shared" si="103"/>
        <v>0</v>
      </c>
      <c r="S85" s="455">
        <f t="shared" si="103"/>
        <v>0</v>
      </c>
      <c r="T85" s="456">
        <f t="shared" si="103"/>
        <v>0</v>
      </c>
      <c r="U85" s="457">
        <f t="shared" si="98"/>
        <v>0</v>
      </c>
      <c r="V85" s="455">
        <f t="shared" si="104"/>
        <v>0</v>
      </c>
      <c r="W85" s="456">
        <f t="shared" si="104"/>
        <v>0</v>
      </c>
      <c r="X85" s="457">
        <f t="shared" si="104"/>
        <v>0</v>
      </c>
      <c r="Y85" s="455">
        <f t="shared" si="104"/>
        <v>0</v>
      </c>
      <c r="Z85" s="456">
        <f t="shared" si="104"/>
        <v>0</v>
      </c>
      <c r="AA85" s="457">
        <f t="shared" si="99"/>
        <v>0</v>
      </c>
      <c r="AB85" s="455">
        <f t="shared" si="105"/>
        <v>0</v>
      </c>
      <c r="AC85" s="456">
        <f t="shared" si="105"/>
        <v>0</v>
      </c>
      <c r="AD85" s="457">
        <f t="shared" si="105"/>
        <v>0</v>
      </c>
      <c r="AE85" s="455">
        <f t="shared" si="105"/>
        <v>0</v>
      </c>
      <c r="AF85" s="456">
        <f t="shared" si="105"/>
        <v>0</v>
      </c>
      <c r="AG85" s="457">
        <f t="shared" si="100"/>
        <v>0</v>
      </c>
      <c r="AH85" s="455">
        <f t="shared" si="106"/>
        <v>0</v>
      </c>
      <c r="AI85" s="456">
        <f t="shared" si="106"/>
        <v>0</v>
      </c>
      <c r="AJ85" s="457">
        <f t="shared" si="106"/>
        <v>0</v>
      </c>
      <c r="AK85" s="455">
        <f t="shared" si="106"/>
        <v>0</v>
      </c>
      <c r="AL85" s="456">
        <f t="shared" si="106"/>
        <v>0</v>
      </c>
      <c r="AM85" s="457">
        <f t="shared" si="101"/>
        <v>0</v>
      </c>
      <c r="AN85" s="455">
        <f t="shared" si="107"/>
        <v>0</v>
      </c>
      <c r="AO85" s="456">
        <f t="shared" si="107"/>
        <v>0</v>
      </c>
      <c r="AP85" s="457">
        <f t="shared" si="107"/>
        <v>0</v>
      </c>
      <c r="AQ85" s="455">
        <f t="shared" si="107"/>
        <v>0</v>
      </c>
      <c r="AR85" s="456">
        <f t="shared" si="107"/>
        <v>0</v>
      </c>
      <c r="AS85" s="496"/>
      <c r="AT85" s="496"/>
      <c r="AU85" s="496"/>
      <c r="AV85" s="496"/>
      <c r="AW85" s="496"/>
      <c r="AX85" s="496"/>
      <c r="AY85" s="496"/>
      <c r="AZ85" s="496"/>
      <c r="BA85" s="496"/>
      <c r="BB85" s="496"/>
      <c r="BC85" s="496"/>
    </row>
    <row r="86" spans="3:55">
      <c r="D86" s="378" t="s">
        <v>959</v>
      </c>
      <c r="E86" s="807" t="s">
        <v>1485</v>
      </c>
      <c r="F86" s="808"/>
      <c r="G86" s="454">
        <f t="shared" ref="G86:N86" si="108">G90</f>
        <v>0</v>
      </c>
      <c r="H86" s="456">
        <f t="shared" si="108"/>
        <v>0</v>
      </c>
      <c r="I86" s="454">
        <f t="shared" si="108"/>
        <v>0</v>
      </c>
      <c r="J86" s="456">
        <f t="shared" si="108"/>
        <v>0</v>
      </c>
      <c r="K86" s="454">
        <f t="shared" si="108"/>
        <v>0</v>
      </c>
      <c r="L86" s="456">
        <f t="shared" si="108"/>
        <v>0</v>
      </c>
      <c r="M86" s="454">
        <f t="shared" si="108"/>
        <v>0</v>
      </c>
      <c r="N86" s="456">
        <f t="shared" si="108"/>
        <v>0</v>
      </c>
      <c r="O86" s="454">
        <f t="shared" si="97"/>
        <v>0</v>
      </c>
      <c r="P86" s="455">
        <f>P90</f>
        <v>0</v>
      </c>
      <c r="Q86" s="456">
        <f>Q90</f>
        <v>0</v>
      </c>
      <c r="R86" s="457">
        <f>R90</f>
        <v>0</v>
      </c>
      <c r="S86" s="455">
        <f>S90</f>
        <v>0</v>
      </c>
      <c r="T86" s="456">
        <f>T90</f>
        <v>0</v>
      </c>
      <c r="U86" s="457">
        <f t="shared" si="98"/>
        <v>0</v>
      </c>
      <c r="V86" s="455">
        <f>V90</f>
        <v>0</v>
      </c>
      <c r="W86" s="456">
        <f>W90</f>
        <v>0</v>
      </c>
      <c r="X86" s="457">
        <f>X90</f>
        <v>0</v>
      </c>
      <c r="Y86" s="455">
        <f>Y90</f>
        <v>0</v>
      </c>
      <c r="Z86" s="456">
        <f>Z90</f>
        <v>0</v>
      </c>
      <c r="AA86" s="457">
        <f t="shared" si="99"/>
        <v>0</v>
      </c>
      <c r="AB86" s="455">
        <f>AB90</f>
        <v>0</v>
      </c>
      <c r="AC86" s="456">
        <f>AC90</f>
        <v>0</v>
      </c>
      <c r="AD86" s="457">
        <f>AD90</f>
        <v>0</v>
      </c>
      <c r="AE86" s="455">
        <f>AE90</f>
        <v>0</v>
      </c>
      <c r="AF86" s="456">
        <f>AF90</f>
        <v>0</v>
      </c>
      <c r="AG86" s="457">
        <f t="shared" si="100"/>
        <v>0</v>
      </c>
      <c r="AH86" s="455">
        <f>AH90</f>
        <v>0</v>
      </c>
      <c r="AI86" s="456">
        <f>AI90</f>
        <v>0</v>
      </c>
      <c r="AJ86" s="457">
        <f>AJ90</f>
        <v>0</v>
      </c>
      <c r="AK86" s="455">
        <f>AK90</f>
        <v>0</v>
      </c>
      <c r="AL86" s="456">
        <f>AL90</f>
        <v>0</v>
      </c>
      <c r="AM86" s="457">
        <f t="shared" si="101"/>
        <v>0</v>
      </c>
      <c r="AN86" s="455">
        <f>AN90</f>
        <v>0</v>
      </c>
      <c r="AO86" s="456">
        <f>AO90</f>
        <v>0</v>
      </c>
      <c r="AP86" s="457">
        <f>AP90</f>
        <v>0</v>
      </c>
      <c r="AQ86" s="455">
        <f>AQ90</f>
        <v>0</v>
      </c>
      <c r="AR86" s="456">
        <f>AR90</f>
        <v>0</v>
      </c>
      <c r="AS86" s="496"/>
      <c r="AT86" s="496"/>
      <c r="AU86" s="496"/>
      <c r="AV86" s="496"/>
      <c r="AW86" s="496"/>
      <c r="AX86" s="496"/>
      <c r="AY86" s="496"/>
      <c r="AZ86" s="496"/>
      <c r="BA86" s="496"/>
      <c r="BB86" s="496"/>
      <c r="BC86" s="496"/>
    </row>
    <row r="87" spans="3:55">
      <c r="C87" s="341" t="s">
        <v>2304</v>
      </c>
      <c r="D87" s="378" t="s">
        <v>1561</v>
      </c>
      <c r="E87" s="809" t="s">
        <v>1487</v>
      </c>
      <c r="F87" s="810"/>
      <c r="G87" s="454">
        <f t="shared" ref="G87:N87" si="109">G88+G89+G90</f>
        <v>0</v>
      </c>
      <c r="H87" s="456">
        <f t="shared" si="109"/>
        <v>0</v>
      </c>
      <c r="I87" s="454">
        <f t="shared" si="109"/>
        <v>0</v>
      </c>
      <c r="J87" s="456">
        <f t="shared" si="109"/>
        <v>0</v>
      </c>
      <c r="K87" s="454">
        <f t="shared" si="109"/>
        <v>0</v>
      </c>
      <c r="L87" s="456">
        <f t="shared" si="109"/>
        <v>0</v>
      </c>
      <c r="M87" s="454">
        <f t="shared" si="109"/>
        <v>0</v>
      </c>
      <c r="N87" s="456">
        <f t="shared" si="109"/>
        <v>0</v>
      </c>
      <c r="O87" s="454">
        <f t="shared" si="97"/>
        <v>0</v>
      </c>
      <c r="P87" s="455">
        <f>P88+P89+P90</f>
        <v>0</v>
      </c>
      <c r="Q87" s="456">
        <f>Q88+Q89+Q90</f>
        <v>0</v>
      </c>
      <c r="R87" s="457">
        <f>R88+R89+R90</f>
        <v>0</v>
      </c>
      <c r="S87" s="455">
        <f>S88+S89+S90</f>
        <v>0</v>
      </c>
      <c r="T87" s="456">
        <f>T88+T89+T90</f>
        <v>0</v>
      </c>
      <c r="U87" s="457">
        <f t="shared" si="98"/>
        <v>0</v>
      </c>
      <c r="V87" s="455">
        <f>V88+V89+V90</f>
        <v>0</v>
      </c>
      <c r="W87" s="456">
        <f>W88+W89+W90</f>
        <v>0</v>
      </c>
      <c r="X87" s="457">
        <f>X88+X89+X90</f>
        <v>0</v>
      </c>
      <c r="Y87" s="455">
        <f>Y88+Y89+Y90</f>
        <v>0</v>
      </c>
      <c r="Z87" s="456">
        <f>Z88+Z89+Z90</f>
        <v>0</v>
      </c>
      <c r="AA87" s="457">
        <f t="shared" si="99"/>
        <v>0</v>
      </c>
      <c r="AB87" s="455">
        <f>AB88+AB89+AB90</f>
        <v>0</v>
      </c>
      <c r="AC87" s="456">
        <f>AC88+AC89+AC90</f>
        <v>0</v>
      </c>
      <c r="AD87" s="457">
        <f>AD88+AD89+AD90</f>
        <v>0</v>
      </c>
      <c r="AE87" s="455">
        <f>AE88+AE89+AE90</f>
        <v>0</v>
      </c>
      <c r="AF87" s="456">
        <f>AF88+AF89+AF90</f>
        <v>0</v>
      </c>
      <c r="AG87" s="457">
        <f t="shared" si="100"/>
        <v>0</v>
      </c>
      <c r="AH87" s="455">
        <f>AH88+AH89+AH90</f>
        <v>0</v>
      </c>
      <c r="AI87" s="456">
        <f>AI88+AI89+AI90</f>
        <v>0</v>
      </c>
      <c r="AJ87" s="457">
        <f>AJ88+AJ89+AJ90</f>
        <v>0</v>
      </c>
      <c r="AK87" s="455">
        <f>AK88+AK89+AK90</f>
        <v>0</v>
      </c>
      <c r="AL87" s="456">
        <f>AL88+AL89+AL90</f>
        <v>0</v>
      </c>
      <c r="AM87" s="457">
        <f t="shared" si="101"/>
        <v>0</v>
      </c>
      <c r="AN87" s="455">
        <f>AN88+AN89+AN90</f>
        <v>0</v>
      </c>
      <c r="AO87" s="456">
        <f>AO88+AO89+AO90</f>
        <v>0</v>
      </c>
      <c r="AP87" s="457">
        <f>AP88+AP89+AP90</f>
        <v>0</v>
      </c>
      <c r="AQ87" s="455">
        <f>AQ88+AQ89+AQ90</f>
        <v>0</v>
      </c>
      <c r="AR87" s="456">
        <f>AR88+AR89+AR90</f>
        <v>0</v>
      </c>
      <c r="AS87" s="496"/>
      <c r="AT87" s="496"/>
      <c r="AU87" s="496"/>
      <c r="AV87" s="496"/>
      <c r="AW87" s="496"/>
      <c r="AX87" s="496"/>
      <c r="AY87" s="496"/>
      <c r="AZ87" s="496"/>
      <c r="BA87" s="496"/>
      <c r="BB87" s="496"/>
      <c r="BC87" s="496"/>
    </row>
    <row r="88" spans="3:55">
      <c r="D88" s="378" t="s">
        <v>1562</v>
      </c>
      <c r="E88" s="807" t="s">
        <v>1481</v>
      </c>
      <c r="F88" s="808"/>
      <c r="G88" s="373"/>
      <c r="H88" s="374"/>
      <c r="I88" s="373"/>
      <c r="J88" s="374"/>
      <c r="K88" s="373"/>
      <c r="L88" s="374"/>
      <c r="M88" s="373"/>
      <c r="N88" s="374"/>
      <c r="O88" s="454">
        <f t="shared" si="97"/>
        <v>0</v>
      </c>
      <c r="P88" s="455">
        <f t="shared" ref="P88:Q90" si="110">SUMIF($E$111:$E$112,$D88,P$111:P$112)</f>
        <v>0</v>
      </c>
      <c r="Q88" s="456">
        <f t="shared" si="110"/>
        <v>0</v>
      </c>
      <c r="R88" s="457">
        <f t="shared" ref="R88:S90" si="111">SUMIF($E$111:$E$112,$D88,R$111:R$112)</f>
        <v>0</v>
      </c>
      <c r="S88" s="455">
        <f t="shared" si="111"/>
        <v>0</v>
      </c>
      <c r="T88" s="456">
        <f>SUMIF($E$111:$E$112,$D88,T$111:T$112)</f>
        <v>0</v>
      </c>
      <c r="U88" s="457">
        <f t="shared" si="98"/>
        <v>0</v>
      </c>
      <c r="V88" s="455">
        <f t="shared" ref="V88:W90" si="112">SUMIF($E$111:$E$112,$D88,V$111:V$112)</f>
        <v>0</v>
      </c>
      <c r="W88" s="456">
        <f t="shared" si="112"/>
        <v>0</v>
      </c>
      <c r="X88" s="457">
        <f t="shared" ref="X88:Z90" si="113">SUMIF($E$111:$E$112,$D88,X$111:X$112)</f>
        <v>0</v>
      </c>
      <c r="Y88" s="455">
        <f t="shared" si="113"/>
        <v>0</v>
      </c>
      <c r="Z88" s="456">
        <f t="shared" si="113"/>
        <v>0</v>
      </c>
      <c r="AA88" s="457">
        <f t="shared" si="99"/>
        <v>0</v>
      </c>
      <c r="AB88" s="455">
        <f t="shared" ref="AB88:AC90" si="114">SUMIF($E$111:$E$112,$D88,AB$111:AB$112)</f>
        <v>0</v>
      </c>
      <c r="AC88" s="456">
        <f t="shared" si="114"/>
        <v>0</v>
      </c>
      <c r="AD88" s="457">
        <f t="shared" ref="AD88:AF90" si="115">SUMIF($E$111:$E$112,$D88,AD$111:AD$112)</f>
        <v>0</v>
      </c>
      <c r="AE88" s="455">
        <f t="shared" si="115"/>
        <v>0</v>
      </c>
      <c r="AF88" s="456">
        <f t="shared" si="115"/>
        <v>0</v>
      </c>
      <c r="AG88" s="457">
        <f t="shared" si="100"/>
        <v>0</v>
      </c>
      <c r="AH88" s="455">
        <f t="shared" ref="AH88:AI90" si="116">SUMIF($E$111:$E$112,$D88,AH$111:AH$112)</f>
        <v>0</v>
      </c>
      <c r="AI88" s="456">
        <f t="shared" si="116"/>
        <v>0</v>
      </c>
      <c r="AJ88" s="457">
        <f t="shared" ref="AJ88:AL90" si="117">SUMIF($E$111:$E$112,$D88,AJ$111:AJ$112)</f>
        <v>0</v>
      </c>
      <c r="AK88" s="455">
        <f t="shared" si="117"/>
        <v>0</v>
      </c>
      <c r="AL88" s="456">
        <f t="shared" si="117"/>
        <v>0</v>
      </c>
      <c r="AM88" s="457">
        <f t="shared" si="101"/>
        <v>0</v>
      </c>
      <c r="AN88" s="455">
        <f t="shared" ref="AN88:AO90" si="118">SUMIF($E$111:$E$112,$D88,AN$111:AN$112)</f>
        <v>0</v>
      </c>
      <c r="AO88" s="456">
        <f t="shared" si="118"/>
        <v>0</v>
      </c>
      <c r="AP88" s="457">
        <f t="shared" ref="AP88:AR90" si="119">SUMIF($E$111:$E$112,$D88,AP$111:AP$112)</f>
        <v>0</v>
      </c>
      <c r="AQ88" s="455">
        <f t="shared" si="119"/>
        <v>0</v>
      </c>
      <c r="AR88" s="456">
        <f t="shared" si="119"/>
        <v>0</v>
      </c>
      <c r="AS88" s="496"/>
      <c r="AT88" s="496"/>
      <c r="AU88" s="496"/>
      <c r="AV88" s="496"/>
      <c r="AW88" s="496"/>
      <c r="AX88" s="496"/>
      <c r="AY88" s="496"/>
      <c r="AZ88" s="496"/>
      <c r="BA88" s="496"/>
      <c r="BB88" s="496"/>
      <c r="BC88" s="496"/>
    </row>
    <row r="89" spans="3:55">
      <c r="D89" s="378" t="s">
        <v>1563</v>
      </c>
      <c r="E89" s="807" t="s">
        <v>1483</v>
      </c>
      <c r="F89" s="808"/>
      <c r="G89" s="373"/>
      <c r="H89" s="374"/>
      <c r="I89" s="373"/>
      <c r="J89" s="374"/>
      <c r="K89" s="373"/>
      <c r="L89" s="374"/>
      <c r="M89" s="373"/>
      <c r="N89" s="374"/>
      <c r="O89" s="454">
        <f t="shared" si="97"/>
        <v>0</v>
      </c>
      <c r="P89" s="455">
        <f t="shared" si="110"/>
        <v>0</v>
      </c>
      <c r="Q89" s="456">
        <f t="shared" si="110"/>
        <v>0</v>
      </c>
      <c r="R89" s="457">
        <f t="shared" si="111"/>
        <v>0</v>
      </c>
      <c r="S89" s="455">
        <f t="shared" si="111"/>
        <v>0</v>
      </c>
      <c r="T89" s="456">
        <f>SUMIF($E$111:$E$112,$D89,T$111:T$112)</f>
        <v>0</v>
      </c>
      <c r="U89" s="457">
        <f t="shared" si="98"/>
        <v>0</v>
      </c>
      <c r="V89" s="455">
        <f t="shared" si="112"/>
        <v>0</v>
      </c>
      <c r="W89" s="456">
        <f t="shared" si="112"/>
        <v>0</v>
      </c>
      <c r="X89" s="457">
        <f t="shared" si="113"/>
        <v>0</v>
      </c>
      <c r="Y89" s="455">
        <f t="shared" si="113"/>
        <v>0</v>
      </c>
      <c r="Z89" s="456">
        <f t="shared" si="113"/>
        <v>0</v>
      </c>
      <c r="AA89" s="457">
        <f t="shared" si="99"/>
        <v>0</v>
      </c>
      <c r="AB89" s="455">
        <f t="shared" si="114"/>
        <v>0</v>
      </c>
      <c r="AC89" s="456">
        <f t="shared" si="114"/>
        <v>0</v>
      </c>
      <c r="AD89" s="457">
        <f t="shared" si="115"/>
        <v>0</v>
      </c>
      <c r="AE89" s="455">
        <f t="shared" si="115"/>
        <v>0</v>
      </c>
      <c r="AF89" s="456">
        <f t="shared" si="115"/>
        <v>0</v>
      </c>
      <c r="AG89" s="457">
        <f t="shared" si="100"/>
        <v>0</v>
      </c>
      <c r="AH89" s="455">
        <f t="shared" si="116"/>
        <v>0</v>
      </c>
      <c r="AI89" s="456">
        <f t="shared" si="116"/>
        <v>0</v>
      </c>
      <c r="AJ89" s="457">
        <f t="shared" si="117"/>
        <v>0</v>
      </c>
      <c r="AK89" s="455">
        <f t="shared" si="117"/>
        <v>0</v>
      </c>
      <c r="AL89" s="456">
        <f t="shared" si="117"/>
        <v>0</v>
      </c>
      <c r="AM89" s="457">
        <f t="shared" si="101"/>
        <v>0</v>
      </c>
      <c r="AN89" s="455">
        <f t="shared" si="118"/>
        <v>0</v>
      </c>
      <c r="AO89" s="456">
        <f t="shared" si="118"/>
        <v>0</v>
      </c>
      <c r="AP89" s="457">
        <f t="shared" si="119"/>
        <v>0</v>
      </c>
      <c r="AQ89" s="455">
        <f t="shared" si="119"/>
        <v>0</v>
      </c>
      <c r="AR89" s="456">
        <f t="shared" si="119"/>
        <v>0</v>
      </c>
      <c r="AS89" s="496"/>
      <c r="AT89" s="496"/>
      <c r="AU89" s="496"/>
      <c r="AV89" s="496"/>
      <c r="AW89" s="496"/>
      <c r="AX89" s="496"/>
      <c r="AY89" s="496"/>
      <c r="AZ89" s="496"/>
      <c r="BA89" s="496"/>
      <c r="BB89" s="496"/>
      <c r="BC89" s="496"/>
    </row>
    <row r="90" spans="3:55">
      <c r="D90" s="378" t="s">
        <v>1564</v>
      </c>
      <c r="E90" s="807" t="s">
        <v>1485</v>
      </c>
      <c r="F90" s="808"/>
      <c r="G90" s="373"/>
      <c r="H90" s="374"/>
      <c r="I90" s="373"/>
      <c r="J90" s="374"/>
      <c r="K90" s="373"/>
      <c r="L90" s="374"/>
      <c r="M90" s="373"/>
      <c r="N90" s="374"/>
      <c r="O90" s="454">
        <f t="shared" si="97"/>
        <v>0</v>
      </c>
      <c r="P90" s="455">
        <f t="shared" si="110"/>
        <v>0</v>
      </c>
      <c r="Q90" s="456">
        <f t="shared" si="110"/>
        <v>0</v>
      </c>
      <c r="R90" s="457">
        <f t="shared" si="111"/>
        <v>0</v>
      </c>
      <c r="S90" s="455">
        <f t="shared" si="111"/>
        <v>0</v>
      </c>
      <c r="T90" s="456">
        <f>SUMIF($E$111:$E$112,$D90,T$111:T$112)</f>
        <v>0</v>
      </c>
      <c r="U90" s="457">
        <f t="shared" si="98"/>
        <v>0</v>
      </c>
      <c r="V90" s="455">
        <f t="shared" si="112"/>
        <v>0</v>
      </c>
      <c r="W90" s="456">
        <f t="shared" si="112"/>
        <v>0</v>
      </c>
      <c r="X90" s="457">
        <f t="shared" si="113"/>
        <v>0</v>
      </c>
      <c r="Y90" s="455">
        <f t="shared" si="113"/>
        <v>0</v>
      </c>
      <c r="Z90" s="456">
        <f t="shared" si="113"/>
        <v>0</v>
      </c>
      <c r="AA90" s="457">
        <f t="shared" si="99"/>
        <v>0</v>
      </c>
      <c r="AB90" s="455">
        <f t="shared" si="114"/>
        <v>0</v>
      </c>
      <c r="AC90" s="456">
        <f t="shared" si="114"/>
        <v>0</v>
      </c>
      <c r="AD90" s="457">
        <f t="shared" si="115"/>
        <v>0</v>
      </c>
      <c r="AE90" s="455">
        <f t="shared" si="115"/>
        <v>0</v>
      </c>
      <c r="AF90" s="456">
        <f t="shared" si="115"/>
        <v>0</v>
      </c>
      <c r="AG90" s="457">
        <f t="shared" si="100"/>
        <v>0</v>
      </c>
      <c r="AH90" s="455">
        <f t="shared" si="116"/>
        <v>0</v>
      </c>
      <c r="AI90" s="456">
        <f t="shared" si="116"/>
        <v>0</v>
      </c>
      <c r="AJ90" s="457">
        <f t="shared" si="117"/>
        <v>0</v>
      </c>
      <c r="AK90" s="455">
        <f t="shared" si="117"/>
        <v>0</v>
      </c>
      <c r="AL90" s="456">
        <f t="shared" si="117"/>
        <v>0</v>
      </c>
      <c r="AM90" s="457">
        <f t="shared" si="101"/>
        <v>0</v>
      </c>
      <c r="AN90" s="455">
        <f t="shared" si="118"/>
        <v>0</v>
      </c>
      <c r="AO90" s="456">
        <f t="shared" si="118"/>
        <v>0</v>
      </c>
      <c r="AP90" s="457">
        <f t="shared" si="119"/>
        <v>0</v>
      </c>
      <c r="AQ90" s="455">
        <f t="shared" si="119"/>
        <v>0</v>
      </c>
      <c r="AR90" s="456">
        <f t="shared" si="119"/>
        <v>0</v>
      </c>
      <c r="AS90" s="496"/>
      <c r="AT90" s="496"/>
      <c r="AU90" s="496"/>
      <c r="AV90" s="496"/>
      <c r="AW90" s="496"/>
      <c r="AX90" s="496"/>
      <c r="AY90" s="496"/>
      <c r="AZ90" s="496"/>
      <c r="BA90" s="496"/>
      <c r="BB90" s="496"/>
      <c r="BC90" s="496"/>
    </row>
    <row r="91" spans="3:55">
      <c r="C91" s="341" t="s">
        <v>2304</v>
      </c>
      <c r="D91" s="378" t="s">
        <v>1568</v>
      </c>
      <c r="E91" s="809" t="s">
        <v>1492</v>
      </c>
      <c r="F91" s="810"/>
      <c r="G91" s="454">
        <f t="shared" ref="G91:N91" si="120">G92+G93</f>
        <v>0</v>
      </c>
      <c r="H91" s="456">
        <f t="shared" si="120"/>
        <v>0</v>
      </c>
      <c r="I91" s="454">
        <f t="shared" si="120"/>
        <v>0</v>
      </c>
      <c r="J91" s="456">
        <f t="shared" si="120"/>
        <v>0</v>
      </c>
      <c r="K91" s="454">
        <f t="shared" si="120"/>
        <v>0</v>
      </c>
      <c r="L91" s="456">
        <f t="shared" si="120"/>
        <v>0</v>
      </c>
      <c r="M91" s="454">
        <f t="shared" si="120"/>
        <v>0</v>
      </c>
      <c r="N91" s="456">
        <f t="shared" si="120"/>
        <v>0</v>
      </c>
      <c r="O91" s="454">
        <f t="shared" si="97"/>
        <v>0</v>
      </c>
      <c r="P91" s="455">
        <f>P92+P93</f>
        <v>0</v>
      </c>
      <c r="Q91" s="456">
        <f>Q92+Q93</f>
        <v>0</v>
      </c>
      <c r="R91" s="457">
        <f>R92+R93</f>
        <v>0</v>
      </c>
      <c r="S91" s="455">
        <f>S92+S93</f>
        <v>0</v>
      </c>
      <c r="T91" s="456">
        <f>T92+T93</f>
        <v>0</v>
      </c>
      <c r="U91" s="457">
        <f t="shared" si="98"/>
        <v>0</v>
      </c>
      <c r="V91" s="455">
        <f>V92+V93</f>
        <v>0</v>
      </c>
      <c r="W91" s="456">
        <f>W92+W93</f>
        <v>0</v>
      </c>
      <c r="X91" s="457">
        <f>X92+X93</f>
        <v>0</v>
      </c>
      <c r="Y91" s="455">
        <f>Y92+Y93</f>
        <v>0</v>
      </c>
      <c r="Z91" s="456">
        <f>Z92+Z93</f>
        <v>0</v>
      </c>
      <c r="AA91" s="457">
        <f t="shared" si="99"/>
        <v>0</v>
      </c>
      <c r="AB91" s="455">
        <f>AB92+AB93</f>
        <v>0</v>
      </c>
      <c r="AC91" s="456">
        <f>AC92+AC93</f>
        <v>0</v>
      </c>
      <c r="AD91" s="457">
        <f>AD92+AD93</f>
        <v>0</v>
      </c>
      <c r="AE91" s="455">
        <f>AE92+AE93</f>
        <v>0</v>
      </c>
      <c r="AF91" s="456">
        <f>AF92+AF93</f>
        <v>0</v>
      </c>
      <c r="AG91" s="457">
        <f t="shared" si="100"/>
        <v>0</v>
      </c>
      <c r="AH91" s="455">
        <f>AH92+AH93</f>
        <v>0</v>
      </c>
      <c r="AI91" s="456">
        <f>AI92+AI93</f>
        <v>0</v>
      </c>
      <c r="AJ91" s="457">
        <f>AJ92+AJ93</f>
        <v>0</v>
      </c>
      <c r="AK91" s="455">
        <f>AK92+AK93</f>
        <v>0</v>
      </c>
      <c r="AL91" s="456">
        <f>AL92+AL93</f>
        <v>0</v>
      </c>
      <c r="AM91" s="457">
        <f t="shared" si="101"/>
        <v>0</v>
      </c>
      <c r="AN91" s="455">
        <f>AN92+AN93</f>
        <v>0</v>
      </c>
      <c r="AO91" s="456">
        <f>AO92+AO93</f>
        <v>0</v>
      </c>
      <c r="AP91" s="457">
        <f>AP92+AP93</f>
        <v>0</v>
      </c>
      <c r="AQ91" s="455">
        <f>AQ92+AQ93</f>
        <v>0</v>
      </c>
      <c r="AR91" s="456">
        <f>AR92+AR93</f>
        <v>0</v>
      </c>
      <c r="AS91" s="496"/>
      <c r="AT91" s="496"/>
      <c r="AU91" s="496"/>
      <c r="AV91" s="496"/>
      <c r="AW91" s="496"/>
      <c r="AX91" s="496"/>
      <c r="AY91" s="496"/>
      <c r="AZ91" s="496"/>
      <c r="BA91" s="496"/>
      <c r="BB91" s="496"/>
      <c r="BC91" s="496"/>
    </row>
    <row r="92" spans="3:55">
      <c r="D92" s="378" t="s">
        <v>1569</v>
      </c>
      <c r="E92" s="807" t="s">
        <v>1481</v>
      </c>
      <c r="F92" s="808"/>
      <c r="G92" s="373"/>
      <c r="H92" s="374"/>
      <c r="I92" s="373"/>
      <c r="J92" s="374"/>
      <c r="K92" s="373"/>
      <c r="L92" s="374"/>
      <c r="M92" s="373"/>
      <c r="N92" s="374"/>
      <c r="O92" s="454">
        <f t="shared" si="97"/>
        <v>0</v>
      </c>
      <c r="P92" s="455">
        <f t="shared" ref="P92:T93" si="121">SUMIF($E$111:$E$112,$D92,P$111:P$112)</f>
        <v>0</v>
      </c>
      <c r="Q92" s="456">
        <f t="shared" si="121"/>
        <v>0</v>
      </c>
      <c r="R92" s="457">
        <f t="shared" si="121"/>
        <v>0</v>
      </c>
      <c r="S92" s="455">
        <f t="shared" si="121"/>
        <v>0</v>
      </c>
      <c r="T92" s="456">
        <f t="shared" si="121"/>
        <v>0</v>
      </c>
      <c r="U92" s="457">
        <f t="shared" si="98"/>
        <v>0</v>
      </c>
      <c r="V92" s="455">
        <f>SUMIF($E$111:$E$112,$D92,V$111:V$112)</f>
        <v>0</v>
      </c>
      <c r="W92" s="456">
        <f>SUMIF($E$111:$E$112,$D92,W$111:W$112)</f>
        <v>0</v>
      </c>
      <c r="X92" s="457">
        <f t="shared" ref="X92:Z93" si="122">SUMIF($E$111:$E$112,$D92,X$111:X$112)</f>
        <v>0</v>
      </c>
      <c r="Y92" s="455">
        <f t="shared" si="122"/>
        <v>0</v>
      </c>
      <c r="Z92" s="456">
        <f t="shared" si="122"/>
        <v>0</v>
      </c>
      <c r="AA92" s="457">
        <f t="shared" si="99"/>
        <v>0</v>
      </c>
      <c r="AB92" s="455">
        <f>SUMIF($E$111:$E$112,$D92,AB$111:AB$112)</f>
        <v>0</v>
      </c>
      <c r="AC92" s="456">
        <f>SUMIF($E$111:$E$112,$D92,AC$111:AC$112)</f>
        <v>0</v>
      </c>
      <c r="AD92" s="457">
        <f t="shared" ref="AD92:AF93" si="123">SUMIF($E$111:$E$112,$D92,AD$111:AD$112)</f>
        <v>0</v>
      </c>
      <c r="AE92" s="455">
        <f t="shared" si="123"/>
        <v>0</v>
      </c>
      <c r="AF92" s="456">
        <f t="shared" si="123"/>
        <v>0</v>
      </c>
      <c r="AG92" s="457">
        <f t="shared" si="100"/>
        <v>0</v>
      </c>
      <c r="AH92" s="455">
        <f>SUMIF($E$111:$E$112,$D92,AH$111:AH$112)</f>
        <v>0</v>
      </c>
      <c r="AI92" s="456">
        <f>SUMIF($E$111:$E$112,$D92,AI$111:AI$112)</f>
        <v>0</v>
      </c>
      <c r="AJ92" s="457">
        <f t="shared" ref="AJ92:AL93" si="124">SUMIF($E$111:$E$112,$D92,AJ$111:AJ$112)</f>
        <v>0</v>
      </c>
      <c r="AK92" s="455">
        <f t="shared" si="124"/>
        <v>0</v>
      </c>
      <c r="AL92" s="456">
        <f t="shared" si="124"/>
        <v>0</v>
      </c>
      <c r="AM92" s="457">
        <f t="shared" si="101"/>
        <v>0</v>
      </c>
      <c r="AN92" s="455">
        <f>SUMIF($E$111:$E$112,$D92,AN$111:AN$112)</f>
        <v>0</v>
      </c>
      <c r="AO92" s="456">
        <f>SUMIF($E$111:$E$112,$D92,AO$111:AO$112)</f>
        <v>0</v>
      </c>
      <c r="AP92" s="457">
        <f t="shared" ref="AP92:AR93" si="125">SUMIF($E$111:$E$112,$D92,AP$111:AP$112)</f>
        <v>0</v>
      </c>
      <c r="AQ92" s="455">
        <f t="shared" si="125"/>
        <v>0</v>
      </c>
      <c r="AR92" s="456">
        <f t="shared" si="125"/>
        <v>0</v>
      </c>
      <c r="AS92" s="496"/>
      <c r="AT92" s="496"/>
      <c r="AU92" s="496"/>
      <c r="AV92" s="496"/>
      <c r="AW92" s="496"/>
      <c r="AX92" s="496"/>
      <c r="AY92" s="496"/>
      <c r="AZ92" s="496"/>
      <c r="BA92" s="496"/>
      <c r="BB92" s="496"/>
      <c r="BC92" s="496"/>
    </row>
    <row r="93" spans="3:55">
      <c r="D93" s="378" t="s">
        <v>1570</v>
      </c>
      <c r="E93" s="807" t="s">
        <v>1483</v>
      </c>
      <c r="F93" s="808"/>
      <c r="G93" s="373"/>
      <c r="H93" s="374"/>
      <c r="I93" s="373"/>
      <c r="J93" s="374"/>
      <c r="K93" s="373"/>
      <c r="L93" s="374"/>
      <c r="M93" s="373"/>
      <c r="N93" s="374"/>
      <c r="O93" s="454">
        <f t="shared" si="97"/>
        <v>0</v>
      </c>
      <c r="P93" s="455">
        <f t="shared" si="121"/>
        <v>0</v>
      </c>
      <c r="Q93" s="456">
        <f t="shared" si="121"/>
        <v>0</v>
      </c>
      <c r="R93" s="457">
        <f t="shared" si="121"/>
        <v>0</v>
      </c>
      <c r="S93" s="455">
        <f t="shared" si="121"/>
        <v>0</v>
      </c>
      <c r="T93" s="456">
        <f t="shared" si="121"/>
        <v>0</v>
      </c>
      <c r="U93" s="457">
        <f t="shared" si="98"/>
        <v>0</v>
      </c>
      <c r="V93" s="455">
        <f>SUMIF($E$111:$E$112,$D93,V$111:V$112)</f>
        <v>0</v>
      </c>
      <c r="W93" s="456">
        <f>SUMIF($E$111:$E$112,$D93,W$111:W$112)</f>
        <v>0</v>
      </c>
      <c r="X93" s="457">
        <f t="shared" si="122"/>
        <v>0</v>
      </c>
      <c r="Y93" s="455">
        <f t="shared" si="122"/>
        <v>0</v>
      </c>
      <c r="Z93" s="456">
        <f t="shared" si="122"/>
        <v>0</v>
      </c>
      <c r="AA93" s="457">
        <f t="shared" si="99"/>
        <v>0</v>
      </c>
      <c r="AB93" s="455">
        <f>SUMIF($E$111:$E$112,$D93,AB$111:AB$112)</f>
        <v>0</v>
      </c>
      <c r="AC93" s="456">
        <f>SUMIF($E$111:$E$112,$D93,AC$111:AC$112)</f>
        <v>0</v>
      </c>
      <c r="AD93" s="457">
        <f t="shared" si="123"/>
        <v>0</v>
      </c>
      <c r="AE93" s="455">
        <f t="shared" si="123"/>
        <v>0</v>
      </c>
      <c r="AF93" s="456">
        <f t="shared" si="123"/>
        <v>0</v>
      </c>
      <c r="AG93" s="457">
        <f t="shared" si="100"/>
        <v>0</v>
      </c>
      <c r="AH93" s="455">
        <f>SUMIF($E$111:$E$112,$D93,AH$111:AH$112)</f>
        <v>0</v>
      </c>
      <c r="AI93" s="456">
        <f>SUMIF($E$111:$E$112,$D93,AI$111:AI$112)</f>
        <v>0</v>
      </c>
      <c r="AJ93" s="457">
        <f t="shared" si="124"/>
        <v>0</v>
      </c>
      <c r="AK93" s="455">
        <f t="shared" si="124"/>
        <v>0</v>
      </c>
      <c r="AL93" s="456">
        <f t="shared" si="124"/>
        <v>0</v>
      </c>
      <c r="AM93" s="457">
        <f t="shared" si="101"/>
        <v>0</v>
      </c>
      <c r="AN93" s="455">
        <f>SUMIF($E$111:$E$112,$D93,AN$111:AN$112)</f>
        <v>0</v>
      </c>
      <c r="AO93" s="456">
        <f>SUMIF($E$111:$E$112,$D93,AO$111:AO$112)</f>
        <v>0</v>
      </c>
      <c r="AP93" s="457">
        <f t="shared" si="125"/>
        <v>0</v>
      </c>
      <c r="AQ93" s="455">
        <f t="shared" si="125"/>
        <v>0</v>
      </c>
      <c r="AR93" s="456">
        <f t="shared" si="125"/>
        <v>0</v>
      </c>
      <c r="AS93" s="496"/>
      <c r="AT93" s="496"/>
      <c r="AU93" s="496"/>
      <c r="AV93" s="496"/>
      <c r="AW93" s="496"/>
      <c r="AX93" s="496"/>
      <c r="AY93" s="496"/>
      <c r="AZ93" s="496"/>
      <c r="BA93" s="496"/>
      <c r="BB93" s="496"/>
      <c r="BC93" s="496"/>
    </row>
    <row r="94" spans="3:55">
      <c r="C94" s="341" t="s">
        <v>2304</v>
      </c>
      <c r="D94" s="378" t="s">
        <v>1571</v>
      </c>
      <c r="E94" s="813" t="s">
        <v>1496</v>
      </c>
      <c r="F94" s="814"/>
      <c r="G94" s="454">
        <f t="shared" ref="G94:N94" si="126">G95+G98+G102</f>
        <v>0</v>
      </c>
      <c r="H94" s="456">
        <f t="shared" si="126"/>
        <v>0</v>
      </c>
      <c r="I94" s="454">
        <f t="shared" si="126"/>
        <v>0</v>
      </c>
      <c r="J94" s="456">
        <f t="shared" si="126"/>
        <v>0</v>
      </c>
      <c r="K94" s="454">
        <f t="shared" si="126"/>
        <v>0</v>
      </c>
      <c r="L94" s="456">
        <f t="shared" si="126"/>
        <v>0</v>
      </c>
      <c r="M94" s="454">
        <f t="shared" si="126"/>
        <v>0</v>
      </c>
      <c r="N94" s="456">
        <f t="shared" si="126"/>
        <v>0</v>
      </c>
      <c r="O94" s="454">
        <f t="shared" si="97"/>
        <v>0</v>
      </c>
      <c r="P94" s="455">
        <f>P95+P98+P102</f>
        <v>0</v>
      </c>
      <c r="Q94" s="456">
        <f>Q95+Q98+Q102</f>
        <v>0</v>
      </c>
      <c r="R94" s="457">
        <f>R95+R98+R102</f>
        <v>0</v>
      </c>
      <c r="S94" s="455">
        <f>S95+S98+S102</f>
        <v>0</v>
      </c>
      <c r="T94" s="456">
        <f>T95+T98+T102</f>
        <v>0</v>
      </c>
      <c r="U94" s="457">
        <f t="shared" si="98"/>
        <v>0</v>
      </c>
      <c r="V94" s="455">
        <f>V95+V98+V102</f>
        <v>0</v>
      </c>
      <c r="W94" s="456">
        <f>W95+W98+W102</f>
        <v>0</v>
      </c>
      <c r="X94" s="457">
        <f>X95+X98+X102</f>
        <v>0</v>
      </c>
      <c r="Y94" s="455">
        <f>Y95+Y98+Y102</f>
        <v>0</v>
      </c>
      <c r="Z94" s="456">
        <f>Z95+Z98+Z102</f>
        <v>0</v>
      </c>
      <c r="AA94" s="457">
        <f t="shared" si="99"/>
        <v>0</v>
      </c>
      <c r="AB94" s="455">
        <f>AB95+AB98+AB102</f>
        <v>0</v>
      </c>
      <c r="AC94" s="456">
        <f>AC95+AC98+AC102</f>
        <v>0</v>
      </c>
      <c r="AD94" s="457">
        <f>AD95+AD98+AD102</f>
        <v>0</v>
      </c>
      <c r="AE94" s="455">
        <f>AE95+AE98+AE102</f>
        <v>0</v>
      </c>
      <c r="AF94" s="456">
        <f>AF95+AF98+AF102</f>
        <v>0</v>
      </c>
      <c r="AG94" s="457">
        <f t="shared" si="100"/>
        <v>0</v>
      </c>
      <c r="AH94" s="455">
        <f>AH95+AH98+AH102</f>
        <v>0</v>
      </c>
      <c r="AI94" s="456">
        <f>AI95+AI98+AI102</f>
        <v>0</v>
      </c>
      <c r="AJ94" s="457">
        <f>AJ95+AJ98+AJ102</f>
        <v>0</v>
      </c>
      <c r="AK94" s="455">
        <f>AK95+AK98+AK102</f>
        <v>0</v>
      </c>
      <c r="AL94" s="456">
        <f>AL95+AL98+AL102</f>
        <v>0</v>
      </c>
      <c r="AM94" s="457">
        <f t="shared" si="101"/>
        <v>0</v>
      </c>
      <c r="AN94" s="455">
        <f>AN95+AN98+AN102</f>
        <v>0</v>
      </c>
      <c r="AO94" s="456">
        <f>AO95+AO98+AO102</f>
        <v>0</v>
      </c>
      <c r="AP94" s="457">
        <f>AP95+AP98+AP102</f>
        <v>0</v>
      </c>
      <c r="AQ94" s="455">
        <f>AQ95+AQ98+AQ102</f>
        <v>0</v>
      </c>
      <c r="AR94" s="456">
        <f>AR95+AR98+AR102</f>
        <v>0</v>
      </c>
      <c r="AS94" s="496"/>
      <c r="AT94" s="496"/>
      <c r="AU94" s="496"/>
      <c r="AV94" s="496"/>
      <c r="AW94" s="496"/>
      <c r="AX94" s="496"/>
      <c r="AY94" s="496"/>
      <c r="AZ94" s="496"/>
      <c r="BA94" s="496"/>
      <c r="BB94" s="496"/>
      <c r="BC94" s="496"/>
    </row>
    <row r="95" spans="3:55">
      <c r="C95" s="341" t="s">
        <v>2304</v>
      </c>
      <c r="D95" s="378" t="s">
        <v>1572</v>
      </c>
      <c r="E95" s="809" t="s">
        <v>1498</v>
      </c>
      <c r="F95" s="810"/>
      <c r="G95" s="454">
        <f t="shared" ref="G95:N95" si="127">G96+G97</f>
        <v>0</v>
      </c>
      <c r="H95" s="456">
        <f t="shared" si="127"/>
        <v>0</v>
      </c>
      <c r="I95" s="454">
        <f t="shared" si="127"/>
        <v>0</v>
      </c>
      <c r="J95" s="456">
        <f t="shared" si="127"/>
        <v>0</v>
      </c>
      <c r="K95" s="454">
        <f t="shared" si="127"/>
        <v>0</v>
      </c>
      <c r="L95" s="456">
        <f t="shared" si="127"/>
        <v>0</v>
      </c>
      <c r="M95" s="454">
        <f t="shared" si="127"/>
        <v>0</v>
      </c>
      <c r="N95" s="456">
        <f t="shared" si="127"/>
        <v>0</v>
      </c>
      <c r="O95" s="454">
        <f t="shared" si="97"/>
        <v>0</v>
      </c>
      <c r="P95" s="455">
        <f>P96+P97</f>
        <v>0</v>
      </c>
      <c r="Q95" s="456">
        <f>Q96+Q97</f>
        <v>0</v>
      </c>
      <c r="R95" s="457">
        <f>R96+R97</f>
        <v>0</v>
      </c>
      <c r="S95" s="455">
        <f>S96+S97</f>
        <v>0</v>
      </c>
      <c r="T95" s="456">
        <f>T96+T97</f>
        <v>0</v>
      </c>
      <c r="U95" s="457">
        <f t="shared" si="98"/>
        <v>0</v>
      </c>
      <c r="V95" s="455">
        <f>V96+V97</f>
        <v>0</v>
      </c>
      <c r="W95" s="456">
        <f>W96+W97</f>
        <v>0</v>
      </c>
      <c r="X95" s="457">
        <f>X96+X97</f>
        <v>0</v>
      </c>
      <c r="Y95" s="455">
        <f>Y96+Y97</f>
        <v>0</v>
      </c>
      <c r="Z95" s="456">
        <f>Z96+Z97</f>
        <v>0</v>
      </c>
      <c r="AA95" s="457">
        <f t="shared" si="99"/>
        <v>0</v>
      </c>
      <c r="AB95" s="455">
        <f>AB96+AB97</f>
        <v>0</v>
      </c>
      <c r="AC95" s="456">
        <f>AC96+AC97</f>
        <v>0</v>
      </c>
      <c r="AD95" s="457">
        <f>AD96+AD97</f>
        <v>0</v>
      </c>
      <c r="AE95" s="455">
        <f>AE96+AE97</f>
        <v>0</v>
      </c>
      <c r="AF95" s="456">
        <f>AF96+AF97</f>
        <v>0</v>
      </c>
      <c r="AG95" s="457">
        <f t="shared" si="100"/>
        <v>0</v>
      </c>
      <c r="AH95" s="455">
        <f>AH96+AH97</f>
        <v>0</v>
      </c>
      <c r="AI95" s="456">
        <f>AI96+AI97</f>
        <v>0</v>
      </c>
      <c r="AJ95" s="457">
        <f>AJ96+AJ97</f>
        <v>0</v>
      </c>
      <c r="AK95" s="455">
        <f>AK96+AK97</f>
        <v>0</v>
      </c>
      <c r="AL95" s="456">
        <f>AL96+AL97</f>
        <v>0</v>
      </c>
      <c r="AM95" s="457">
        <f t="shared" si="101"/>
        <v>0</v>
      </c>
      <c r="AN95" s="455">
        <f>AN96+AN97</f>
        <v>0</v>
      </c>
      <c r="AO95" s="456">
        <f>AO96+AO97</f>
        <v>0</v>
      </c>
      <c r="AP95" s="457">
        <f>AP96+AP97</f>
        <v>0</v>
      </c>
      <c r="AQ95" s="455">
        <f>AQ96+AQ97</f>
        <v>0</v>
      </c>
      <c r="AR95" s="456">
        <f>AR96+AR97</f>
        <v>0</v>
      </c>
      <c r="AS95" s="496"/>
      <c r="AT95" s="496"/>
      <c r="AU95" s="496"/>
      <c r="AV95" s="496"/>
      <c r="AW95" s="496"/>
      <c r="AX95" s="496"/>
      <c r="AY95" s="496"/>
      <c r="AZ95" s="496"/>
      <c r="BA95" s="496"/>
      <c r="BB95" s="496"/>
      <c r="BC95" s="496"/>
    </row>
    <row r="96" spans="3:55">
      <c r="D96" s="378" t="s">
        <v>1573</v>
      </c>
      <c r="E96" s="807" t="s">
        <v>1481</v>
      </c>
      <c r="F96" s="808"/>
      <c r="G96" s="373"/>
      <c r="H96" s="374"/>
      <c r="I96" s="373"/>
      <c r="J96" s="374"/>
      <c r="K96" s="373"/>
      <c r="L96" s="374"/>
      <c r="M96" s="373"/>
      <c r="N96" s="374"/>
      <c r="O96" s="454">
        <f t="shared" si="97"/>
        <v>0</v>
      </c>
      <c r="P96" s="455">
        <f t="shared" ref="P96:T97" si="128">SUMIF($E$111:$E$112,$D96,P$111:P$112)</f>
        <v>0</v>
      </c>
      <c r="Q96" s="456">
        <f t="shared" si="128"/>
        <v>0</v>
      </c>
      <c r="R96" s="457">
        <f t="shared" si="128"/>
        <v>0</v>
      </c>
      <c r="S96" s="455">
        <f t="shared" si="128"/>
        <v>0</v>
      </c>
      <c r="T96" s="456">
        <f t="shared" si="128"/>
        <v>0</v>
      </c>
      <c r="U96" s="457">
        <f t="shared" si="98"/>
        <v>0</v>
      </c>
      <c r="V96" s="455">
        <f>SUMIF($E$111:$E$112,$D96,V$111:V$112)</f>
        <v>0</v>
      </c>
      <c r="W96" s="456">
        <f>SUMIF($E$111:$E$112,$D96,W$111:W$112)</f>
        <v>0</v>
      </c>
      <c r="X96" s="457">
        <f t="shared" ref="X96:Z97" si="129">SUMIF($E$111:$E$112,$D96,X$111:X$112)</f>
        <v>0</v>
      </c>
      <c r="Y96" s="455">
        <f t="shared" si="129"/>
        <v>0</v>
      </c>
      <c r="Z96" s="456">
        <f t="shared" si="129"/>
        <v>0</v>
      </c>
      <c r="AA96" s="457">
        <f t="shared" si="99"/>
        <v>0</v>
      </c>
      <c r="AB96" s="455">
        <f>SUMIF($E$111:$E$112,$D96,AB$111:AB$112)</f>
        <v>0</v>
      </c>
      <c r="AC96" s="456">
        <f>SUMIF($E$111:$E$112,$D96,AC$111:AC$112)</f>
        <v>0</v>
      </c>
      <c r="AD96" s="457">
        <f t="shared" ref="AD96:AF97" si="130">SUMIF($E$111:$E$112,$D96,AD$111:AD$112)</f>
        <v>0</v>
      </c>
      <c r="AE96" s="455">
        <f t="shared" si="130"/>
        <v>0</v>
      </c>
      <c r="AF96" s="456">
        <f t="shared" si="130"/>
        <v>0</v>
      </c>
      <c r="AG96" s="457">
        <f t="shared" si="100"/>
        <v>0</v>
      </c>
      <c r="AH96" s="455">
        <f>SUMIF($E$111:$E$112,$D96,AH$111:AH$112)</f>
        <v>0</v>
      </c>
      <c r="AI96" s="456">
        <f>SUMIF($E$111:$E$112,$D96,AI$111:AI$112)</f>
        <v>0</v>
      </c>
      <c r="AJ96" s="457">
        <f t="shared" ref="AJ96:AL97" si="131">SUMIF($E$111:$E$112,$D96,AJ$111:AJ$112)</f>
        <v>0</v>
      </c>
      <c r="AK96" s="455">
        <f t="shared" si="131"/>
        <v>0</v>
      </c>
      <c r="AL96" s="456">
        <f t="shared" si="131"/>
        <v>0</v>
      </c>
      <c r="AM96" s="457">
        <f t="shared" si="101"/>
        <v>0</v>
      </c>
      <c r="AN96" s="455">
        <f>SUMIF($E$111:$E$112,$D96,AN$111:AN$112)</f>
        <v>0</v>
      </c>
      <c r="AO96" s="456">
        <f>SUMIF($E$111:$E$112,$D96,AO$111:AO$112)</f>
        <v>0</v>
      </c>
      <c r="AP96" s="457">
        <f t="shared" ref="AP96:AR97" si="132">SUMIF($E$111:$E$112,$D96,AP$111:AP$112)</f>
        <v>0</v>
      </c>
      <c r="AQ96" s="455">
        <f t="shared" si="132"/>
        <v>0</v>
      </c>
      <c r="AR96" s="456">
        <f t="shared" si="132"/>
        <v>0</v>
      </c>
      <c r="AS96" s="496"/>
      <c r="AT96" s="496"/>
      <c r="AU96" s="496"/>
      <c r="AV96" s="496"/>
      <c r="AW96" s="496"/>
      <c r="AX96" s="496"/>
      <c r="AY96" s="496"/>
      <c r="AZ96" s="496"/>
      <c r="BA96" s="496"/>
      <c r="BB96" s="496"/>
      <c r="BC96" s="496"/>
    </row>
    <row r="97" spans="2:55">
      <c r="D97" s="378" t="s">
        <v>1574</v>
      </c>
      <c r="E97" s="807" t="s">
        <v>1483</v>
      </c>
      <c r="F97" s="808"/>
      <c r="G97" s="373"/>
      <c r="H97" s="374"/>
      <c r="I97" s="373"/>
      <c r="J97" s="374"/>
      <c r="K97" s="373"/>
      <c r="L97" s="374"/>
      <c r="M97" s="373"/>
      <c r="N97" s="374"/>
      <c r="O97" s="454">
        <f t="shared" si="97"/>
        <v>0</v>
      </c>
      <c r="P97" s="455">
        <f t="shared" si="128"/>
        <v>0</v>
      </c>
      <c r="Q97" s="456">
        <f t="shared" si="128"/>
        <v>0</v>
      </c>
      <c r="R97" s="457">
        <f t="shared" si="128"/>
        <v>0</v>
      </c>
      <c r="S97" s="455">
        <f t="shared" si="128"/>
        <v>0</v>
      </c>
      <c r="T97" s="456">
        <f t="shared" si="128"/>
        <v>0</v>
      </c>
      <c r="U97" s="457">
        <f t="shared" si="98"/>
        <v>0</v>
      </c>
      <c r="V97" s="455">
        <f>SUMIF($E$111:$E$112,$D97,V$111:V$112)</f>
        <v>0</v>
      </c>
      <c r="W97" s="456">
        <f>SUMIF($E$111:$E$112,$D97,W$111:W$112)</f>
        <v>0</v>
      </c>
      <c r="X97" s="457">
        <f t="shared" si="129"/>
        <v>0</v>
      </c>
      <c r="Y97" s="455">
        <f t="shared" si="129"/>
        <v>0</v>
      </c>
      <c r="Z97" s="456">
        <f t="shared" si="129"/>
        <v>0</v>
      </c>
      <c r="AA97" s="457">
        <f t="shared" si="99"/>
        <v>0</v>
      </c>
      <c r="AB97" s="455">
        <f>SUMIF($E$111:$E$112,$D97,AB$111:AB$112)</f>
        <v>0</v>
      </c>
      <c r="AC97" s="456">
        <f>SUMIF($E$111:$E$112,$D97,AC$111:AC$112)</f>
        <v>0</v>
      </c>
      <c r="AD97" s="457">
        <f t="shared" si="130"/>
        <v>0</v>
      </c>
      <c r="AE97" s="455">
        <f t="shared" si="130"/>
        <v>0</v>
      </c>
      <c r="AF97" s="456">
        <f t="shared" si="130"/>
        <v>0</v>
      </c>
      <c r="AG97" s="457">
        <f t="shared" si="100"/>
        <v>0</v>
      </c>
      <c r="AH97" s="455">
        <f>SUMIF($E$111:$E$112,$D97,AH$111:AH$112)</f>
        <v>0</v>
      </c>
      <c r="AI97" s="456">
        <f>SUMIF($E$111:$E$112,$D97,AI$111:AI$112)</f>
        <v>0</v>
      </c>
      <c r="AJ97" s="457">
        <f t="shared" si="131"/>
        <v>0</v>
      </c>
      <c r="AK97" s="455">
        <f t="shared" si="131"/>
        <v>0</v>
      </c>
      <c r="AL97" s="456">
        <f t="shared" si="131"/>
        <v>0</v>
      </c>
      <c r="AM97" s="457">
        <f t="shared" si="101"/>
        <v>0</v>
      </c>
      <c r="AN97" s="455">
        <f>SUMIF($E$111:$E$112,$D97,AN$111:AN$112)</f>
        <v>0</v>
      </c>
      <c r="AO97" s="456">
        <f>SUMIF($E$111:$E$112,$D97,AO$111:AO$112)</f>
        <v>0</v>
      </c>
      <c r="AP97" s="457">
        <f t="shared" si="132"/>
        <v>0</v>
      </c>
      <c r="AQ97" s="455">
        <f t="shared" si="132"/>
        <v>0</v>
      </c>
      <c r="AR97" s="456">
        <f t="shared" si="132"/>
        <v>0</v>
      </c>
      <c r="AS97" s="496"/>
      <c r="AT97" s="496"/>
      <c r="AU97" s="496"/>
      <c r="AV97" s="496"/>
      <c r="AW97" s="496"/>
      <c r="AX97" s="496"/>
      <c r="AY97" s="496"/>
      <c r="AZ97" s="496"/>
      <c r="BA97" s="496"/>
      <c r="BB97" s="496"/>
      <c r="BC97" s="496"/>
    </row>
    <row r="98" spans="2:55">
      <c r="C98" s="341" t="s">
        <v>2304</v>
      </c>
      <c r="D98" s="378" t="s">
        <v>1575</v>
      </c>
      <c r="E98" s="809" t="s">
        <v>1792</v>
      </c>
      <c r="F98" s="810"/>
      <c r="G98" s="454">
        <f t="shared" ref="G98:N98" si="133">G99+G100+G101</f>
        <v>0</v>
      </c>
      <c r="H98" s="456">
        <f t="shared" si="133"/>
        <v>0</v>
      </c>
      <c r="I98" s="454">
        <f t="shared" si="133"/>
        <v>0</v>
      </c>
      <c r="J98" s="456">
        <f t="shared" si="133"/>
        <v>0</v>
      </c>
      <c r="K98" s="454">
        <f t="shared" si="133"/>
        <v>0</v>
      </c>
      <c r="L98" s="456">
        <f t="shared" si="133"/>
        <v>0</v>
      </c>
      <c r="M98" s="454">
        <f t="shared" si="133"/>
        <v>0</v>
      </c>
      <c r="N98" s="456">
        <f t="shared" si="133"/>
        <v>0</v>
      </c>
      <c r="O98" s="454">
        <f t="shared" si="97"/>
        <v>0</v>
      </c>
      <c r="P98" s="455">
        <f>P99+P100+P101</f>
        <v>0</v>
      </c>
      <c r="Q98" s="456">
        <f>Q99+Q100+Q101</f>
        <v>0</v>
      </c>
      <c r="R98" s="457">
        <f>R99+R100+R101</f>
        <v>0</v>
      </c>
      <c r="S98" s="455">
        <f>S99+S100+S101</f>
        <v>0</v>
      </c>
      <c r="T98" s="456">
        <f>T99+T100+T101</f>
        <v>0</v>
      </c>
      <c r="U98" s="457">
        <f t="shared" si="98"/>
        <v>0</v>
      </c>
      <c r="V98" s="455">
        <f>V99+V100+V101</f>
        <v>0</v>
      </c>
      <c r="W98" s="456">
        <f>W99+W100+W101</f>
        <v>0</v>
      </c>
      <c r="X98" s="457">
        <f>X99+X100+X101</f>
        <v>0</v>
      </c>
      <c r="Y98" s="455">
        <f>Y99+Y100+Y101</f>
        <v>0</v>
      </c>
      <c r="Z98" s="456">
        <f>Z99+Z100+Z101</f>
        <v>0</v>
      </c>
      <c r="AA98" s="457">
        <f t="shared" si="99"/>
        <v>0</v>
      </c>
      <c r="AB98" s="455">
        <f>AB99+AB100+AB101</f>
        <v>0</v>
      </c>
      <c r="AC98" s="456">
        <f>AC99+AC100+AC101</f>
        <v>0</v>
      </c>
      <c r="AD98" s="457">
        <f>AD99+AD100+AD101</f>
        <v>0</v>
      </c>
      <c r="AE98" s="455">
        <f>AE99+AE100+AE101</f>
        <v>0</v>
      </c>
      <c r="AF98" s="456">
        <f>AF99+AF100+AF101</f>
        <v>0</v>
      </c>
      <c r="AG98" s="457">
        <f t="shared" si="100"/>
        <v>0</v>
      </c>
      <c r="AH98" s="455">
        <f>AH99+AH100+AH101</f>
        <v>0</v>
      </c>
      <c r="AI98" s="456">
        <f>AI99+AI100+AI101</f>
        <v>0</v>
      </c>
      <c r="AJ98" s="457">
        <f>AJ99+AJ100+AJ101</f>
        <v>0</v>
      </c>
      <c r="AK98" s="455">
        <f>AK99+AK100+AK101</f>
        <v>0</v>
      </c>
      <c r="AL98" s="456">
        <f>AL99+AL100+AL101</f>
        <v>0</v>
      </c>
      <c r="AM98" s="457">
        <f t="shared" si="101"/>
        <v>0</v>
      </c>
      <c r="AN98" s="455">
        <f>AN99+AN100+AN101</f>
        <v>0</v>
      </c>
      <c r="AO98" s="456">
        <f>AO99+AO100+AO101</f>
        <v>0</v>
      </c>
      <c r="AP98" s="457">
        <f>AP99+AP100+AP101</f>
        <v>0</v>
      </c>
      <c r="AQ98" s="455">
        <f>AQ99+AQ100+AQ101</f>
        <v>0</v>
      </c>
      <c r="AR98" s="456">
        <f>AR99+AR100+AR101</f>
        <v>0</v>
      </c>
      <c r="AS98" s="496"/>
      <c r="AT98" s="496"/>
      <c r="AU98" s="496"/>
      <c r="AV98" s="496"/>
      <c r="AW98" s="496"/>
      <c r="AX98" s="496"/>
      <c r="AY98" s="496"/>
      <c r="AZ98" s="496"/>
      <c r="BA98" s="496"/>
      <c r="BB98" s="496"/>
      <c r="BC98" s="496"/>
    </row>
    <row r="99" spans="2:55">
      <c r="D99" s="378" t="s">
        <v>1576</v>
      </c>
      <c r="E99" s="807" t="s">
        <v>1481</v>
      </c>
      <c r="F99" s="808"/>
      <c r="G99" s="373"/>
      <c r="H99" s="374"/>
      <c r="I99" s="373"/>
      <c r="J99" s="374"/>
      <c r="K99" s="373"/>
      <c r="L99" s="374"/>
      <c r="M99" s="373"/>
      <c r="N99" s="374"/>
      <c r="O99" s="454">
        <f t="shared" si="97"/>
        <v>0</v>
      </c>
      <c r="P99" s="455">
        <f t="shared" ref="P99:Q101" si="134">SUMIF($E$111:$E$112,$D99,P$111:P$112)</f>
        <v>0</v>
      </c>
      <c r="Q99" s="456">
        <f t="shared" si="134"/>
        <v>0</v>
      </c>
      <c r="R99" s="457">
        <f t="shared" ref="R99:S101" si="135">SUMIF($E$111:$E$112,$D99,R$111:R$112)</f>
        <v>0</v>
      </c>
      <c r="S99" s="455">
        <f t="shared" si="135"/>
        <v>0</v>
      </c>
      <c r="T99" s="456">
        <f>SUMIF($E$111:$E$112,$D99,T$111:T$112)</f>
        <v>0</v>
      </c>
      <c r="U99" s="457">
        <f t="shared" si="98"/>
        <v>0</v>
      </c>
      <c r="V99" s="455">
        <f t="shared" ref="V99:W101" si="136">SUMIF($E$111:$E$112,$D99,V$111:V$112)</f>
        <v>0</v>
      </c>
      <c r="W99" s="456">
        <f t="shared" si="136"/>
        <v>0</v>
      </c>
      <c r="X99" s="457">
        <f t="shared" ref="X99:Z101" si="137">SUMIF($E$111:$E$112,$D99,X$111:X$112)</f>
        <v>0</v>
      </c>
      <c r="Y99" s="455">
        <f t="shared" si="137"/>
        <v>0</v>
      </c>
      <c r="Z99" s="456">
        <f t="shared" si="137"/>
        <v>0</v>
      </c>
      <c r="AA99" s="457">
        <f t="shared" si="99"/>
        <v>0</v>
      </c>
      <c r="AB99" s="455">
        <f t="shared" ref="AB99:AC101" si="138">SUMIF($E$111:$E$112,$D99,AB$111:AB$112)</f>
        <v>0</v>
      </c>
      <c r="AC99" s="456">
        <f t="shared" si="138"/>
        <v>0</v>
      </c>
      <c r="AD99" s="457">
        <f t="shared" ref="AD99:AF101" si="139">SUMIF($E$111:$E$112,$D99,AD$111:AD$112)</f>
        <v>0</v>
      </c>
      <c r="AE99" s="455">
        <f t="shared" si="139"/>
        <v>0</v>
      </c>
      <c r="AF99" s="456">
        <f t="shared" si="139"/>
        <v>0</v>
      </c>
      <c r="AG99" s="457">
        <f t="shared" si="100"/>
        <v>0</v>
      </c>
      <c r="AH99" s="455">
        <f t="shared" ref="AH99:AI101" si="140">SUMIF($E$111:$E$112,$D99,AH$111:AH$112)</f>
        <v>0</v>
      </c>
      <c r="AI99" s="456">
        <f t="shared" si="140"/>
        <v>0</v>
      </c>
      <c r="AJ99" s="457">
        <f t="shared" ref="AJ99:AL101" si="141">SUMIF($E$111:$E$112,$D99,AJ$111:AJ$112)</f>
        <v>0</v>
      </c>
      <c r="AK99" s="455">
        <f t="shared" si="141"/>
        <v>0</v>
      </c>
      <c r="AL99" s="456">
        <f t="shared" si="141"/>
        <v>0</v>
      </c>
      <c r="AM99" s="457">
        <f t="shared" si="101"/>
        <v>0</v>
      </c>
      <c r="AN99" s="455">
        <f t="shared" ref="AN99:AO101" si="142">SUMIF($E$111:$E$112,$D99,AN$111:AN$112)</f>
        <v>0</v>
      </c>
      <c r="AO99" s="456">
        <f t="shared" si="142"/>
        <v>0</v>
      </c>
      <c r="AP99" s="457">
        <f t="shared" ref="AP99:AR101" si="143">SUMIF($E$111:$E$112,$D99,AP$111:AP$112)</f>
        <v>0</v>
      </c>
      <c r="AQ99" s="455">
        <f t="shared" si="143"/>
        <v>0</v>
      </c>
      <c r="AR99" s="456">
        <f t="shared" si="143"/>
        <v>0</v>
      </c>
      <c r="AS99" s="496"/>
      <c r="AT99" s="496"/>
      <c r="AU99" s="496"/>
      <c r="AV99" s="496"/>
      <c r="AW99" s="496"/>
      <c r="AX99" s="496"/>
      <c r="AY99" s="496"/>
      <c r="AZ99" s="496"/>
      <c r="BA99" s="496"/>
      <c r="BB99" s="496"/>
      <c r="BC99" s="496"/>
    </row>
    <row r="100" spans="2:55">
      <c r="D100" s="378" t="s">
        <v>1577</v>
      </c>
      <c r="E100" s="807" t="s">
        <v>1483</v>
      </c>
      <c r="F100" s="808"/>
      <c r="G100" s="373"/>
      <c r="H100" s="374"/>
      <c r="I100" s="373"/>
      <c r="J100" s="374"/>
      <c r="K100" s="373"/>
      <c r="L100" s="374"/>
      <c r="M100" s="373"/>
      <c r="N100" s="374"/>
      <c r="O100" s="454">
        <f t="shared" si="97"/>
        <v>0</v>
      </c>
      <c r="P100" s="455">
        <f t="shared" si="134"/>
        <v>0</v>
      </c>
      <c r="Q100" s="456">
        <f t="shared" si="134"/>
        <v>0</v>
      </c>
      <c r="R100" s="457">
        <f t="shared" si="135"/>
        <v>0</v>
      </c>
      <c r="S100" s="455">
        <f t="shared" si="135"/>
        <v>0</v>
      </c>
      <c r="T100" s="456">
        <f>SUMIF($E$111:$E$112,$D100,T$111:T$112)</f>
        <v>0</v>
      </c>
      <c r="U100" s="457">
        <f t="shared" si="98"/>
        <v>0</v>
      </c>
      <c r="V100" s="455">
        <f t="shared" si="136"/>
        <v>0</v>
      </c>
      <c r="W100" s="456">
        <f t="shared" si="136"/>
        <v>0</v>
      </c>
      <c r="X100" s="457">
        <f t="shared" si="137"/>
        <v>0</v>
      </c>
      <c r="Y100" s="455">
        <f t="shared" si="137"/>
        <v>0</v>
      </c>
      <c r="Z100" s="456">
        <f t="shared" si="137"/>
        <v>0</v>
      </c>
      <c r="AA100" s="457">
        <f t="shared" si="99"/>
        <v>0</v>
      </c>
      <c r="AB100" s="455">
        <f t="shared" si="138"/>
        <v>0</v>
      </c>
      <c r="AC100" s="456">
        <f t="shared" si="138"/>
        <v>0</v>
      </c>
      <c r="AD100" s="457">
        <f t="shared" si="139"/>
        <v>0</v>
      </c>
      <c r="AE100" s="455">
        <f t="shared" si="139"/>
        <v>0</v>
      </c>
      <c r="AF100" s="456">
        <f t="shared" si="139"/>
        <v>0</v>
      </c>
      <c r="AG100" s="457">
        <f t="shared" si="100"/>
        <v>0</v>
      </c>
      <c r="AH100" s="455">
        <f t="shared" si="140"/>
        <v>0</v>
      </c>
      <c r="AI100" s="456">
        <f t="shared" si="140"/>
        <v>0</v>
      </c>
      <c r="AJ100" s="457">
        <f t="shared" si="141"/>
        <v>0</v>
      </c>
      <c r="AK100" s="455">
        <f t="shared" si="141"/>
        <v>0</v>
      </c>
      <c r="AL100" s="456">
        <f t="shared" si="141"/>
        <v>0</v>
      </c>
      <c r="AM100" s="457">
        <f t="shared" si="101"/>
        <v>0</v>
      </c>
      <c r="AN100" s="455">
        <f t="shared" si="142"/>
        <v>0</v>
      </c>
      <c r="AO100" s="456">
        <f t="shared" si="142"/>
        <v>0</v>
      </c>
      <c r="AP100" s="457">
        <f t="shared" si="143"/>
        <v>0</v>
      </c>
      <c r="AQ100" s="455">
        <f t="shared" si="143"/>
        <v>0</v>
      </c>
      <c r="AR100" s="456">
        <f t="shared" si="143"/>
        <v>0</v>
      </c>
      <c r="AS100" s="496"/>
      <c r="AT100" s="496"/>
      <c r="AU100" s="496"/>
      <c r="AV100" s="496"/>
      <c r="AW100" s="496"/>
      <c r="AX100" s="496"/>
      <c r="AY100" s="496"/>
      <c r="AZ100" s="496"/>
      <c r="BA100" s="496"/>
      <c r="BB100" s="496"/>
      <c r="BC100" s="496"/>
    </row>
    <row r="101" spans="2:55">
      <c r="D101" s="378" t="s">
        <v>1578</v>
      </c>
      <c r="E101" s="807" t="s">
        <v>1485</v>
      </c>
      <c r="F101" s="808"/>
      <c r="G101" s="373"/>
      <c r="H101" s="374"/>
      <c r="I101" s="373"/>
      <c r="J101" s="374"/>
      <c r="K101" s="373"/>
      <c r="L101" s="374"/>
      <c r="M101" s="373"/>
      <c r="N101" s="374"/>
      <c r="O101" s="454">
        <f t="shared" si="97"/>
        <v>0</v>
      </c>
      <c r="P101" s="455">
        <f t="shared" si="134"/>
        <v>0</v>
      </c>
      <c r="Q101" s="456">
        <f t="shared" si="134"/>
        <v>0</v>
      </c>
      <c r="R101" s="457">
        <f t="shared" si="135"/>
        <v>0</v>
      </c>
      <c r="S101" s="455">
        <f t="shared" si="135"/>
        <v>0</v>
      </c>
      <c r="T101" s="456">
        <f>SUMIF($E$111:$E$112,$D101,T$111:T$112)</f>
        <v>0</v>
      </c>
      <c r="U101" s="457">
        <f t="shared" si="98"/>
        <v>0</v>
      </c>
      <c r="V101" s="455">
        <f t="shared" si="136"/>
        <v>0</v>
      </c>
      <c r="W101" s="456">
        <f t="shared" si="136"/>
        <v>0</v>
      </c>
      <c r="X101" s="457">
        <f t="shared" si="137"/>
        <v>0</v>
      </c>
      <c r="Y101" s="455">
        <f t="shared" si="137"/>
        <v>0</v>
      </c>
      <c r="Z101" s="456">
        <f t="shared" si="137"/>
        <v>0</v>
      </c>
      <c r="AA101" s="457">
        <f t="shared" si="99"/>
        <v>0</v>
      </c>
      <c r="AB101" s="455">
        <f t="shared" si="138"/>
        <v>0</v>
      </c>
      <c r="AC101" s="456">
        <f t="shared" si="138"/>
        <v>0</v>
      </c>
      <c r="AD101" s="457">
        <f t="shared" si="139"/>
        <v>0</v>
      </c>
      <c r="AE101" s="455">
        <f t="shared" si="139"/>
        <v>0</v>
      </c>
      <c r="AF101" s="456">
        <f t="shared" si="139"/>
        <v>0</v>
      </c>
      <c r="AG101" s="457">
        <f t="shared" si="100"/>
        <v>0</v>
      </c>
      <c r="AH101" s="455">
        <f t="shared" si="140"/>
        <v>0</v>
      </c>
      <c r="AI101" s="456">
        <f t="shared" si="140"/>
        <v>0</v>
      </c>
      <c r="AJ101" s="457">
        <f t="shared" si="141"/>
        <v>0</v>
      </c>
      <c r="AK101" s="455">
        <f t="shared" si="141"/>
        <v>0</v>
      </c>
      <c r="AL101" s="456">
        <f t="shared" si="141"/>
        <v>0</v>
      </c>
      <c r="AM101" s="457">
        <f t="shared" si="101"/>
        <v>0</v>
      </c>
      <c r="AN101" s="455">
        <f t="shared" si="142"/>
        <v>0</v>
      </c>
      <c r="AO101" s="456">
        <f t="shared" si="142"/>
        <v>0</v>
      </c>
      <c r="AP101" s="457">
        <f t="shared" si="143"/>
        <v>0</v>
      </c>
      <c r="AQ101" s="455">
        <f t="shared" si="143"/>
        <v>0</v>
      </c>
      <c r="AR101" s="456">
        <f t="shared" si="143"/>
        <v>0</v>
      </c>
      <c r="AS101" s="496"/>
      <c r="AT101" s="496"/>
      <c r="AU101" s="496"/>
      <c r="AV101" s="496"/>
      <c r="AW101" s="496"/>
      <c r="AX101" s="496"/>
      <c r="AY101" s="496"/>
      <c r="AZ101" s="496"/>
      <c r="BA101" s="496"/>
      <c r="BB101" s="496"/>
      <c r="BC101" s="496"/>
    </row>
    <row r="102" spans="2:55">
      <c r="C102" s="341" t="s">
        <v>2304</v>
      </c>
      <c r="D102" s="378" t="s">
        <v>1579</v>
      </c>
      <c r="E102" s="809" t="s">
        <v>1797</v>
      </c>
      <c r="F102" s="810"/>
      <c r="G102" s="454">
        <f t="shared" ref="G102:N102" si="144">G103+G104+G105</f>
        <v>0</v>
      </c>
      <c r="H102" s="456">
        <f t="shared" si="144"/>
        <v>0</v>
      </c>
      <c r="I102" s="454">
        <f t="shared" si="144"/>
        <v>0</v>
      </c>
      <c r="J102" s="456">
        <f t="shared" si="144"/>
        <v>0</v>
      </c>
      <c r="K102" s="454">
        <f t="shared" si="144"/>
        <v>0</v>
      </c>
      <c r="L102" s="456">
        <f t="shared" si="144"/>
        <v>0</v>
      </c>
      <c r="M102" s="454">
        <f t="shared" si="144"/>
        <v>0</v>
      </c>
      <c r="N102" s="456">
        <f t="shared" si="144"/>
        <v>0</v>
      </c>
      <c r="O102" s="454">
        <f t="shared" si="97"/>
        <v>0</v>
      </c>
      <c r="P102" s="455">
        <f>P103+P104+P105</f>
        <v>0</v>
      </c>
      <c r="Q102" s="456">
        <f>Q103+Q104+Q105</f>
        <v>0</v>
      </c>
      <c r="R102" s="457">
        <f>R103+R104+R105</f>
        <v>0</v>
      </c>
      <c r="S102" s="455">
        <f>S103+S104+S105</f>
        <v>0</v>
      </c>
      <c r="T102" s="456">
        <f>T103+T104+T105</f>
        <v>0</v>
      </c>
      <c r="U102" s="457">
        <f t="shared" si="98"/>
        <v>0</v>
      </c>
      <c r="V102" s="455">
        <f>V103+V104+V105</f>
        <v>0</v>
      </c>
      <c r="W102" s="456">
        <f>W103+W104+W105</f>
        <v>0</v>
      </c>
      <c r="X102" s="457">
        <f>X103+X104+X105</f>
        <v>0</v>
      </c>
      <c r="Y102" s="455">
        <f>Y103+Y104+Y105</f>
        <v>0</v>
      </c>
      <c r="Z102" s="456">
        <f>Z103+Z104+Z105</f>
        <v>0</v>
      </c>
      <c r="AA102" s="457">
        <f t="shared" si="99"/>
        <v>0</v>
      </c>
      <c r="AB102" s="455">
        <f>AB103+AB104+AB105</f>
        <v>0</v>
      </c>
      <c r="AC102" s="456">
        <f>AC103+AC104+AC105</f>
        <v>0</v>
      </c>
      <c r="AD102" s="457">
        <f>AD103+AD104+AD105</f>
        <v>0</v>
      </c>
      <c r="AE102" s="455">
        <f>AE103+AE104+AE105</f>
        <v>0</v>
      </c>
      <c r="AF102" s="456">
        <f>AF103+AF104+AF105</f>
        <v>0</v>
      </c>
      <c r="AG102" s="457">
        <f t="shared" si="100"/>
        <v>0</v>
      </c>
      <c r="AH102" s="455">
        <f>AH103+AH104+AH105</f>
        <v>0</v>
      </c>
      <c r="AI102" s="456">
        <f>AI103+AI104+AI105</f>
        <v>0</v>
      </c>
      <c r="AJ102" s="457">
        <f>AJ103+AJ104+AJ105</f>
        <v>0</v>
      </c>
      <c r="AK102" s="455">
        <f>AK103+AK104+AK105</f>
        <v>0</v>
      </c>
      <c r="AL102" s="456">
        <f>AL103+AL104+AL105</f>
        <v>0</v>
      </c>
      <c r="AM102" s="457">
        <f t="shared" si="101"/>
        <v>0</v>
      </c>
      <c r="AN102" s="455">
        <f>AN103+AN104+AN105</f>
        <v>0</v>
      </c>
      <c r="AO102" s="456">
        <f>AO103+AO104+AO105</f>
        <v>0</v>
      </c>
      <c r="AP102" s="457">
        <f>AP103+AP104+AP105</f>
        <v>0</v>
      </c>
      <c r="AQ102" s="455">
        <f>AQ103+AQ104+AQ105</f>
        <v>0</v>
      </c>
      <c r="AR102" s="456">
        <f>AR103+AR104+AR105</f>
        <v>0</v>
      </c>
      <c r="AS102" s="496"/>
      <c r="AT102" s="496"/>
      <c r="AU102" s="496"/>
      <c r="AV102" s="496"/>
      <c r="AW102" s="496"/>
      <c r="AX102" s="496"/>
      <c r="AY102" s="496"/>
      <c r="AZ102" s="496"/>
      <c r="BA102" s="496"/>
      <c r="BB102" s="496"/>
      <c r="BC102" s="496"/>
    </row>
    <row r="103" spans="2:55">
      <c r="D103" s="378" t="s">
        <v>1580</v>
      </c>
      <c r="E103" s="807" t="s">
        <v>1481</v>
      </c>
      <c r="F103" s="808"/>
      <c r="G103" s="373"/>
      <c r="H103" s="374"/>
      <c r="I103" s="373"/>
      <c r="J103" s="374"/>
      <c r="K103" s="373"/>
      <c r="L103" s="374"/>
      <c r="M103" s="373"/>
      <c r="N103" s="374"/>
      <c r="O103" s="454">
        <f t="shared" si="97"/>
        <v>0</v>
      </c>
      <c r="P103" s="455">
        <f t="shared" ref="P103:Q106" si="145">SUMIF($E$111:$E$112,$D103,P$111:P$112)</f>
        <v>0</v>
      </c>
      <c r="Q103" s="456">
        <f t="shared" si="145"/>
        <v>0</v>
      </c>
      <c r="R103" s="457">
        <f t="shared" ref="R103:S106" si="146">SUMIF($E$111:$E$112,$D103,R$111:R$112)</f>
        <v>0</v>
      </c>
      <c r="S103" s="455">
        <f t="shared" si="146"/>
        <v>0</v>
      </c>
      <c r="T103" s="456">
        <f>SUMIF($E$111:$E$112,$D103,T$111:T$112)</f>
        <v>0</v>
      </c>
      <c r="U103" s="457">
        <f t="shared" si="98"/>
        <v>0</v>
      </c>
      <c r="V103" s="455">
        <f t="shared" ref="V103:W106" si="147">SUMIF($E$111:$E$112,$D103,V$111:V$112)</f>
        <v>0</v>
      </c>
      <c r="W103" s="456">
        <f t="shared" si="147"/>
        <v>0</v>
      </c>
      <c r="X103" s="457">
        <f t="shared" ref="X103:Z106" si="148">SUMIF($E$111:$E$112,$D103,X$111:X$112)</f>
        <v>0</v>
      </c>
      <c r="Y103" s="455">
        <f t="shared" si="148"/>
        <v>0</v>
      </c>
      <c r="Z103" s="456">
        <f t="shared" si="148"/>
        <v>0</v>
      </c>
      <c r="AA103" s="457">
        <f t="shared" si="99"/>
        <v>0</v>
      </c>
      <c r="AB103" s="455">
        <f t="shared" ref="AB103:AC106" si="149">SUMIF($E$111:$E$112,$D103,AB$111:AB$112)</f>
        <v>0</v>
      </c>
      <c r="AC103" s="456">
        <f t="shared" si="149"/>
        <v>0</v>
      </c>
      <c r="AD103" s="457">
        <f t="shared" ref="AD103:AF106" si="150">SUMIF($E$111:$E$112,$D103,AD$111:AD$112)</f>
        <v>0</v>
      </c>
      <c r="AE103" s="455">
        <f t="shared" si="150"/>
        <v>0</v>
      </c>
      <c r="AF103" s="456">
        <f t="shared" si="150"/>
        <v>0</v>
      </c>
      <c r="AG103" s="457">
        <f t="shared" si="100"/>
        <v>0</v>
      </c>
      <c r="AH103" s="455">
        <f t="shared" ref="AH103:AI106" si="151">SUMIF($E$111:$E$112,$D103,AH$111:AH$112)</f>
        <v>0</v>
      </c>
      <c r="AI103" s="456">
        <f t="shared" si="151"/>
        <v>0</v>
      </c>
      <c r="AJ103" s="457">
        <f t="shared" ref="AJ103:AL106" si="152">SUMIF($E$111:$E$112,$D103,AJ$111:AJ$112)</f>
        <v>0</v>
      </c>
      <c r="AK103" s="455">
        <f t="shared" si="152"/>
        <v>0</v>
      </c>
      <c r="AL103" s="456">
        <f t="shared" si="152"/>
        <v>0</v>
      </c>
      <c r="AM103" s="457">
        <f t="shared" si="101"/>
        <v>0</v>
      </c>
      <c r="AN103" s="455">
        <f t="shared" ref="AN103:AO106" si="153">SUMIF($E$111:$E$112,$D103,AN$111:AN$112)</f>
        <v>0</v>
      </c>
      <c r="AO103" s="456">
        <f t="shared" si="153"/>
        <v>0</v>
      </c>
      <c r="AP103" s="457">
        <f t="shared" ref="AP103:AR106" si="154">SUMIF($E$111:$E$112,$D103,AP$111:AP$112)</f>
        <v>0</v>
      </c>
      <c r="AQ103" s="455">
        <f t="shared" si="154"/>
        <v>0</v>
      </c>
      <c r="AR103" s="456">
        <f t="shared" si="154"/>
        <v>0</v>
      </c>
      <c r="AS103" s="496"/>
      <c r="AT103" s="496"/>
      <c r="AU103" s="496"/>
      <c r="AV103" s="496"/>
      <c r="AW103" s="496"/>
      <c r="AX103" s="496"/>
      <c r="AY103" s="496"/>
      <c r="AZ103" s="496"/>
      <c r="BA103" s="496"/>
      <c r="BB103" s="496"/>
      <c r="BC103" s="496"/>
    </row>
    <row r="104" spans="2:55">
      <c r="D104" s="378" t="s">
        <v>1581</v>
      </c>
      <c r="E104" s="807" t="s">
        <v>1483</v>
      </c>
      <c r="F104" s="808"/>
      <c r="G104" s="373"/>
      <c r="H104" s="374"/>
      <c r="I104" s="373"/>
      <c r="J104" s="374"/>
      <c r="K104" s="373"/>
      <c r="L104" s="374"/>
      <c r="M104" s="373"/>
      <c r="N104" s="374"/>
      <c r="O104" s="454">
        <f t="shared" si="97"/>
        <v>0</v>
      </c>
      <c r="P104" s="455">
        <f t="shared" si="145"/>
        <v>0</v>
      </c>
      <c r="Q104" s="456">
        <f t="shared" si="145"/>
        <v>0</v>
      </c>
      <c r="R104" s="457">
        <f t="shared" si="146"/>
        <v>0</v>
      </c>
      <c r="S104" s="455">
        <f t="shared" si="146"/>
        <v>0</v>
      </c>
      <c r="T104" s="456">
        <f>SUMIF($E$111:$E$112,$D104,T$111:T$112)</f>
        <v>0</v>
      </c>
      <c r="U104" s="457">
        <f t="shared" si="98"/>
        <v>0</v>
      </c>
      <c r="V104" s="455">
        <f t="shared" si="147"/>
        <v>0</v>
      </c>
      <c r="W104" s="456">
        <f t="shared" si="147"/>
        <v>0</v>
      </c>
      <c r="X104" s="457">
        <f t="shared" si="148"/>
        <v>0</v>
      </c>
      <c r="Y104" s="455">
        <f t="shared" si="148"/>
        <v>0</v>
      </c>
      <c r="Z104" s="456">
        <f t="shared" si="148"/>
        <v>0</v>
      </c>
      <c r="AA104" s="457">
        <f t="shared" si="99"/>
        <v>0</v>
      </c>
      <c r="AB104" s="455">
        <f t="shared" si="149"/>
        <v>0</v>
      </c>
      <c r="AC104" s="456">
        <f t="shared" si="149"/>
        <v>0</v>
      </c>
      <c r="AD104" s="457">
        <f t="shared" si="150"/>
        <v>0</v>
      </c>
      <c r="AE104" s="455">
        <f t="shared" si="150"/>
        <v>0</v>
      </c>
      <c r="AF104" s="456">
        <f t="shared" si="150"/>
        <v>0</v>
      </c>
      <c r="AG104" s="457">
        <f t="shared" si="100"/>
        <v>0</v>
      </c>
      <c r="AH104" s="455">
        <f t="shared" si="151"/>
        <v>0</v>
      </c>
      <c r="AI104" s="456">
        <f t="shared" si="151"/>
        <v>0</v>
      </c>
      <c r="AJ104" s="457">
        <f t="shared" si="152"/>
        <v>0</v>
      </c>
      <c r="AK104" s="455">
        <f t="shared" si="152"/>
        <v>0</v>
      </c>
      <c r="AL104" s="456">
        <f t="shared" si="152"/>
        <v>0</v>
      </c>
      <c r="AM104" s="457">
        <f t="shared" si="101"/>
        <v>0</v>
      </c>
      <c r="AN104" s="455">
        <f t="shared" si="153"/>
        <v>0</v>
      </c>
      <c r="AO104" s="456">
        <f t="shared" si="153"/>
        <v>0</v>
      </c>
      <c r="AP104" s="457">
        <f t="shared" si="154"/>
        <v>0</v>
      </c>
      <c r="AQ104" s="455">
        <f t="shared" si="154"/>
        <v>0</v>
      </c>
      <c r="AR104" s="456">
        <f t="shared" si="154"/>
        <v>0</v>
      </c>
      <c r="AS104" s="496"/>
      <c r="AT104" s="496"/>
      <c r="AU104" s="496"/>
      <c r="AV104" s="496"/>
      <c r="AW104" s="496"/>
      <c r="AX104" s="496"/>
      <c r="AY104" s="496"/>
      <c r="AZ104" s="496"/>
      <c r="BA104" s="496"/>
      <c r="BB104" s="496"/>
      <c r="BC104" s="496"/>
    </row>
    <row r="105" spans="2:55">
      <c r="D105" s="378" t="s">
        <v>1582</v>
      </c>
      <c r="E105" s="807" t="s">
        <v>1485</v>
      </c>
      <c r="F105" s="808"/>
      <c r="G105" s="373"/>
      <c r="H105" s="374"/>
      <c r="I105" s="373"/>
      <c r="J105" s="374"/>
      <c r="K105" s="373"/>
      <c r="L105" s="374"/>
      <c r="M105" s="373"/>
      <c r="N105" s="374"/>
      <c r="O105" s="454">
        <f t="shared" si="97"/>
        <v>0</v>
      </c>
      <c r="P105" s="455">
        <f t="shared" si="145"/>
        <v>0</v>
      </c>
      <c r="Q105" s="456">
        <f t="shared" si="145"/>
        <v>0</v>
      </c>
      <c r="R105" s="457">
        <f t="shared" si="146"/>
        <v>0</v>
      </c>
      <c r="S105" s="455">
        <f t="shared" si="146"/>
        <v>0</v>
      </c>
      <c r="T105" s="456">
        <f>SUMIF($E$111:$E$112,$D105,T$111:T$112)</f>
        <v>0</v>
      </c>
      <c r="U105" s="457">
        <f t="shared" si="98"/>
        <v>0</v>
      </c>
      <c r="V105" s="455">
        <f t="shared" si="147"/>
        <v>0</v>
      </c>
      <c r="W105" s="456">
        <f t="shared" si="147"/>
        <v>0</v>
      </c>
      <c r="X105" s="457">
        <f t="shared" si="148"/>
        <v>0</v>
      </c>
      <c r="Y105" s="455">
        <f t="shared" si="148"/>
        <v>0</v>
      </c>
      <c r="Z105" s="456">
        <f t="shared" si="148"/>
        <v>0</v>
      </c>
      <c r="AA105" s="457">
        <f t="shared" si="99"/>
        <v>0</v>
      </c>
      <c r="AB105" s="455">
        <f t="shared" si="149"/>
        <v>0</v>
      </c>
      <c r="AC105" s="456">
        <f t="shared" si="149"/>
        <v>0</v>
      </c>
      <c r="AD105" s="457">
        <f t="shared" si="150"/>
        <v>0</v>
      </c>
      <c r="AE105" s="455">
        <f t="shared" si="150"/>
        <v>0</v>
      </c>
      <c r="AF105" s="456">
        <f t="shared" si="150"/>
        <v>0</v>
      </c>
      <c r="AG105" s="457">
        <f t="shared" si="100"/>
        <v>0</v>
      </c>
      <c r="AH105" s="455">
        <f t="shared" si="151"/>
        <v>0</v>
      </c>
      <c r="AI105" s="456">
        <f t="shared" si="151"/>
        <v>0</v>
      </c>
      <c r="AJ105" s="457">
        <f t="shared" si="152"/>
        <v>0</v>
      </c>
      <c r="AK105" s="455">
        <f t="shared" si="152"/>
        <v>0</v>
      </c>
      <c r="AL105" s="456">
        <f t="shared" si="152"/>
        <v>0</v>
      </c>
      <c r="AM105" s="457">
        <f t="shared" si="101"/>
        <v>0</v>
      </c>
      <c r="AN105" s="455">
        <f t="shared" si="153"/>
        <v>0</v>
      </c>
      <c r="AO105" s="456">
        <f t="shared" si="153"/>
        <v>0</v>
      </c>
      <c r="AP105" s="457">
        <f t="shared" si="154"/>
        <v>0</v>
      </c>
      <c r="AQ105" s="455">
        <f t="shared" si="154"/>
        <v>0</v>
      </c>
      <c r="AR105" s="456">
        <f t="shared" si="154"/>
        <v>0</v>
      </c>
      <c r="AS105" s="496"/>
      <c r="AT105" s="496"/>
      <c r="AU105" s="496"/>
      <c r="AV105" s="496"/>
      <c r="AW105" s="496"/>
      <c r="AX105" s="496"/>
      <c r="AY105" s="496"/>
      <c r="AZ105" s="496"/>
      <c r="BA105" s="496"/>
      <c r="BB105" s="496"/>
      <c r="BC105" s="496"/>
    </row>
    <row r="106" spans="2:55">
      <c r="B106" s="340" t="s">
        <v>1583</v>
      </c>
      <c r="C106" s="341" t="s">
        <v>2304</v>
      </c>
      <c r="D106" s="378" t="s">
        <v>1584</v>
      </c>
      <c r="E106" s="813" t="s">
        <v>1803</v>
      </c>
      <c r="F106" s="814"/>
      <c r="G106" s="373"/>
      <c r="H106" s="374"/>
      <c r="I106" s="373"/>
      <c r="J106" s="374"/>
      <c r="K106" s="373"/>
      <c r="L106" s="374"/>
      <c r="M106" s="373"/>
      <c r="N106" s="374"/>
      <c r="O106" s="454">
        <f t="shared" si="97"/>
        <v>0</v>
      </c>
      <c r="P106" s="455">
        <f t="shared" si="145"/>
        <v>0</v>
      </c>
      <c r="Q106" s="456">
        <f t="shared" si="145"/>
        <v>0</v>
      </c>
      <c r="R106" s="457">
        <f t="shared" si="146"/>
        <v>0</v>
      </c>
      <c r="S106" s="455">
        <f t="shared" si="146"/>
        <v>0</v>
      </c>
      <c r="T106" s="456">
        <f>SUMIF($E$111:$E$112,$D106,T$111:T$112)</f>
        <v>0</v>
      </c>
      <c r="U106" s="457">
        <f t="shared" si="98"/>
        <v>0</v>
      </c>
      <c r="V106" s="455">
        <f t="shared" si="147"/>
        <v>0</v>
      </c>
      <c r="W106" s="456">
        <f t="shared" si="147"/>
        <v>0</v>
      </c>
      <c r="X106" s="457">
        <f t="shared" si="148"/>
        <v>0</v>
      </c>
      <c r="Y106" s="455">
        <f t="shared" si="148"/>
        <v>0</v>
      </c>
      <c r="Z106" s="456">
        <f t="shared" si="148"/>
        <v>0</v>
      </c>
      <c r="AA106" s="457">
        <f t="shared" si="99"/>
        <v>0</v>
      </c>
      <c r="AB106" s="455">
        <f t="shared" si="149"/>
        <v>0</v>
      </c>
      <c r="AC106" s="456">
        <f t="shared" si="149"/>
        <v>0</v>
      </c>
      <c r="AD106" s="457">
        <f t="shared" si="150"/>
        <v>0</v>
      </c>
      <c r="AE106" s="455">
        <f t="shared" si="150"/>
        <v>0</v>
      </c>
      <c r="AF106" s="456">
        <f t="shared" si="150"/>
        <v>0</v>
      </c>
      <c r="AG106" s="457">
        <f t="shared" si="100"/>
        <v>0</v>
      </c>
      <c r="AH106" s="455">
        <f t="shared" si="151"/>
        <v>0</v>
      </c>
      <c r="AI106" s="456">
        <f t="shared" si="151"/>
        <v>0</v>
      </c>
      <c r="AJ106" s="457">
        <f t="shared" si="152"/>
        <v>0</v>
      </c>
      <c r="AK106" s="455">
        <f t="shared" si="152"/>
        <v>0</v>
      </c>
      <c r="AL106" s="456">
        <f t="shared" si="152"/>
        <v>0</v>
      </c>
      <c r="AM106" s="457">
        <f t="shared" si="101"/>
        <v>0</v>
      </c>
      <c r="AN106" s="455">
        <f t="shared" si="153"/>
        <v>0</v>
      </c>
      <c r="AO106" s="456">
        <f t="shared" si="153"/>
        <v>0</v>
      </c>
      <c r="AP106" s="457">
        <f t="shared" si="154"/>
        <v>0</v>
      </c>
      <c r="AQ106" s="455">
        <f t="shared" si="154"/>
        <v>0</v>
      </c>
      <c r="AR106" s="456">
        <f t="shared" si="154"/>
        <v>0</v>
      </c>
      <c r="AS106" s="496"/>
      <c r="AT106" s="496"/>
      <c r="AU106" s="496"/>
      <c r="AV106" s="496"/>
      <c r="AW106" s="496"/>
      <c r="AX106" s="496"/>
      <c r="AY106" s="496"/>
      <c r="AZ106" s="496"/>
      <c r="BA106" s="496"/>
      <c r="BB106" s="496"/>
      <c r="BC106" s="496"/>
    </row>
    <row r="107" spans="2:55">
      <c r="D107" s="367"/>
      <c r="E107" s="815" t="s">
        <v>1988</v>
      </c>
      <c r="F107" s="815"/>
      <c r="G107" s="556"/>
      <c r="H107" s="555"/>
      <c r="I107" s="556"/>
      <c r="J107" s="555"/>
      <c r="K107" s="556"/>
      <c r="L107" s="555"/>
      <c r="M107" s="556"/>
      <c r="N107" s="555"/>
      <c r="O107" s="534"/>
      <c r="P107" s="535"/>
      <c r="Q107" s="536"/>
      <c r="R107" s="535"/>
      <c r="S107" s="535"/>
      <c r="T107" s="536"/>
      <c r="U107" s="535"/>
      <c r="V107" s="535"/>
      <c r="W107" s="536"/>
      <c r="X107" s="535"/>
      <c r="Y107" s="535"/>
      <c r="Z107" s="536"/>
      <c r="AA107" s="535"/>
      <c r="AB107" s="535"/>
      <c r="AC107" s="536"/>
      <c r="AD107" s="535"/>
      <c r="AE107" s="535"/>
      <c r="AF107" s="536"/>
      <c r="AG107" s="535"/>
      <c r="AH107" s="535"/>
      <c r="AI107" s="536"/>
      <c r="AJ107" s="535"/>
      <c r="AK107" s="535"/>
      <c r="AL107" s="536"/>
      <c r="AM107" s="535"/>
      <c r="AN107" s="535"/>
      <c r="AO107" s="536"/>
      <c r="AP107" s="535"/>
      <c r="AQ107" s="535"/>
      <c r="AR107" s="536"/>
      <c r="AS107" s="496"/>
      <c r="AT107" s="496"/>
      <c r="AU107" s="496"/>
      <c r="AV107" s="496"/>
      <c r="AW107" s="496"/>
      <c r="AX107" s="496"/>
      <c r="AY107" s="496"/>
      <c r="AZ107" s="496"/>
      <c r="BA107" s="496"/>
      <c r="BB107" s="496"/>
      <c r="BC107" s="496"/>
    </row>
    <row r="108" spans="2:55" ht="15" customHeight="1">
      <c r="C108" s="341" t="s">
        <v>2304</v>
      </c>
      <c r="D108" s="378" t="s">
        <v>1585</v>
      </c>
      <c r="E108" s="813" t="s">
        <v>921</v>
      </c>
      <c r="F108" s="814"/>
      <c r="G108" s="454">
        <f t="shared" ref="G108:N108" si="155">G109+G110</f>
        <v>0</v>
      </c>
      <c r="H108" s="456">
        <f t="shared" si="155"/>
        <v>0</v>
      </c>
      <c r="I108" s="454">
        <f t="shared" si="155"/>
        <v>0</v>
      </c>
      <c r="J108" s="456">
        <f t="shared" si="155"/>
        <v>0</v>
      </c>
      <c r="K108" s="454">
        <f t="shared" si="155"/>
        <v>0</v>
      </c>
      <c r="L108" s="456">
        <f t="shared" si="155"/>
        <v>0</v>
      </c>
      <c r="M108" s="454">
        <f t="shared" si="155"/>
        <v>0</v>
      </c>
      <c r="N108" s="456">
        <f t="shared" si="155"/>
        <v>0</v>
      </c>
      <c r="O108" s="454">
        <f>P108+Q108</f>
        <v>0</v>
      </c>
      <c r="P108" s="455">
        <f>P109+P110</f>
        <v>0</v>
      </c>
      <c r="Q108" s="456">
        <f>Q109+Q110</f>
        <v>0</v>
      </c>
      <c r="R108" s="457">
        <f>R109+R110</f>
        <v>0</v>
      </c>
      <c r="S108" s="455">
        <f>S109+S110</f>
        <v>0</v>
      </c>
      <c r="T108" s="456">
        <f>T109+T110</f>
        <v>0</v>
      </c>
      <c r="U108" s="457">
        <f>V108+W108</f>
        <v>0</v>
      </c>
      <c r="V108" s="455">
        <f>V109+V110</f>
        <v>0</v>
      </c>
      <c r="W108" s="456">
        <f>W109+W110</f>
        <v>0</v>
      </c>
      <c r="X108" s="457">
        <f>X109+X110</f>
        <v>0</v>
      </c>
      <c r="Y108" s="455">
        <f>Y109+Y110</f>
        <v>0</v>
      </c>
      <c r="Z108" s="456">
        <f>Z109+Z110</f>
        <v>0</v>
      </c>
      <c r="AA108" s="457">
        <f>AB108+AC108</f>
        <v>0</v>
      </c>
      <c r="AB108" s="455">
        <f>AB109+AB110</f>
        <v>0</v>
      </c>
      <c r="AC108" s="456">
        <f>AC109+AC110</f>
        <v>0</v>
      </c>
      <c r="AD108" s="457">
        <f>AD109+AD110</f>
        <v>0</v>
      </c>
      <c r="AE108" s="455">
        <f>AE109+AE110</f>
        <v>0</v>
      </c>
      <c r="AF108" s="456">
        <f>AF109+AF110</f>
        <v>0</v>
      </c>
      <c r="AG108" s="457">
        <f>AH108+AI108</f>
        <v>0</v>
      </c>
      <c r="AH108" s="455">
        <f>AH109+AH110</f>
        <v>0</v>
      </c>
      <c r="AI108" s="456">
        <f>AI109+AI110</f>
        <v>0</v>
      </c>
      <c r="AJ108" s="457">
        <f>AJ109+AJ110</f>
        <v>0</v>
      </c>
      <c r="AK108" s="455">
        <f>AK109+AK110</f>
        <v>0</v>
      </c>
      <c r="AL108" s="456">
        <f>AL109+AL110</f>
        <v>0</v>
      </c>
      <c r="AM108" s="457">
        <f>AN108+AO108</f>
        <v>0</v>
      </c>
      <c r="AN108" s="455">
        <f>AN109+AN110</f>
        <v>0</v>
      </c>
      <c r="AO108" s="456">
        <f>AO109+AO110</f>
        <v>0</v>
      </c>
      <c r="AP108" s="457">
        <f>AP109+AP110</f>
        <v>0</v>
      </c>
      <c r="AQ108" s="455">
        <f>AQ109+AQ110</f>
        <v>0</v>
      </c>
      <c r="AR108" s="456">
        <f>AR109+AR110</f>
        <v>0</v>
      </c>
      <c r="AS108" s="496"/>
      <c r="AT108" s="496"/>
      <c r="AU108" s="496"/>
      <c r="AV108" s="496"/>
      <c r="AW108" s="496"/>
      <c r="AX108" s="496"/>
      <c r="AY108" s="496"/>
      <c r="AZ108" s="496"/>
      <c r="BA108" s="496"/>
      <c r="BB108" s="496"/>
      <c r="BC108" s="496"/>
    </row>
    <row r="109" spans="2:55" ht="15.75" customHeight="1">
      <c r="D109" s="378" t="s">
        <v>1586</v>
      </c>
      <c r="E109" s="807" t="s">
        <v>923</v>
      </c>
      <c r="F109" s="808"/>
      <c r="G109" s="373"/>
      <c r="H109" s="374"/>
      <c r="I109" s="373"/>
      <c r="J109" s="374"/>
      <c r="K109" s="373"/>
      <c r="L109" s="374"/>
      <c r="M109" s="373"/>
      <c r="N109" s="374"/>
      <c r="O109" s="454">
        <f>P109+Q109</f>
        <v>0</v>
      </c>
      <c r="P109" s="455">
        <f t="shared" ref="P109:T110" si="156">SUMIF($E$111:$E$112,$D109,P$111:P$112)</f>
        <v>0</v>
      </c>
      <c r="Q109" s="456">
        <f t="shared" si="156"/>
        <v>0</v>
      </c>
      <c r="R109" s="457">
        <f t="shared" si="156"/>
        <v>0</v>
      </c>
      <c r="S109" s="455">
        <f t="shared" si="156"/>
        <v>0</v>
      </c>
      <c r="T109" s="456">
        <f t="shared" si="156"/>
        <v>0</v>
      </c>
      <c r="U109" s="457">
        <f>V109+W109</f>
        <v>0</v>
      </c>
      <c r="V109" s="455">
        <f>SUMIF($E$111:$E$112,$D109,V$111:V$112)</f>
        <v>0</v>
      </c>
      <c r="W109" s="456">
        <f>SUMIF($E$111:$E$112,$D109,W$111:W$112)</f>
        <v>0</v>
      </c>
      <c r="X109" s="457">
        <f t="shared" ref="X109:Z110" si="157">SUMIF($E$111:$E$112,$D109,X$111:X$112)</f>
        <v>0</v>
      </c>
      <c r="Y109" s="455">
        <f t="shared" si="157"/>
        <v>0</v>
      </c>
      <c r="Z109" s="456">
        <f t="shared" si="157"/>
        <v>0</v>
      </c>
      <c r="AA109" s="457">
        <f>AB109+AC109</f>
        <v>0</v>
      </c>
      <c r="AB109" s="455">
        <f>SUMIF($E$111:$E$112,$D109,AB$111:AB$112)</f>
        <v>0</v>
      </c>
      <c r="AC109" s="456">
        <f>SUMIF($E$111:$E$112,$D109,AC$111:AC$112)</f>
        <v>0</v>
      </c>
      <c r="AD109" s="457">
        <f t="shared" ref="AD109:AF110" si="158">SUMIF($E$111:$E$112,$D109,AD$111:AD$112)</f>
        <v>0</v>
      </c>
      <c r="AE109" s="455">
        <f t="shared" si="158"/>
        <v>0</v>
      </c>
      <c r="AF109" s="456">
        <f t="shared" si="158"/>
        <v>0</v>
      </c>
      <c r="AG109" s="457">
        <f>AH109+AI109</f>
        <v>0</v>
      </c>
      <c r="AH109" s="455">
        <f>SUMIF($E$111:$E$112,$D109,AH$111:AH$112)</f>
        <v>0</v>
      </c>
      <c r="AI109" s="456">
        <f>SUMIF($E$111:$E$112,$D109,AI$111:AI$112)</f>
        <v>0</v>
      </c>
      <c r="AJ109" s="457">
        <f t="shared" ref="AJ109:AL110" si="159">SUMIF($E$111:$E$112,$D109,AJ$111:AJ$112)</f>
        <v>0</v>
      </c>
      <c r="AK109" s="455">
        <f t="shared" si="159"/>
        <v>0</v>
      </c>
      <c r="AL109" s="456">
        <f t="shared" si="159"/>
        <v>0</v>
      </c>
      <c r="AM109" s="457">
        <f>AN109+AO109</f>
        <v>0</v>
      </c>
      <c r="AN109" s="455">
        <f>SUMIF($E$111:$E$112,$D109,AN$111:AN$112)</f>
        <v>0</v>
      </c>
      <c r="AO109" s="456">
        <f>SUMIF($E$111:$E$112,$D109,AO$111:AO$112)</f>
        <v>0</v>
      </c>
      <c r="AP109" s="457">
        <f t="shared" ref="AP109:AR110" si="160">SUMIF($E$111:$E$112,$D109,AP$111:AP$112)</f>
        <v>0</v>
      </c>
      <c r="AQ109" s="455">
        <f t="shared" si="160"/>
        <v>0</v>
      </c>
      <c r="AR109" s="456">
        <f t="shared" si="160"/>
        <v>0</v>
      </c>
      <c r="AS109" s="496"/>
      <c r="AT109" s="496"/>
      <c r="AU109" s="496"/>
      <c r="AV109" s="496"/>
      <c r="AW109" s="496"/>
      <c r="AX109" s="496"/>
      <c r="AY109" s="496"/>
      <c r="AZ109" s="496"/>
      <c r="BA109" s="496"/>
      <c r="BB109" s="496"/>
      <c r="BC109" s="496"/>
    </row>
    <row r="110" spans="2:55" ht="15.75" customHeight="1">
      <c r="B110" s="340" t="s">
        <v>1587</v>
      </c>
      <c r="D110" s="378" t="s">
        <v>1588</v>
      </c>
      <c r="E110" s="807" t="s">
        <v>926</v>
      </c>
      <c r="F110" s="808"/>
      <c r="G110" s="373"/>
      <c r="H110" s="374"/>
      <c r="I110" s="373"/>
      <c r="J110" s="374"/>
      <c r="K110" s="373"/>
      <c r="L110" s="374"/>
      <c r="M110" s="373"/>
      <c r="N110" s="374"/>
      <c r="O110" s="454">
        <f>P110+Q110</f>
        <v>0</v>
      </c>
      <c r="P110" s="455">
        <f t="shared" si="156"/>
        <v>0</v>
      </c>
      <c r="Q110" s="456">
        <f t="shared" si="156"/>
        <v>0</v>
      </c>
      <c r="R110" s="457">
        <f t="shared" si="156"/>
        <v>0</v>
      </c>
      <c r="S110" s="455">
        <f t="shared" si="156"/>
        <v>0</v>
      </c>
      <c r="T110" s="456">
        <f t="shared" si="156"/>
        <v>0</v>
      </c>
      <c r="U110" s="457">
        <f>V110+W110</f>
        <v>0</v>
      </c>
      <c r="V110" s="455">
        <f>SUMIF($E$111:$E$112,$D110,V$111:V$112)</f>
        <v>0</v>
      </c>
      <c r="W110" s="456">
        <f>SUMIF($E$111:$E$112,$D110,W$111:W$112)</f>
        <v>0</v>
      </c>
      <c r="X110" s="457">
        <f t="shared" si="157"/>
        <v>0</v>
      </c>
      <c r="Y110" s="455">
        <f t="shared" si="157"/>
        <v>0</v>
      </c>
      <c r="Z110" s="456">
        <f t="shared" si="157"/>
        <v>0</v>
      </c>
      <c r="AA110" s="457">
        <f>AB110+AC110</f>
        <v>0</v>
      </c>
      <c r="AB110" s="455">
        <f>SUMIF($E$111:$E$112,$D110,AB$111:AB$112)</f>
        <v>0</v>
      </c>
      <c r="AC110" s="456">
        <f>SUMIF($E$111:$E$112,$D110,AC$111:AC$112)</f>
        <v>0</v>
      </c>
      <c r="AD110" s="457">
        <f t="shared" si="158"/>
        <v>0</v>
      </c>
      <c r="AE110" s="455">
        <f t="shared" si="158"/>
        <v>0</v>
      </c>
      <c r="AF110" s="456">
        <f t="shared" si="158"/>
        <v>0</v>
      </c>
      <c r="AG110" s="457">
        <f>AH110+AI110</f>
        <v>0</v>
      </c>
      <c r="AH110" s="455">
        <f>SUMIF($E$111:$E$112,$D110,AH$111:AH$112)</f>
        <v>0</v>
      </c>
      <c r="AI110" s="456">
        <f>SUMIF($E$111:$E$112,$D110,AI$111:AI$112)</f>
        <v>0</v>
      </c>
      <c r="AJ110" s="457">
        <f t="shared" si="159"/>
        <v>0</v>
      </c>
      <c r="AK110" s="455">
        <f t="shared" si="159"/>
        <v>0</v>
      </c>
      <c r="AL110" s="456">
        <f t="shared" si="159"/>
        <v>0</v>
      </c>
      <c r="AM110" s="457">
        <f>AN110+AO110</f>
        <v>0</v>
      </c>
      <c r="AN110" s="455">
        <f>SUMIF($E$111:$E$112,$D110,AN$111:AN$112)</f>
        <v>0</v>
      </c>
      <c r="AO110" s="456">
        <f>SUMIF($E$111:$E$112,$D110,AO$111:AO$112)</f>
        <v>0</v>
      </c>
      <c r="AP110" s="457">
        <f t="shared" si="160"/>
        <v>0</v>
      </c>
      <c r="AQ110" s="455">
        <f t="shared" si="160"/>
        <v>0</v>
      </c>
      <c r="AR110" s="456">
        <f t="shared" si="160"/>
        <v>0</v>
      </c>
      <c r="AS110" s="496"/>
      <c r="AT110" s="496"/>
      <c r="AU110" s="496"/>
      <c r="AV110" s="496"/>
      <c r="AW110" s="496"/>
      <c r="AX110" s="496"/>
      <c r="AY110" s="496"/>
      <c r="AZ110" s="496"/>
      <c r="BA110" s="496"/>
      <c r="BB110" s="496"/>
      <c r="BC110" s="496"/>
    </row>
    <row r="111" spans="2:55">
      <c r="B111" s="340" t="s">
        <v>2303</v>
      </c>
      <c r="D111" s="367"/>
      <c r="E111" s="815" t="s">
        <v>1989</v>
      </c>
      <c r="F111" s="815"/>
      <c r="G111" s="556"/>
      <c r="H111" s="555"/>
      <c r="I111" s="556"/>
      <c r="J111" s="555"/>
      <c r="K111" s="556"/>
      <c r="L111" s="555"/>
      <c r="M111" s="556"/>
      <c r="N111" s="555"/>
      <c r="O111" s="534"/>
      <c r="P111" s="535"/>
      <c r="Q111" s="536"/>
      <c r="R111" s="535"/>
      <c r="S111" s="535"/>
      <c r="T111" s="536"/>
      <c r="U111" s="535"/>
      <c r="V111" s="535"/>
      <c r="W111" s="536"/>
      <c r="X111" s="535"/>
      <c r="Y111" s="535"/>
      <c r="Z111" s="536"/>
      <c r="AA111" s="535"/>
      <c r="AB111" s="535"/>
      <c r="AC111" s="536"/>
      <c r="AD111" s="535"/>
      <c r="AE111" s="535"/>
      <c r="AF111" s="536"/>
      <c r="AG111" s="535"/>
      <c r="AH111" s="535"/>
      <c r="AI111" s="536"/>
      <c r="AJ111" s="535"/>
      <c r="AK111" s="535"/>
      <c r="AL111" s="536"/>
      <c r="AM111" s="535"/>
      <c r="AN111" s="535"/>
      <c r="AO111" s="536"/>
      <c r="AP111" s="535"/>
      <c r="AQ111" s="535"/>
      <c r="AR111" s="536"/>
      <c r="AS111" s="496"/>
      <c r="AT111" s="496"/>
      <c r="AU111" s="496"/>
      <c r="AV111" s="496"/>
      <c r="AW111" s="496"/>
      <c r="AX111" s="496"/>
      <c r="AY111" s="496"/>
      <c r="AZ111" s="496"/>
      <c r="BA111" s="496"/>
      <c r="BB111" s="496"/>
      <c r="BC111" s="496"/>
    </row>
    <row r="112" spans="2:55" hidden="1">
      <c r="D112" s="367"/>
      <c r="E112" s="397"/>
      <c r="F112" s="384"/>
      <c r="G112" s="556"/>
      <c r="H112" s="555"/>
      <c r="I112" s="556"/>
      <c r="J112" s="555"/>
      <c r="K112" s="556"/>
      <c r="L112" s="555"/>
      <c r="M112" s="556"/>
      <c r="N112" s="555"/>
      <c r="O112" s="534"/>
      <c r="P112" s="535"/>
      <c r="Q112" s="536"/>
      <c r="R112" s="535"/>
      <c r="S112" s="535"/>
      <c r="T112" s="536"/>
      <c r="U112" s="535"/>
      <c r="V112" s="535"/>
      <c r="W112" s="536"/>
      <c r="X112" s="535"/>
      <c r="Y112" s="535"/>
      <c r="Z112" s="536"/>
      <c r="AA112" s="535"/>
      <c r="AB112" s="535"/>
      <c r="AC112" s="536"/>
      <c r="AD112" s="535"/>
      <c r="AE112" s="535"/>
      <c r="AF112" s="536"/>
      <c r="AG112" s="535"/>
      <c r="AH112" s="535"/>
      <c r="AI112" s="536"/>
      <c r="AJ112" s="535"/>
      <c r="AK112" s="535"/>
      <c r="AL112" s="536"/>
      <c r="AM112" s="535"/>
      <c r="AN112" s="535"/>
      <c r="AO112" s="536"/>
      <c r="AP112" s="535"/>
      <c r="AQ112" s="535"/>
      <c r="AR112" s="536"/>
      <c r="AS112" s="496"/>
      <c r="AT112" s="496"/>
      <c r="AU112" s="496"/>
      <c r="AV112" s="496"/>
      <c r="AW112" s="496"/>
      <c r="AX112" s="496"/>
      <c r="AY112" s="496"/>
      <c r="AZ112" s="496"/>
      <c r="BA112" s="496"/>
      <c r="BB112" s="496"/>
      <c r="BC112" s="496"/>
    </row>
    <row r="113" spans="3:55" ht="25.9" customHeight="1">
      <c r="C113" s="341" t="s">
        <v>2304</v>
      </c>
      <c r="D113" s="363" t="s">
        <v>1589</v>
      </c>
      <c r="E113" s="830" t="s">
        <v>2338</v>
      </c>
      <c r="F113" s="837"/>
      <c r="G113" s="454">
        <f t="shared" ref="G113:N113" si="161">G114+G125+G137-G122</f>
        <v>0</v>
      </c>
      <c r="H113" s="456">
        <f t="shared" si="161"/>
        <v>0</v>
      </c>
      <c r="I113" s="454">
        <f t="shared" si="161"/>
        <v>0</v>
      </c>
      <c r="J113" s="456">
        <f t="shared" si="161"/>
        <v>0</v>
      </c>
      <c r="K113" s="454">
        <f t="shared" si="161"/>
        <v>0</v>
      </c>
      <c r="L113" s="456">
        <f t="shared" si="161"/>
        <v>0</v>
      </c>
      <c r="M113" s="454">
        <f t="shared" si="161"/>
        <v>0</v>
      </c>
      <c r="N113" s="456">
        <f t="shared" si="161"/>
        <v>0</v>
      </c>
      <c r="O113" s="454">
        <f t="shared" ref="O113:O138" si="162">P113+Q113</f>
        <v>0</v>
      </c>
      <c r="P113" s="455">
        <f>P114+P125+P137-P122</f>
        <v>0</v>
      </c>
      <c r="Q113" s="456">
        <f>Q114+Q125+Q137-Q122</f>
        <v>0</v>
      </c>
      <c r="R113" s="457">
        <f>R114+R125+R137-R122</f>
        <v>0</v>
      </c>
      <c r="S113" s="455">
        <f>S114+S125+S137-S122</f>
        <v>0</v>
      </c>
      <c r="T113" s="456">
        <f>T114+T125+T137-T122</f>
        <v>0</v>
      </c>
      <c r="U113" s="457">
        <f t="shared" ref="U113:U138" si="163">V113+W113</f>
        <v>0</v>
      </c>
      <c r="V113" s="455">
        <f>V114+V125+V137-V122</f>
        <v>0</v>
      </c>
      <c r="W113" s="456">
        <f>W114+W125+W137-W122</f>
        <v>0</v>
      </c>
      <c r="X113" s="457">
        <f>X114+X125+X137-X122</f>
        <v>0</v>
      </c>
      <c r="Y113" s="455">
        <f>Y114+Y125+Y137-Y122</f>
        <v>0</v>
      </c>
      <c r="Z113" s="456">
        <f>Z114+Z125+Z137-Z122</f>
        <v>0</v>
      </c>
      <c r="AA113" s="457">
        <f t="shared" ref="AA113:AA138" si="164">AB113+AC113</f>
        <v>0</v>
      </c>
      <c r="AB113" s="455">
        <f>AB114+AB125+AB137-AB122</f>
        <v>0</v>
      </c>
      <c r="AC113" s="456">
        <f>AC114+AC125+AC137-AC122</f>
        <v>0</v>
      </c>
      <c r="AD113" s="457">
        <f>AD114+AD125+AD137-AD122</f>
        <v>0</v>
      </c>
      <c r="AE113" s="455">
        <f>AE114+AE125+AE137-AE122</f>
        <v>0</v>
      </c>
      <c r="AF113" s="456">
        <f>AF114+AF125+AF137-AF122</f>
        <v>0</v>
      </c>
      <c r="AG113" s="457">
        <f t="shared" ref="AG113:AG138" si="165">AH113+AI113</f>
        <v>0</v>
      </c>
      <c r="AH113" s="455">
        <f>AH114+AH125+AH137-AH122</f>
        <v>0</v>
      </c>
      <c r="AI113" s="456">
        <f>AI114+AI125+AI137-AI122</f>
        <v>0</v>
      </c>
      <c r="AJ113" s="457">
        <f>AJ114+AJ125+AJ137-AJ122</f>
        <v>0</v>
      </c>
      <c r="AK113" s="455">
        <f>AK114+AK125+AK137-AK122</f>
        <v>0</v>
      </c>
      <c r="AL113" s="456">
        <f>AL114+AL125+AL137-AL122</f>
        <v>0</v>
      </c>
      <c r="AM113" s="457">
        <f t="shared" ref="AM113:AM138" si="166">AN113+AO113</f>
        <v>0</v>
      </c>
      <c r="AN113" s="455">
        <f>AN114+AN125+AN137-AN122</f>
        <v>0</v>
      </c>
      <c r="AO113" s="456">
        <f>AO114+AO125+AO137-AO122</f>
        <v>0</v>
      </c>
      <c r="AP113" s="457">
        <f>AP114+AP125+AP137-AP122</f>
        <v>0</v>
      </c>
      <c r="AQ113" s="455">
        <f>AQ114+AQ125+AQ137-AQ122</f>
        <v>0</v>
      </c>
      <c r="AR113" s="456">
        <f>AR114+AR125+AR137-AR122</f>
        <v>0</v>
      </c>
      <c r="AS113" s="496"/>
      <c r="AT113" s="496"/>
      <c r="AU113" s="496"/>
      <c r="AV113" s="496"/>
      <c r="AW113" s="496"/>
      <c r="AX113" s="496"/>
      <c r="AY113" s="496"/>
      <c r="AZ113" s="496"/>
      <c r="BA113" s="496"/>
      <c r="BB113" s="496"/>
      <c r="BC113" s="496"/>
    </row>
    <row r="114" spans="3:55" ht="15" customHeight="1">
      <c r="C114" s="341" t="s">
        <v>2304</v>
      </c>
      <c r="D114" s="378" t="s">
        <v>1591</v>
      </c>
      <c r="E114" s="813" t="s">
        <v>1479</v>
      </c>
      <c r="F114" s="814"/>
      <c r="G114" s="454">
        <f t="shared" ref="G114:N129" si="167">G25+G83</f>
        <v>0</v>
      </c>
      <c r="H114" s="456">
        <f t="shared" si="167"/>
        <v>0</v>
      </c>
      <c r="I114" s="454">
        <f t="shared" si="167"/>
        <v>0</v>
      </c>
      <c r="J114" s="456">
        <f t="shared" si="167"/>
        <v>0</v>
      </c>
      <c r="K114" s="454">
        <f t="shared" si="167"/>
        <v>0</v>
      </c>
      <c r="L114" s="456">
        <f t="shared" si="167"/>
        <v>0</v>
      </c>
      <c r="M114" s="454">
        <f t="shared" si="167"/>
        <v>0</v>
      </c>
      <c r="N114" s="456">
        <f t="shared" si="167"/>
        <v>0</v>
      </c>
      <c r="O114" s="454">
        <f t="shared" si="162"/>
        <v>0</v>
      </c>
      <c r="P114" s="455">
        <f t="shared" ref="P114:T123" si="168">P25+P83</f>
        <v>0</v>
      </c>
      <c r="Q114" s="456">
        <f t="shared" si="168"/>
        <v>0</v>
      </c>
      <c r="R114" s="457">
        <f t="shared" si="168"/>
        <v>0</v>
      </c>
      <c r="S114" s="455">
        <f t="shared" si="168"/>
        <v>0</v>
      </c>
      <c r="T114" s="456">
        <f t="shared" si="168"/>
        <v>0</v>
      </c>
      <c r="U114" s="457">
        <f t="shared" si="163"/>
        <v>0</v>
      </c>
      <c r="V114" s="455">
        <f t="shared" ref="V114:Z123" si="169">V25+V83</f>
        <v>0</v>
      </c>
      <c r="W114" s="456">
        <f t="shared" si="169"/>
        <v>0</v>
      </c>
      <c r="X114" s="457">
        <f t="shared" si="169"/>
        <v>0</v>
      </c>
      <c r="Y114" s="455">
        <f t="shared" si="169"/>
        <v>0</v>
      </c>
      <c r="Z114" s="456">
        <f t="shared" si="169"/>
        <v>0</v>
      </c>
      <c r="AA114" s="457">
        <f t="shared" si="164"/>
        <v>0</v>
      </c>
      <c r="AB114" s="455">
        <f t="shared" ref="AB114:AF123" si="170">AB25+AB83</f>
        <v>0</v>
      </c>
      <c r="AC114" s="456">
        <f t="shared" si="170"/>
        <v>0</v>
      </c>
      <c r="AD114" s="457">
        <f t="shared" si="170"/>
        <v>0</v>
      </c>
      <c r="AE114" s="455">
        <f t="shared" si="170"/>
        <v>0</v>
      </c>
      <c r="AF114" s="456">
        <f t="shared" si="170"/>
        <v>0</v>
      </c>
      <c r="AG114" s="457">
        <f t="shared" si="165"/>
        <v>0</v>
      </c>
      <c r="AH114" s="455">
        <f t="shared" ref="AH114:AL123" si="171">AH25+AH83</f>
        <v>0</v>
      </c>
      <c r="AI114" s="456">
        <f t="shared" si="171"/>
        <v>0</v>
      </c>
      <c r="AJ114" s="457">
        <f t="shared" si="171"/>
        <v>0</v>
      </c>
      <c r="AK114" s="455">
        <f t="shared" si="171"/>
        <v>0</v>
      </c>
      <c r="AL114" s="456">
        <f t="shared" si="171"/>
        <v>0</v>
      </c>
      <c r="AM114" s="457">
        <f t="shared" si="166"/>
        <v>0</v>
      </c>
      <c r="AN114" s="455">
        <f t="shared" ref="AN114:AR123" si="172">AN25+AN83</f>
        <v>0</v>
      </c>
      <c r="AO114" s="456">
        <f t="shared" si="172"/>
        <v>0</v>
      </c>
      <c r="AP114" s="457">
        <f t="shared" si="172"/>
        <v>0</v>
      </c>
      <c r="AQ114" s="455">
        <f t="shared" si="172"/>
        <v>0</v>
      </c>
      <c r="AR114" s="456">
        <f t="shared" si="172"/>
        <v>0</v>
      </c>
      <c r="AS114" s="496"/>
      <c r="AT114" s="496"/>
      <c r="AU114" s="496"/>
      <c r="AV114" s="496"/>
      <c r="AW114" s="496"/>
      <c r="AX114" s="496"/>
      <c r="AY114" s="496"/>
      <c r="AZ114" s="496"/>
      <c r="BA114" s="496"/>
      <c r="BB114" s="496"/>
      <c r="BC114" s="496"/>
    </row>
    <row r="115" spans="3:55" ht="15" customHeight="1">
      <c r="D115" s="378" t="s">
        <v>1592</v>
      </c>
      <c r="E115" s="807" t="s">
        <v>1481</v>
      </c>
      <c r="F115" s="808"/>
      <c r="G115" s="454">
        <f t="shared" si="167"/>
        <v>0</v>
      </c>
      <c r="H115" s="456">
        <f t="shared" si="167"/>
        <v>0</v>
      </c>
      <c r="I115" s="454">
        <f t="shared" si="167"/>
        <v>0</v>
      </c>
      <c r="J115" s="456">
        <f t="shared" si="167"/>
        <v>0</v>
      </c>
      <c r="K115" s="454">
        <f t="shared" si="167"/>
        <v>0</v>
      </c>
      <c r="L115" s="456">
        <f t="shared" si="167"/>
        <v>0</v>
      </c>
      <c r="M115" s="454">
        <f t="shared" si="167"/>
        <v>0</v>
      </c>
      <c r="N115" s="456">
        <f t="shared" si="167"/>
        <v>0</v>
      </c>
      <c r="O115" s="454">
        <f t="shared" si="162"/>
        <v>0</v>
      </c>
      <c r="P115" s="455">
        <f t="shared" si="168"/>
        <v>0</v>
      </c>
      <c r="Q115" s="456">
        <f t="shared" si="168"/>
        <v>0</v>
      </c>
      <c r="R115" s="457">
        <f t="shared" si="168"/>
        <v>0</v>
      </c>
      <c r="S115" s="455">
        <f t="shared" si="168"/>
        <v>0</v>
      </c>
      <c r="T115" s="456">
        <f t="shared" si="168"/>
        <v>0</v>
      </c>
      <c r="U115" s="457">
        <f t="shared" si="163"/>
        <v>0</v>
      </c>
      <c r="V115" s="455">
        <f t="shared" si="169"/>
        <v>0</v>
      </c>
      <c r="W115" s="456">
        <f t="shared" si="169"/>
        <v>0</v>
      </c>
      <c r="X115" s="457">
        <f t="shared" si="169"/>
        <v>0</v>
      </c>
      <c r="Y115" s="455">
        <f t="shared" si="169"/>
        <v>0</v>
      </c>
      <c r="Z115" s="456">
        <f t="shared" si="169"/>
        <v>0</v>
      </c>
      <c r="AA115" s="457">
        <f t="shared" si="164"/>
        <v>0</v>
      </c>
      <c r="AB115" s="455">
        <f t="shared" si="170"/>
        <v>0</v>
      </c>
      <c r="AC115" s="456">
        <f t="shared" si="170"/>
        <v>0</v>
      </c>
      <c r="AD115" s="457">
        <f t="shared" si="170"/>
        <v>0</v>
      </c>
      <c r="AE115" s="455">
        <f t="shared" si="170"/>
        <v>0</v>
      </c>
      <c r="AF115" s="456">
        <f t="shared" si="170"/>
        <v>0</v>
      </c>
      <c r="AG115" s="457">
        <f t="shared" si="165"/>
        <v>0</v>
      </c>
      <c r="AH115" s="455">
        <f t="shared" si="171"/>
        <v>0</v>
      </c>
      <c r="AI115" s="456">
        <f t="shared" si="171"/>
        <v>0</v>
      </c>
      <c r="AJ115" s="457">
        <f t="shared" si="171"/>
        <v>0</v>
      </c>
      <c r="AK115" s="455">
        <f t="shared" si="171"/>
        <v>0</v>
      </c>
      <c r="AL115" s="456">
        <f t="shared" si="171"/>
        <v>0</v>
      </c>
      <c r="AM115" s="457">
        <f t="shared" si="166"/>
        <v>0</v>
      </c>
      <c r="AN115" s="455">
        <f t="shared" si="172"/>
        <v>0</v>
      </c>
      <c r="AO115" s="456">
        <f t="shared" si="172"/>
        <v>0</v>
      </c>
      <c r="AP115" s="457">
        <f t="shared" si="172"/>
        <v>0</v>
      </c>
      <c r="AQ115" s="455">
        <f t="shared" si="172"/>
        <v>0</v>
      </c>
      <c r="AR115" s="456">
        <f t="shared" si="172"/>
        <v>0</v>
      </c>
      <c r="AS115" s="496"/>
      <c r="AT115" s="496"/>
      <c r="AU115" s="496"/>
      <c r="AV115" s="496"/>
      <c r="AW115" s="496"/>
      <c r="AX115" s="496"/>
      <c r="AY115" s="496"/>
      <c r="AZ115" s="496"/>
      <c r="BA115" s="496"/>
      <c r="BB115" s="496"/>
      <c r="BC115" s="496"/>
    </row>
    <row r="116" spans="3:55" ht="15" customHeight="1">
      <c r="D116" s="378" t="s">
        <v>1593</v>
      </c>
      <c r="E116" s="807" t="s">
        <v>1483</v>
      </c>
      <c r="F116" s="808"/>
      <c r="G116" s="454">
        <f t="shared" si="167"/>
        <v>0</v>
      </c>
      <c r="H116" s="456">
        <f t="shared" si="167"/>
        <v>0</v>
      </c>
      <c r="I116" s="454">
        <f t="shared" si="167"/>
        <v>0</v>
      </c>
      <c r="J116" s="456">
        <f t="shared" si="167"/>
        <v>0</v>
      </c>
      <c r="K116" s="454">
        <f t="shared" si="167"/>
        <v>0</v>
      </c>
      <c r="L116" s="456">
        <f t="shared" si="167"/>
        <v>0</v>
      </c>
      <c r="M116" s="454">
        <f t="shared" si="167"/>
        <v>0</v>
      </c>
      <c r="N116" s="456">
        <f t="shared" si="167"/>
        <v>0</v>
      </c>
      <c r="O116" s="454">
        <f t="shared" si="162"/>
        <v>0</v>
      </c>
      <c r="P116" s="455">
        <f t="shared" si="168"/>
        <v>0</v>
      </c>
      <c r="Q116" s="456">
        <f t="shared" si="168"/>
        <v>0</v>
      </c>
      <c r="R116" s="457">
        <f t="shared" si="168"/>
        <v>0</v>
      </c>
      <c r="S116" s="455">
        <f t="shared" si="168"/>
        <v>0</v>
      </c>
      <c r="T116" s="456">
        <f t="shared" si="168"/>
        <v>0</v>
      </c>
      <c r="U116" s="457">
        <f t="shared" si="163"/>
        <v>0</v>
      </c>
      <c r="V116" s="455">
        <f t="shared" si="169"/>
        <v>0</v>
      </c>
      <c r="W116" s="456">
        <f t="shared" si="169"/>
        <v>0</v>
      </c>
      <c r="X116" s="457">
        <f t="shared" si="169"/>
        <v>0</v>
      </c>
      <c r="Y116" s="455">
        <f t="shared" si="169"/>
        <v>0</v>
      </c>
      <c r="Z116" s="456">
        <f t="shared" si="169"/>
        <v>0</v>
      </c>
      <c r="AA116" s="457">
        <f t="shared" si="164"/>
        <v>0</v>
      </c>
      <c r="AB116" s="455">
        <f t="shared" si="170"/>
        <v>0</v>
      </c>
      <c r="AC116" s="456">
        <f t="shared" si="170"/>
        <v>0</v>
      </c>
      <c r="AD116" s="457">
        <f t="shared" si="170"/>
        <v>0</v>
      </c>
      <c r="AE116" s="455">
        <f t="shared" si="170"/>
        <v>0</v>
      </c>
      <c r="AF116" s="456">
        <f t="shared" si="170"/>
        <v>0</v>
      </c>
      <c r="AG116" s="457">
        <f t="shared" si="165"/>
        <v>0</v>
      </c>
      <c r="AH116" s="455">
        <f t="shared" si="171"/>
        <v>0</v>
      </c>
      <c r="AI116" s="456">
        <f t="shared" si="171"/>
        <v>0</v>
      </c>
      <c r="AJ116" s="457">
        <f t="shared" si="171"/>
        <v>0</v>
      </c>
      <c r="AK116" s="455">
        <f t="shared" si="171"/>
        <v>0</v>
      </c>
      <c r="AL116" s="456">
        <f t="shared" si="171"/>
        <v>0</v>
      </c>
      <c r="AM116" s="457">
        <f t="shared" si="166"/>
        <v>0</v>
      </c>
      <c r="AN116" s="455">
        <f t="shared" si="172"/>
        <v>0</v>
      </c>
      <c r="AO116" s="456">
        <f t="shared" si="172"/>
        <v>0</v>
      </c>
      <c r="AP116" s="457">
        <f t="shared" si="172"/>
        <v>0</v>
      </c>
      <c r="AQ116" s="455">
        <f t="shared" si="172"/>
        <v>0</v>
      </c>
      <c r="AR116" s="456">
        <f t="shared" si="172"/>
        <v>0</v>
      </c>
      <c r="AS116" s="496"/>
      <c r="AT116" s="496"/>
      <c r="AU116" s="496"/>
      <c r="AV116" s="496"/>
      <c r="AW116" s="496"/>
      <c r="AX116" s="496"/>
      <c r="AY116" s="496"/>
      <c r="AZ116" s="496"/>
      <c r="BA116" s="496"/>
      <c r="BB116" s="496"/>
      <c r="BC116" s="496"/>
    </row>
    <row r="117" spans="3:55" ht="15" customHeight="1">
      <c r="D117" s="378" t="s">
        <v>1594</v>
      </c>
      <c r="E117" s="807" t="s">
        <v>1485</v>
      </c>
      <c r="F117" s="808"/>
      <c r="G117" s="454">
        <f t="shared" si="167"/>
        <v>0</v>
      </c>
      <c r="H117" s="456">
        <f t="shared" si="167"/>
        <v>0</v>
      </c>
      <c r="I117" s="454">
        <f t="shared" si="167"/>
        <v>0</v>
      </c>
      <c r="J117" s="456">
        <f t="shared" si="167"/>
        <v>0</v>
      </c>
      <c r="K117" s="454">
        <f t="shared" si="167"/>
        <v>0</v>
      </c>
      <c r="L117" s="456">
        <f t="shared" si="167"/>
        <v>0</v>
      </c>
      <c r="M117" s="454">
        <f t="shared" si="167"/>
        <v>0</v>
      </c>
      <c r="N117" s="456">
        <f t="shared" si="167"/>
        <v>0</v>
      </c>
      <c r="O117" s="454">
        <f t="shared" si="162"/>
        <v>0</v>
      </c>
      <c r="P117" s="455">
        <f t="shared" si="168"/>
        <v>0</v>
      </c>
      <c r="Q117" s="456">
        <f t="shared" si="168"/>
        <v>0</v>
      </c>
      <c r="R117" s="457">
        <f t="shared" si="168"/>
        <v>0</v>
      </c>
      <c r="S117" s="455">
        <f t="shared" si="168"/>
        <v>0</v>
      </c>
      <c r="T117" s="456">
        <f t="shared" si="168"/>
        <v>0</v>
      </c>
      <c r="U117" s="457">
        <f t="shared" si="163"/>
        <v>0</v>
      </c>
      <c r="V117" s="455">
        <f t="shared" si="169"/>
        <v>0</v>
      </c>
      <c r="W117" s="456">
        <f t="shared" si="169"/>
        <v>0</v>
      </c>
      <c r="X117" s="457">
        <f t="shared" si="169"/>
        <v>0</v>
      </c>
      <c r="Y117" s="455">
        <f t="shared" si="169"/>
        <v>0</v>
      </c>
      <c r="Z117" s="456">
        <f t="shared" si="169"/>
        <v>0</v>
      </c>
      <c r="AA117" s="457">
        <f t="shared" si="164"/>
        <v>0</v>
      </c>
      <c r="AB117" s="455">
        <f t="shared" si="170"/>
        <v>0</v>
      </c>
      <c r="AC117" s="456">
        <f t="shared" si="170"/>
        <v>0</v>
      </c>
      <c r="AD117" s="457">
        <f t="shared" si="170"/>
        <v>0</v>
      </c>
      <c r="AE117" s="455">
        <f t="shared" si="170"/>
        <v>0</v>
      </c>
      <c r="AF117" s="456">
        <f t="shared" si="170"/>
        <v>0</v>
      </c>
      <c r="AG117" s="457">
        <f t="shared" si="165"/>
        <v>0</v>
      </c>
      <c r="AH117" s="455">
        <f t="shared" si="171"/>
        <v>0</v>
      </c>
      <c r="AI117" s="456">
        <f t="shared" si="171"/>
        <v>0</v>
      </c>
      <c r="AJ117" s="457">
        <f t="shared" si="171"/>
        <v>0</v>
      </c>
      <c r="AK117" s="455">
        <f t="shared" si="171"/>
        <v>0</v>
      </c>
      <c r="AL117" s="456">
        <f t="shared" si="171"/>
        <v>0</v>
      </c>
      <c r="AM117" s="457">
        <f t="shared" si="166"/>
        <v>0</v>
      </c>
      <c r="AN117" s="455">
        <f t="shared" si="172"/>
        <v>0</v>
      </c>
      <c r="AO117" s="456">
        <f t="shared" si="172"/>
        <v>0</v>
      </c>
      <c r="AP117" s="457">
        <f t="shared" si="172"/>
        <v>0</v>
      </c>
      <c r="AQ117" s="455">
        <f t="shared" si="172"/>
        <v>0</v>
      </c>
      <c r="AR117" s="456">
        <f t="shared" si="172"/>
        <v>0</v>
      </c>
      <c r="AS117" s="496"/>
      <c r="AT117" s="496"/>
      <c r="AU117" s="496"/>
      <c r="AV117" s="496"/>
      <c r="AW117" s="496"/>
      <c r="AX117" s="496"/>
      <c r="AY117" s="496"/>
      <c r="AZ117" s="496"/>
      <c r="BA117" s="496"/>
      <c r="BB117" s="496"/>
      <c r="BC117" s="496"/>
    </row>
    <row r="118" spans="3:55" ht="15" customHeight="1">
      <c r="C118" s="341" t="s">
        <v>2304</v>
      </c>
      <c r="D118" s="378" t="s">
        <v>1595</v>
      </c>
      <c r="E118" s="809" t="s">
        <v>1487</v>
      </c>
      <c r="F118" s="810"/>
      <c r="G118" s="454">
        <f t="shared" si="167"/>
        <v>0</v>
      </c>
      <c r="H118" s="456">
        <f t="shared" si="167"/>
        <v>0</v>
      </c>
      <c r="I118" s="454">
        <f t="shared" si="167"/>
        <v>0</v>
      </c>
      <c r="J118" s="456">
        <f t="shared" si="167"/>
        <v>0</v>
      </c>
      <c r="K118" s="454">
        <f t="shared" si="167"/>
        <v>0</v>
      </c>
      <c r="L118" s="456">
        <f t="shared" si="167"/>
        <v>0</v>
      </c>
      <c r="M118" s="454">
        <f t="shared" si="167"/>
        <v>0</v>
      </c>
      <c r="N118" s="456">
        <f t="shared" si="167"/>
        <v>0</v>
      </c>
      <c r="O118" s="454">
        <f t="shared" si="162"/>
        <v>0</v>
      </c>
      <c r="P118" s="455">
        <f t="shared" si="168"/>
        <v>0</v>
      </c>
      <c r="Q118" s="456">
        <f t="shared" si="168"/>
        <v>0</v>
      </c>
      <c r="R118" s="457">
        <f t="shared" si="168"/>
        <v>0</v>
      </c>
      <c r="S118" s="455">
        <f t="shared" si="168"/>
        <v>0</v>
      </c>
      <c r="T118" s="456">
        <f t="shared" si="168"/>
        <v>0</v>
      </c>
      <c r="U118" s="457">
        <f t="shared" si="163"/>
        <v>0</v>
      </c>
      <c r="V118" s="455">
        <f t="shared" si="169"/>
        <v>0</v>
      </c>
      <c r="W118" s="456">
        <f t="shared" si="169"/>
        <v>0</v>
      </c>
      <c r="X118" s="457">
        <f t="shared" si="169"/>
        <v>0</v>
      </c>
      <c r="Y118" s="455">
        <f t="shared" si="169"/>
        <v>0</v>
      </c>
      <c r="Z118" s="456">
        <f t="shared" si="169"/>
        <v>0</v>
      </c>
      <c r="AA118" s="457">
        <f t="shared" si="164"/>
        <v>0</v>
      </c>
      <c r="AB118" s="455">
        <f t="shared" si="170"/>
        <v>0</v>
      </c>
      <c r="AC118" s="456">
        <f t="shared" si="170"/>
        <v>0</v>
      </c>
      <c r="AD118" s="457">
        <f t="shared" si="170"/>
        <v>0</v>
      </c>
      <c r="AE118" s="455">
        <f t="shared" si="170"/>
        <v>0</v>
      </c>
      <c r="AF118" s="456">
        <f t="shared" si="170"/>
        <v>0</v>
      </c>
      <c r="AG118" s="457">
        <f t="shared" si="165"/>
        <v>0</v>
      </c>
      <c r="AH118" s="455">
        <f t="shared" si="171"/>
        <v>0</v>
      </c>
      <c r="AI118" s="456">
        <f t="shared" si="171"/>
        <v>0</v>
      </c>
      <c r="AJ118" s="457">
        <f t="shared" si="171"/>
        <v>0</v>
      </c>
      <c r="AK118" s="455">
        <f t="shared" si="171"/>
        <v>0</v>
      </c>
      <c r="AL118" s="456">
        <f t="shared" si="171"/>
        <v>0</v>
      </c>
      <c r="AM118" s="457">
        <f t="shared" si="166"/>
        <v>0</v>
      </c>
      <c r="AN118" s="455">
        <f t="shared" si="172"/>
        <v>0</v>
      </c>
      <c r="AO118" s="456">
        <f t="shared" si="172"/>
        <v>0</v>
      </c>
      <c r="AP118" s="457">
        <f t="shared" si="172"/>
        <v>0</v>
      </c>
      <c r="AQ118" s="455">
        <f t="shared" si="172"/>
        <v>0</v>
      </c>
      <c r="AR118" s="456">
        <f t="shared" si="172"/>
        <v>0</v>
      </c>
      <c r="AS118" s="496"/>
      <c r="AT118" s="496"/>
      <c r="AU118" s="496"/>
      <c r="AV118" s="496"/>
      <c r="AW118" s="496"/>
      <c r="AX118" s="496"/>
      <c r="AY118" s="496"/>
      <c r="AZ118" s="496"/>
      <c r="BA118" s="496"/>
      <c r="BB118" s="496"/>
      <c r="BC118" s="496"/>
    </row>
    <row r="119" spans="3:55" ht="15" customHeight="1">
      <c r="D119" s="378" t="s">
        <v>1596</v>
      </c>
      <c r="E119" s="807" t="s">
        <v>1481</v>
      </c>
      <c r="F119" s="808"/>
      <c r="G119" s="454">
        <f t="shared" si="167"/>
        <v>0</v>
      </c>
      <c r="H119" s="456">
        <f t="shared" si="167"/>
        <v>0</v>
      </c>
      <c r="I119" s="454">
        <f t="shared" si="167"/>
        <v>0</v>
      </c>
      <c r="J119" s="456">
        <f t="shared" si="167"/>
        <v>0</v>
      </c>
      <c r="K119" s="454">
        <f t="shared" si="167"/>
        <v>0</v>
      </c>
      <c r="L119" s="456">
        <f t="shared" si="167"/>
        <v>0</v>
      </c>
      <c r="M119" s="454">
        <f t="shared" si="167"/>
        <v>0</v>
      </c>
      <c r="N119" s="456">
        <f t="shared" si="167"/>
        <v>0</v>
      </c>
      <c r="O119" s="454">
        <f t="shared" si="162"/>
        <v>0</v>
      </c>
      <c r="P119" s="455">
        <f t="shared" si="168"/>
        <v>0</v>
      </c>
      <c r="Q119" s="456">
        <f t="shared" si="168"/>
        <v>0</v>
      </c>
      <c r="R119" s="457">
        <f t="shared" si="168"/>
        <v>0</v>
      </c>
      <c r="S119" s="455">
        <f t="shared" si="168"/>
        <v>0</v>
      </c>
      <c r="T119" s="456">
        <f t="shared" si="168"/>
        <v>0</v>
      </c>
      <c r="U119" s="457">
        <f t="shared" si="163"/>
        <v>0</v>
      </c>
      <c r="V119" s="455">
        <f t="shared" si="169"/>
        <v>0</v>
      </c>
      <c r="W119" s="456">
        <f t="shared" si="169"/>
        <v>0</v>
      </c>
      <c r="X119" s="457">
        <f t="shared" si="169"/>
        <v>0</v>
      </c>
      <c r="Y119" s="455">
        <f t="shared" si="169"/>
        <v>0</v>
      </c>
      <c r="Z119" s="456">
        <f t="shared" si="169"/>
        <v>0</v>
      </c>
      <c r="AA119" s="457">
        <f t="shared" si="164"/>
        <v>0</v>
      </c>
      <c r="AB119" s="455">
        <f t="shared" si="170"/>
        <v>0</v>
      </c>
      <c r="AC119" s="456">
        <f t="shared" si="170"/>
        <v>0</v>
      </c>
      <c r="AD119" s="457">
        <f t="shared" si="170"/>
        <v>0</v>
      </c>
      <c r="AE119" s="455">
        <f t="shared" si="170"/>
        <v>0</v>
      </c>
      <c r="AF119" s="456">
        <f t="shared" si="170"/>
        <v>0</v>
      </c>
      <c r="AG119" s="457">
        <f t="shared" si="165"/>
        <v>0</v>
      </c>
      <c r="AH119" s="455">
        <f t="shared" si="171"/>
        <v>0</v>
      </c>
      <c r="AI119" s="456">
        <f t="shared" si="171"/>
        <v>0</v>
      </c>
      <c r="AJ119" s="457">
        <f t="shared" si="171"/>
        <v>0</v>
      </c>
      <c r="AK119" s="455">
        <f t="shared" si="171"/>
        <v>0</v>
      </c>
      <c r="AL119" s="456">
        <f t="shared" si="171"/>
        <v>0</v>
      </c>
      <c r="AM119" s="457">
        <f t="shared" si="166"/>
        <v>0</v>
      </c>
      <c r="AN119" s="455">
        <f t="shared" si="172"/>
        <v>0</v>
      </c>
      <c r="AO119" s="456">
        <f t="shared" si="172"/>
        <v>0</v>
      </c>
      <c r="AP119" s="457">
        <f t="shared" si="172"/>
        <v>0</v>
      </c>
      <c r="AQ119" s="455">
        <f t="shared" si="172"/>
        <v>0</v>
      </c>
      <c r="AR119" s="456">
        <f t="shared" si="172"/>
        <v>0</v>
      </c>
      <c r="AS119" s="496"/>
      <c r="AT119" s="496"/>
      <c r="AU119" s="496"/>
      <c r="AV119" s="496"/>
      <c r="AW119" s="496"/>
      <c r="AX119" s="496"/>
      <c r="AY119" s="496"/>
      <c r="AZ119" s="496"/>
      <c r="BA119" s="496"/>
      <c r="BB119" s="496"/>
      <c r="BC119" s="496"/>
    </row>
    <row r="120" spans="3:55" ht="15" customHeight="1">
      <c r="D120" s="378" t="s">
        <v>1597</v>
      </c>
      <c r="E120" s="807" t="s">
        <v>1483</v>
      </c>
      <c r="F120" s="808"/>
      <c r="G120" s="454">
        <f t="shared" si="167"/>
        <v>0</v>
      </c>
      <c r="H120" s="456">
        <f t="shared" si="167"/>
        <v>0</v>
      </c>
      <c r="I120" s="454">
        <f t="shared" si="167"/>
        <v>0</v>
      </c>
      <c r="J120" s="456">
        <f t="shared" si="167"/>
        <v>0</v>
      </c>
      <c r="K120" s="454">
        <f t="shared" si="167"/>
        <v>0</v>
      </c>
      <c r="L120" s="456">
        <f t="shared" si="167"/>
        <v>0</v>
      </c>
      <c r="M120" s="454">
        <f t="shared" si="167"/>
        <v>0</v>
      </c>
      <c r="N120" s="456">
        <f t="shared" si="167"/>
        <v>0</v>
      </c>
      <c r="O120" s="454">
        <f t="shared" si="162"/>
        <v>0</v>
      </c>
      <c r="P120" s="455">
        <f t="shared" si="168"/>
        <v>0</v>
      </c>
      <c r="Q120" s="456">
        <f t="shared" si="168"/>
        <v>0</v>
      </c>
      <c r="R120" s="457">
        <f t="shared" si="168"/>
        <v>0</v>
      </c>
      <c r="S120" s="455">
        <f t="shared" si="168"/>
        <v>0</v>
      </c>
      <c r="T120" s="456">
        <f t="shared" si="168"/>
        <v>0</v>
      </c>
      <c r="U120" s="457">
        <f t="shared" si="163"/>
        <v>0</v>
      </c>
      <c r="V120" s="455">
        <f t="shared" si="169"/>
        <v>0</v>
      </c>
      <c r="W120" s="456">
        <f t="shared" si="169"/>
        <v>0</v>
      </c>
      <c r="X120" s="457">
        <f t="shared" si="169"/>
        <v>0</v>
      </c>
      <c r="Y120" s="455">
        <f t="shared" si="169"/>
        <v>0</v>
      </c>
      <c r="Z120" s="456">
        <f t="shared" si="169"/>
        <v>0</v>
      </c>
      <c r="AA120" s="457">
        <f t="shared" si="164"/>
        <v>0</v>
      </c>
      <c r="AB120" s="455">
        <f t="shared" si="170"/>
        <v>0</v>
      </c>
      <c r="AC120" s="456">
        <f t="shared" si="170"/>
        <v>0</v>
      </c>
      <c r="AD120" s="457">
        <f t="shared" si="170"/>
        <v>0</v>
      </c>
      <c r="AE120" s="455">
        <f t="shared" si="170"/>
        <v>0</v>
      </c>
      <c r="AF120" s="456">
        <f t="shared" si="170"/>
        <v>0</v>
      </c>
      <c r="AG120" s="457">
        <f t="shared" si="165"/>
        <v>0</v>
      </c>
      <c r="AH120" s="455">
        <f t="shared" si="171"/>
        <v>0</v>
      </c>
      <c r="AI120" s="456">
        <f t="shared" si="171"/>
        <v>0</v>
      </c>
      <c r="AJ120" s="457">
        <f t="shared" si="171"/>
        <v>0</v>
      </c>
      <c r="AK120" s="455">
        <f t="shared" si="171"/>
        <v>0</v>
      </c>
      <c r="AL120" s="456">
        <f t="shared" si="171"/>
        <v>0</v>
      </c>
      <c r="AM120" s="457">
        <f t="shared" si="166"/>
        <v>0</v>
      </c>
      <c r="AN120" s="455">
        <f t="shared" si="172"/>
        <v>0</v>
      </c>
      <c r="AO120" s="456">
        <f t="shared" si="172"/>
        <v>0</v>
      </c>
      <c r="AP120" s="457">
        <f t="shared" si="172"/>
        <v>0</v>
      </c>
      <c r="AQ120" s="455">
        <f t="shared" si="172"/>
        <v>0</v>
      </c>
      <c r="AR120" s="456">
        <f t="shared" si="172"/>
        <v>0</v>
      </c>
      <c r="AS120" s="496"/>
      <c r="AT120" s="496"/>
      <c r="AU120" s="496"/>
      <c r="AV120" s="496"/>
      <c r="AW120" s="496"/>
      <c r="AX120" s="496"/>
      <c r="AY120" s="496"/>
      <c r="AZ120" s="496"/>
      <c r="BA120" s="496"/>
      <c r="BB120" s="496"/>
      <c r="BC120" s="496"/>
    </row>
    <row r="121" spans="3:55" ht="15" customHeight="1">
      <c r="D121" s="378" t="s">
        <v>1598</v>
      </c>
      <c r="E121" s="807" t="s">
        <v>1485</v>
      </c>
      <c r="F121" s="808"/>
      <c r="G121" s="454">
        <f t="shared" si="167"/>
        <v>0</v>
      </c>
      <c r="H121" s="456">
        <f t="shared" si="167"/>
        <v>0</v>
      </c>
      <c r="I121" s="454">
        <f t="shared" si="167"/>
        <v>0</v>
      </c>
      <c r="J121" s="456">
        <f t="shared" si="167"/>
        <v>0</v>
      </c>
      <c r="K121" s="454">
        <f t="shared" si="167"/>
        <v>0</v>
      </c>
      <c r="L121" s="456">
        <f t="shared" si="167"/>
        <v>0</v>
      </c>
      <c r="M121" s="454">
        <f t="shared" si="167"/>
        <v>0</v>
      </c>
      <c r="N121" s="456">
        <f t="shared" si="167"/>
        <v>0</v>
      </c>
      <c r="O121" s="454">
        <f t="shared" si="162"/>
        <v>0</v>
      </c>
      <c r="P121" s="455">
        <f t="shared" si="168"/>
        <v>0</v>
      </c>
      <c r="Q121" s="456">
        <f t="shared" si="168"/>
        <v>0</v>
      </c>
      <c r="R121" s="457">
        <f t="shared" si="168"/>
        <v>0</v>
      </c>
      <c r="S121" s="455">
        <f t="shared" si="168"/>
        <v>0</v>
      </c>
      <c r="T121" s="456">
        <f t="shared" si="168"/>
        <v>0</v>
      </c>
      <c r="U121" s="457">
        <f t="shared" si="163"/>
        <v>0</v>
      </c>
      <c r="V121" s="455">
        <f t="shared" si="169"/>
        <v>0</v>
      </c>
      <c r="W121" s="456">
        <f t="shared" si="169"/>
        <v>0</v>
      </c>
      <c r="X121" s="457">
        <f t="shared" si="169"/>
        <v>0</v>
      </c>
      <c r="Y121" s="455">
        <f t="shared" si="169"/>
        <v>0</v>
      </c>
      <c r="Z121" s="456">
        <f t="shared" si="169"/>
        <v>0</v>
      </c>
      <c r="AA121" s="457">
        <f t="shared" si="164"/>
        <v>0</v>
      </c>
      <c r="AB121" s="455">
        <f t="shared" si="170"/>
        <v>0</v>
      </c>
      <c r="AC121" s="456">
        <f t="shared" si="170"/>
        <v>0</v>
      </c>
      <c r="AD121" s="457">
        <f t="shared" si="170"/>
        <v>0</v>
      </c>
      <c r="AE121" s="455">
        <f t="shared" si="170"/>
        <v>0</v>
      </c>
      <c r="AF121" s="456">
        <f t="shared" si="170"/>
        <v>0</v>
      </c>
      <c r="AG121" s="457">
        <f t="shared" si="165"/>
        <v>0</v>
      </c>
      <c r="AH121" s="455">
        <f t="shared" si="171"/>
        <v>0</v>
      </c>
      <c r="AI121" s="456">
        <f t="shared" si="171"/>
        <v>0</v>
      </c>
      <c r="AJ121" s="457">
        <f t="shared" si="171"/>
        <v>0</v>
      </c>
      <c r="AK121" s="455">
        <f t="shared" si="171"/>
        <v>0</v>
      </c>
      <c r="AL121" s="456">
        <f t="shared" si="171"/>
        <v>0</v>
      </c>
      <c r="AM121" s="457">
        <f t="shared" si="166"/>
        <v>0</v>
      </c>
      <c r="AN121" s="455">
        <f t="shared" si="172"/>
        <v>0</v>
      </c>
      <c r="AO121" s="456">
        <f t="shared" si="172"/>
        <v>0</v>
      </c>
      <c r="AP121" s="457">
        <f t="shared" si="172"/>
        <v>0</v>
      </c>
      <c r="AQ121" s="455">
        <f t="shared" si="172"/>
        <v>0</v>
      </c>
      <c r="AR121" s="456">
        <f t="shared" si="172"/>
        <v>0</v>
      </c>
      <c r="AS121" s="496"/>
      <c r="AT121" s="496"/>
      <c r="AU121" s="496"/>
      <c r="AV121" s="496"/>
      <c r="AW121" s="496"/>
      <c r="AX121" s="496"/>
      <c r="AY121" s="496"/>
      <c r="AZ121" s="496"/>
      <c r="BA121" s="496"/>
      <c r="BB121" s="496"/>
      <c r="BC121" s="496"/>
    </row>
    <row r="122" spans="3:55" ht="15" customHeight="1">
      <c r="C122" s="341" t="s">
        <v>2304</v>
      </c>
      <c r="D122" s="378" t="s">
        <v>1599</v>
      </c>
      <c r="E122" s="809" t="s">
        <v>1492</v>
      </c>
      <c r="F122" s="810"/>
      <c r="G122" s="454">
        <f t="shared" si="167"/>
        <v>0</v>
      </c>
      <c r="H122" s="456">
        <f t="shared" si="167"/>
        <v>0</v>
      </c>
      <c r="I122" s="454">
        <f t="shared" si="167"/>
        <v>0</v>
      </c>
      <c r="J122" s="456">
        <f t="shared" si="167"/>
        <v>0</v>
      </c>
      <c r="K122" s="454">
        <f t="shared" si="167"/>
        <v>0</v>
      </c>
      <c r="L122" s="456">
        <f t="shared" si="167"/>
        <v>0</v>
      </c>
      <c r="M122" s="454">
        <f t="shared" si="167"/>
        <v>0</v>
      </c>
      <c r="N122" s="456">
        <f t="shared" si="167"/>
        <v>0</v>
      </c>
      <c r="O122" s="454">
        <f t="shared" si="162"/>
        <v>0</v>
      </c>
      <c r="P122" s="455">
        <f t="shared" si="168"/>
        <v>0</v>
      </c>
      <c r="Q122" s="456">
        <f t="shared" si="168"/>
        <v>0</v>
      </c>
      <c r="R122" s="457">
        <f t="shared" si="168"/>
        <v>0</v>
      </c>
      <c r="S122" s="455">
        <f t="shared" si="168"/>
        <v>0</v>
      </c>
      <c r="T122" s="456">
        <f t="shared" si="168"/>
        <v>0</v>
      </c>
      <c r="U122" s="457">
        <f t="shared" si="163"/>
        <v>0</v>
      </c>
      <c r="V122" s="455">
        <f t="shared" si="169"/>
        <v>0</v>
      </c>
      <c r="W122" s="456">
        <f t="shared" si="169"/>
        <v>0</v>
      </c>
      <c r="X122" s="457">
        <f t="shared" si="169"/>
        <v>0</v>
      </c>
      <c r="Y122" s="455">
        <f t="shared" si="169"/>
        <v>0</v>
      </c>
      <c r="Z122" s="456">
        <f t="shared" si="169"/>
        <v>0</v>
      </c>
      <c r="AA122" s="457">
        <f t="shared" si="164"/>
        <v>0</v>
      </c>
      <c r="AB122" s="455">
        <f t="shared" si="170"/>
        <v>0</v>
      </c>
      <c r="AC122" s="456">
        <f t="shared" si="170"/>
        <v>0</v>
      </c>
      <c r="AD122" s="457">
        <f t="shared" si="170"/>
        <v>0</v>
      </c>
      <c r="AE122" s="455">
        <f t="shared" si="170"/>
        <v>0</v>
      </c>
      <c r="AF122" s="456">
        <f t="shared" si="170"/>
        <v>0</v>
      </c>
      <c r="AG122" s="457">
        <f t="shared" si="165"/>
        <v>0</v>
      </c>
      <c r="AH122" s="455">
        <f t="shared" si="171"/>
        <v>0</v>
      </c>
      <c r="AI122" s="456">
        <f t="shared" si="171"/>
        <v>0</v>
      </c>
      <c r="AJ122" s="457">
        <f t="shared" si="171"/>
        <v>0</v>
      </c>
      <c r="AK122" s="455">
        <f t="shared" si="171"/>
        <v>0</v>
      </c>
      <c r="AL122" s="456">
        <f t="shared" si="171"/>
        <v>0</v>
      </c>
      <c r="AM122" s="457">
        <f t="shared" si="166"/>
        <v>0</v>
      </c>
      <c r="AN122" s="455">
        <f t="shared" si="172"/>
        <v>0</v>
      </c>
      <c r="AO122" s="456">
        <f t="shared" si="172"/>
        <v>0</v>
      </c>
      <c r="AP122" s="457">
        <f t="shared" si="172"/>
        <v>0</v>
      </c>
      <c r="AQ122" s="455">
        <f t="shared" si="172"/>
        <v>0</v>
      </c>
      <c r="AR122" s="456">
        <f t="shared" si="172"/>
        <v>0</v>
      </c>
      <c r="AS122" s="496"/>
      <c r="AT122" s="496"/>
      <c r="AU122" s="496"/>
      <c r="AV122" s="496"/>
      <c r="AW122" s="496"/>
      <c r="AX122" s="496"/>
      <c r="AY122" s="496"/>
      <c r="AZ122" s="496"/>
      <c r="BA122" s="496"/>
      <c r="BB122" s="496"/>
      <c r="BC122" s="496"/>
    </row>
    <row r="123" spans="3:55" ht="15" customHeight="1">
      <c r="D123" s="378" t="s">
        <v>1600</v>
      </c>
      <c r="E123" s="807" t="s">
        <v>1481</v>
      </c>
      <c r="F123" s="808"/>
      <c r="G123" s="454">
        <f t="shared" si="167"/>
        <v>0</v>
      </c>
      <c r="H123" s="456">
        <f t="shared" si="167"/>
        <v>0</v>
      </c>
      <c r="I123" s="454">
        <f t="shared" si="167"/>
        <v>0</v>
      </c>
      <c r="J123" s="456">
        <f t="shared" si="167"/>
        <v>0</v>
      </c>
      <c r="K123" s="454">
        <f t="shared" si="167"/>
        <v>0</v>
      </c>
      <c r="L123" s="456">
        <f t="shared" si="167"/>
        <v>0</v>
      </c>
      <c r="M123" s="454">
        <f t="shared" si="167"/>
        <v>0</v>
      </c>
      <c r="N123" s="456">
        <f t="shared" si="167"/>
        <v>0</v>
      </c>
      <c r="O123" s="454">
        <f t="shared" si="162"/>
        <v>0</v>
      </c>
      <c r="P123" s="455">
        <f t="shared" si="168"/>
        <v>0</v>
      </c>
      <c r="Q123" s="456">
        <f t="shared" si="168"/>
        <v>0</v>
      </c>
      <c r="R123" s="457">
        <f t="shared" si="168"/>
        <v>0</v>
      </c>
      <c r="S123" s="455">
        <f t="shared" si="168"/>
        <v>0</v>
      </c>
      <c r="T123" s="456">
        <f t="shared" si="168"/>
        <v>0</v>
      </c>
      <c r="U123" s="457">
        <f t="shared" si="163"/>
        <v>0</v>
      </c>
      <c r="V123" s="455">
        <f t="shared" si="169"/>
        <v>0</v>
      </c>
      <c r="W123" s="456">
        <f t="shared" si="169"/>
        <v>0</v>
      </c>
      <c r="X123" s="457">
        <f t="shared" si="169"/>
        <v>0</v>
      </c>
      <c r="Y123" s="455">
        <f t="shared" si="169"/>
        <v>0</v>
      </c>
      <c r="Z123" s="456">
        <f t="shared" si="169"/>
        <v>0</v>
      </c>
      <c r="AA123" s="457">
        <f t="shared" si="164"/>
        <v>0</v>
      </c>
      <c r="AB123" s="455">
        <f t="shared" si="170"/>
        <v>0</v>
      </c>
      <c r="AC123" s="456">
        <f t="shared" si="170"/>
        <v>0</v>
      </c>
      <c r="AD123" s="457">
        <f t="shared" si="170"/>
        <v>0</v>
      </c>
      <c r="AE123" s="455">
        <f t="shared" si="170"/>
        <v>0</v>
      </c>
      <c r="AF123" s="456">
        <f t="shared" si="170"/>
        <v>0</v>
      </c>
      <c r="AG123" s="457">
        <f t="shared" si="165"/>
        <v>0</v>
      </c>
      <c r="AH123" s="455">
        <f t="shared" si="171"/>
        <v>0</v>
      </c>
      <c r="AI123" s="456">
        <f t="shared" si="171"/>
        <v>0</v>
      </c>
      <c r="AJ123" s="457">
        <f t="shared" si="171"/>
        <v>0</v>
      </c>
      <c r="AK123" s="455">
        <f t="shared" si="171"/>
        <v>0</v>
      </c>
      <c r="AL123" s="456">
        <f t="shared" si="171"/>
        <v>0</v>
      </c>
      <c r="AM123" s="457">
        <f t="shared" si="166"/>
        <v>0</v>
      </c>
      <c r="AN123" s="455">
        <f t="shared" si="172"/>
        <v>0</v>
      </c>
      <c r="AO123" s="456">
        <f t="shared" si="172"/>
        <v>0</v>
      </c>
      <c r="AP123" s="457">
        <f t="shared" si="172"/>
        <v>0</v>
      </c>
      <c r="AQ123" s="455">
        <f t="shared" si="172"/>
        <v>0</v>
      </c>
      <c r="AR123" s="456">
        <f t="shared" si="172"/>
        <v>0</v>
      </c>
      <c r="AS123" s="496"/>
      <c r="AT123" s="496"/>
      <c r="AU123" s="496"/>
      <c r="AV123" s="496"/>
      <c r="AW123" s="496"/>
      <c r="AX123" s="496"/>
      <c r="AY123" s="496"/>
      <c r="AZ123" s="496"/>
      <c r="BA123" s="496"/>
      <c r="BB123" s="496"/>
      <c r="BC123" s="496"/>
    </row>
    <row r="124" spans="3:55" ht="15" customHeight="1">
      <c r="D124" s="378" t="s">
        <v>1601</v>
      </c>
      <c r="E124" s="807" t="s">
        <v>1483</v>
      </c>
      <c r="F124" s="808"/>
      <c r="G124" s="454">
        <f t="shared" si="167"/>
        <v>0</v>
      </c>
      <c r="H124" s="456">
        <f t="shared" si="167"/>
        <v>0</v>
      </c>
      <c r="I124" s="454">
        <f t="shared" si="167"/>
        <v>0</v>
      </c>
      <c r="J124" s="456">
        <f t="shared" si="167"/>
        <v>0</v>
      </c>
      <c r="K124" s="454">
        <f t="shared" si="167"/>
        <v>0</v>
      </c>
      <c r="L124" s="456">
        <f t="shared" si="167"/>
        <v>0</v>
      </c>
      <c r="M124" s="454">
        <f t="shared" si="167"/>
        <v>0</v>
      </c>
      <c r="N124" s="456">
        <f t="shared" si="167"/>
        <v>0</v>
      </c>
      <c r="O124" s="454">
        <f t="shared" si="162"/>
        <v>0</v>
      </c>
      <c r="P124" s="455">
        <f t="shared" ref="P124:T133" si="173">P35+P93</f>
        <v>0</v>
      </c>
      <c r="Q124" s="456">
        <f t="shared" si="173"/>
        <v>0</v>
      </c>
      <c r="R124" s="457">
        <f t="shared" si="173"/>
        <v>0</v>
      </c>
      <c r="S124" s="455">
        <f t="shared" si="173"/>
        <v>0</v>
      </c>
      <c r="T124" s="456">
        <f t="shared" si="173"/>
        <v>0</v>
      </c>
      <c r="U124" s="457">
        <f t="shared" si="163"/>
        <v>0</v>
      </c>
      <c r="V124" s="455">
        <f t="shared" ref="V124:Z133" si="174">V35+V93</f>
        <v>0</v>
      </c>
      <c r="W124" s="456">
        <f t="shared" si="174"/>
        <v>0</v>
      </c>
      <c r="X124" s="457">
        <f t="shared" si="174"/>
        <v>0</v>
      </c>
      <c r="Y124" s="455">
        <f t="shared" si="174"/>
        <v>0</v>
      </c>
      <c r="Z124" s="456">
        <f t="shared" si="174"/>
        <v>0</v>
      </c>
      <c r="AA124" s="457">
        <f t="shared" si="164"/>
        <v>0</v>
      </c>
      <c r="AB124" s="455">
        <f t="shared" ref="AB124:AF133" si="175">AB35+AB93</f>
        <v>0</v>
      </c>
      <c r="AC124" s="456">
        <f t="shared" si="175"/>
        <v>0</v>
      </c>
      <c r="AD124" s="457">
        <f t="shared" si="175"/>
        <v>0</v>
      </c>
      <c r="AE124" s="455">
        <f t="shared" si="175"/>
        <v>0</v>
      </c>
      <c r="AF124" s="456">
        <f t="shared" si="175"/>
        <v>0</v>
      </c>
      <c r="AG124" s="457">
        <f t="shared" si="165"/>
        <v>0</v>
      </c>
      <c r="AH124" s="455">
        <f t="shared" ref="AH124:AL133" si="176">AH35+AH93</f>
        <v>0</v>
      </c>
      <c r="AI124" s="456">
        <f t="shared" si="176"/>
        <v>0</v>
      </c>
      <c r="AJ124" s="457">
        <f t="shared" si="176"/>
        <v>0</v>
      </c>
      <c r="AK124" s="455">
        <f t="shared" si="176"/>
        <v>0</v>
      </c>
      <c r="AL124" s="456">
        <f t="shared" si="176"/>
        <v>0</v>
      </c>
      <c r="AM124" s="457">
        <f t="shared" si="166"/>
        <v>0</v>
      </c>
      <c r="AN124" s="455">
        <f t="shared" ref="AN124:AR133" si="177">AN35+AN93</f>
        <v>0</v>
      </c>
      <c r="AO124" s="456">
        <f t="shared" si="177"/>
        <v>0</v>
      </c>
      <c r="AP124" s="457">
        <f t="shared" si="177"/>
        <v>0</v>
      </c>
      <c r="AQ124" s="455">
        <f t="shared" si="177"/>
        <v>0</v>
      </c>
      <c r="AR124" s="456">
        <f t="shared" si="177"/>
        <v>0</v>
      </c>
      <c r="AS124" s="496"/>
      <c r="AT124" s="496"/>
      <c r="AU124" s="496"/>
      <c r="AV124" s="496"/>
      <c r="AW124" s="496"/>
      <c r="AX124" s="496"/>
      <c r="AY124" s="496"/>
      <c r="AZ124" s="496"/>
      <c r="BA124" s="496"/>
      <c r="BB124" s="496"/>
      <c r="BC124" s="496"/>
    </row>
    <row r="125" spans="3:55" ht="15" customHeight="1">
      <c r="C125" s="341" t="s">
        <v>2304</v>
      </c>
      <c r="D125" s="378" t="s">
        <v>1602</v>
      </c>
      <c r="E125" s="813" t="s">
        <v>1496</v>
      </c>
      <c r="F125" s="814"/>
      <c r="G125" s="454">
        <f t="shared" si="167"/>
        <v>0</v>
      </c>
      <c r="H125" s="456">
        <f t="shared" si="167"/>
        <v>0</v>
      </c>
      <c r="I125" s="454">
        <f t="shared" si="167"/>
        <v>0</v>
      </c>
      <c r="J125" s="456">
        <f t="shared" si="167"/>
        <v>0</v>
      </c>
      <c r="K125" s="454">
        <f t="shared" si="167"/>
        <v>0</v>
      </c>
      <c r="L125" s="456">
        <f t="shared" si="167"/>
        <v>0</v>
      </c>
      <c r="M125" s="454">
        <f t="shared" si="167"/>
        <v>0</v>
      </c>
      <c r="N125" s="456">
        <f t="shared" si="167"/>
        <v>0</v>
      </c>
      <c r="O125" s="454">
        <f t="shared" si="162"/>
        <v>0</v>
      </c>
      <c r="P125" s="455">
        <f t="shared" si="173"/>
        <v>0</v>
      </c>
      <c r="Q125" s="456">
        <f t="shared" si="173"/>
        <v>0</v>
      </c>
      <c r="R125" s="457">
        <f t="shared" si="173"/>
        <v>0</v>
      </c>
      <c r="S125" s="455">
        <f t="shared" si="173"/>
        <v>0</v>
      </c>
      <c r="T125" s="456">
        <f t="shared" si="173"/>
        <v>0</v>
      </c>
      <c r="U125" s="457">
        <f t="shared" si="163"/>
        <v>0</v>
      </c>
      <c r="V125" s="455">
        <f t="shared" si="174"/>
        <v>0</v>
      </c>
      <c r="W125" s="456">
        <f t="shared" si="174"/>
        <v>0</v>
      </c>
      <c r="X125" s="457">
        <f t="shared" si="174"/>
        <v>0</v>
      </c>
      <c r="Y125" s="455">
        <f t="shared" si="174"/>
        <v>0</v>
      </c>
      <c r="Z125" s="456">
        <f t="shared" si="174"/>
        <v>0</v>
      </c>
      <c r="AA125" s="457">
        <f t="shared" si="164"/>
        <v>0</v>
      </c>
      <c r="AB125" s="455">
        <f t="shared" si="175"/>
        <v>0</v>
      </c>
      <c r="AC125" s="456">
        <f t="shared" si="175"/>
        <v>0</v>
      </c>
      <c r="AD125" s="457">
        <f t="shared" si="175"/>
        <v>0</v>
      </c>
      <c r="AE125" s="455">
        <f t="shared" si="175"/>
        <v>0</v>
      </c>
      <c r="AF125" s="456">
        <f t="shared" si="175"/>
        <v>0</v>
      </c>
      <c r="AG125" s="457">
        <f t="shared" si="165"/>
        <v>0</v>
      </c>
      <c r="AH125" s="455">
        <f t="shared" si="176"/>
        <v>0</v>
      </c>
      <c r="AI125" s="456">
        <f t="shared" si="176"/>
        <v>0</v>
      </c>
      <c r="AJ125" s="457">
        <f t="shared" si="176"/>
        <v>0</v>
      </c>
      <c r="AK125" s="455">
        <f t="shared" si="176"/>
        <v>0</v>
      </c>
      <c r="AL125" s="456">
        <f t="shared" si="176"/>
        <v>0</v>
      </c>
      <c r="AM125" s="457">
        <f t="shared" si="166"/>
        <v>0</v>
      </c>
      <c r="AN125" s="455">
        <f t="shared" si="177"/>
        <v>0</v>
      </c>
      <c r="AO125" s="456">
        <f t="shared" si="177"/>
        <v>0</v>
      </c>
      <c r="AP125" s="457">
        <f t="shared" si="177"/>
        <v>0</v>
      </c>
      <c r="AQ125" s="455">
        <f t="shared" si="177"/>
        <v>0</v>
      </c>
      <c r="AR125" s="456">
        <f t="shared" si="177"/>
        <v>0</v>
      </c>
      <c r="AS125" s="496"/>
      <c r="AT125" s="496"/>
      <c r="AU125" s="496"/>
      <c r="AV125" s="496"/>
      <c r="AW125" s="496"/>
      <c r="AX125" s="496"/>
      <c r="AY125" s="496"/>
      <c r="AZ125" s="496"/>
      <c r="BA125" s="496"/>
      <c r="BB125" s="496"/>
      <c r="BC125" s="496"/>
    </row>
    <row r="126" spans="3:55" ht="15" customHeight="1">
      <c r="C126" s="341" t="s">
        <v>2304</v>
      </c>
      <c r="D126" s="378" t="s">
        <v>1603</v>
      </c>
      <c r="E126" s="809" t="s">
        <v>1498</v>
      </c>
      <c r="F126" s="810"/>
      <c r="G126" s="454">
        <f t="shared" si="167"/>
        <v>0</v>
      </c>
      <c r="H126" s="456">
        <f t="shared" si="167"/>
        <v>0</v>
      </c>
      <c r="I126" s="454">
        <f t="shared" si="167"/>
        <v>0</v>
      </c>
      <c r="J126" s="456">
        <f t="shared" si="167"/>
        <v>0</v>
      </c>
      <c r="K126" s="454">
        <f t="shared" si="167"/>
        <v>0</v>
      </c>
      <c r="L126" s="456">
        <f t="shared" si="167"/>
        <v>0</v>
      </c>
      <c r="M126" s="454">
        <f t="shared" si="167"/>
        <v>0</v>
      </c>
      <c r="N126" s="456">
        <f t="shared" si="167"/>
        <v>0</v>
      </c>
      <c r="O126" s="454">
        <f t="shared" si="162"/>
        <v>0</v>
      </c>
      <c r="P126" s="455">
        <f t="shared" si="173"/>
        <v>0</v>
      </c>
      <c r="Q126" s="456">
        <f t="shared" si="173"/>
        <v>0</v>
      </c>
      <c r="R126" s="457">
        <f t="shared" si="173"/>
        <v>0</v>
      </c>
      <c r="S126" s="455">
        <f t="shared" si="173"/>
        <v>0</v>
      </c>
      <c r="T126" s="456">
        <f t="shared" si="173"/>
        <v>0</v>
      </c>
      <c r="U126" s="457">
        <f t="shared" si="163"/>
        <v>0</v>
      </c>
      <c r="V126" s="455">
        <f t="shared" si="174"/>
        <v>0</v>
      </c>
      <c r="W126" s="456">
        <f t="shared" si="174"/>
        <v>0</v>
      </c>
      <c r="X126" s="457">
        <f t="shared" si="174"/>
        <v>0</v>
      </c>
      <c r="Y126" s="455">
        <f t="shared" si="174"/>
        <v>0</v>
      </c>
      <c r="Z126" s="456">
        <f t="shared" si="174"/>
        <v>0</v>
      </c>
      <c r="AA126" s="457">
        <f t="shared" si="164"/>
        <v>0</v>
      </c>
      <c r="AB126" s="455">
        <f t="shared" si="175"/>
        <v>0</v>
      </c>
      <c r="AC126" s="456">
        <f t="shared" si="175"/>
        <v>0</v>
      </c>
      <c r="AD126" s="457">
        <f t="shared" si="175"/>
        <v>0</v>
      </c>
      <c r="AE126" s="455">
        <f t="shared" si="175"/>
        <v>0</v>
      </c>
      <c r="AF126" s="456">
        <f t="shared" si="175"/>
        <v>0</v>
      </c>
      <c r="AG126" s="457">
        <f t="shared" si="165"/>
        <v>0</v>
      </c>
      <c r="AH126" s="455">
        <f t="shared" si="176"/>
        <v>0</v>
      </c>
      <c r="AI126" s="456">
        <f t="shared" si="176"/>
        <v>0</v>
      </c>
      <c r="AJ126" s="457">
        <f t="shared" si="176"/>
        <v>0</v>
      </c>
      <c r="AK126" s="455">
        <f t="shared" si="176"/>
        <v>0</v>
      </c>
      <c r="AL126" s="456">
        <f t="shared" si="176"/>
        <v>0</v>
      </c>
      <c r="AM126" s="457">
        <f t="shared" si="166"/>
        <v>0</v>
      </c>
      <c r="AN126" s="455">
        <f t="shared" si="177"/>
        <v>0</v>
      </c>
      <c r="AO126" s="456">
        <f t="shared" si="177"/>
        <v>0</v>
      </c>
      <c r="AP126" s="457">
        <f t="shared" si="177"/>
        <v>0</v>
      </c>
      <c r="AQ126" s="455">
        <f t="shared" si="177"/>
        <v>0</v>
      </c>
      <c r="AR126" s="456">
        <f t="shared" si="177"/>
        <v>0</v>
      </c>
      <c r="AS126" s="496"/>
      <c r="AT126" s="496"/>
      <c r="AU126" s="496"/>
      <c r="AV126" s="496"/>
      <c r="AW126" s="496"/>
      <c r="AX126" s="496"/>
      <c r="AY126" s="496"/>
      <c r="AZ126" s="496"/>
      <c r="BA126" s="496"/>
      <c r="BB126" s="496"/>
      <c r="BC126" s="496"/>
    </row>
    <row r="127" spans="3:55" ht="15" customHeight="1">
      <c r="D127" s="378" t="s">
        <v>1604</v>
      </c>
      <c r="E127" s="807" t="s">
        <v>1481</v>
      </c>
      <c r="F127" s="808"/>
      <c r="G127" s="454">
        <f t="shared" si="167"/>
        <v>0</v>
      </c>
      <c r="H127" s="456">
        <f t="shared" si="167"/>
        <v>0</v>
      </c>
      <c r="I127" s="454">
        <f t="shared" si="167"/>
        <v>0</v>
      </c>
      <c r="J127" s="456">
        <f t="shared" si="167"/>
        <v>0</v>
      </c>
      <c r="K127" s="454">
        <f t="shared" si="167"/>
        <v>0</v>
      </c>
      <c r="L127" s="456">
        <f t="shared" si="167"/>
        <v>0</v>
      </c>
      <c r="M127" s="454">
        <f t="shared" si="167"/>
        <v>0</v>
      </c>
      <c r="N127" s="456">
        <f t="shared" si="167"/>
        <v>0</v>
      </c>
      <c r="O127" s="454">
        <f t="shared" si="162"/>
        <v>0</v>
      </c>
      <c r="P127" s="455">
        <f t="shared" si="173"/>
        <v>0</v>
      </c>
      <c r="Q127" s="456">
        <f t="shared" si="173"/>
        <v>0</v>
      </c>
      <c r="R127" s="457">
        <f t="shared" si="173"/>
        <v>0</v>
      </c>
      <c r="S127" s="455">
        <f t="shared" si="173"/>
        <v>0</v>
      </c>
      <c r="T127" s="456">
        <f t="shared" si="173"/>
        <v>0</v>
      </c>
      <c r="U127" s="457">
        <f t="shared" si="163"/>
        <v>0</v>
      </c>
      <c r="V127" s="455">
        <f t="shared" si="174"/>
        <v>0</v>
      </c>
      <c r="W127" s="456">
        <f t="shared" si="174"/>
        <v>0</v>
      </c>
      <c r="X127" s="457">
        <f t="shared" si="174"/>
        <v>0</v>
      </c>
      <c r="Y127" s="455">
        <f t="shared" si="174"/>
        <v>0</v>
      </c>
      <c r="Z127" s="456">
        <f t="shared" si="174"/>
        <v>0</v>
      </c>
      <c r="AA127" s="457">
        <f t="shared" si="164"/>
        <v>0</v>
      </c>
      <c r="AB127" s="455">
        <f t="shared" si="175"/>
        <v>0</v>
      </c>
      <c r="AC127" s="456">
        <f t="shared" si="175"/>
        <v>0</v>
      </c>
      <c r="AD127" s="457">
        <f t="shared" si="175"/>
        <v>0</v>
      </c>
      <c r="AE127" s="455">
        <f t="shared" si="175"/>
        <v>0</v>
      </c>
      <c r="AF127" s="456">
        <f t="shared" si="175"/>
        <v>0</v>
      </c>
      <c r="AG127" s="457">
        <f t="shared" si="165"/>
        <v>0</v>
      </c>
      <c r="AH127" s="455">
        <f t="shared" si="176"/>
        <v>0</v>
      </c>
      <c r="AI127" s="456">
        <f t="shared" si="176"/>
        <v>0</v>
      </c>
      <c r="AJ127" s="457">
        <f t="shared" si="176"/>
        <v>0</v>
      </c>
      <c r="AK127" s="455">
        <f t="shared" si="176"/>
        <v>0</v>
      </c>
      <c r="AL127" s="456">
        <f t="shared" si="176"/>
        <v>0</v>
      </c>
      <c r="AM127" s="457">
        <f t="shared" si="166"/>
        <v>0</v>
      </c>
      <c r="AN127" s="455">
        <f t="shared" si="177"/>
        <v>0</v>
      </c>
      <c r="AO127" s="456">
        <f t="shared" si="177"/>
        <v>0</v>
      </c>
      <c r="AP127" s="457">
        <f t="shared" si="177"/>
        <v>0</v>
      </c>
      <c r="AQ127" s="455">
        <f t="shared" si="177"/>
        <v>0</v>
      </c>
      <c r="AR127" s="456">
        <f t="shared" si="177"/>
        <v>0</v>
      </c>
      <c r="AS127" s="496"/>
      <c r="AT127" s="496"/>
      <c r="AU127" s="496"/>
      <c r="AV127" s="496"/>
      <c r="AW127" s="496"/>
      <c r="AX127" s="496"/>
      <c r="AY127" s="496"/>
      <c r="AZ127" s="496"/>
      <c r="BA127" s="496"/>
      <c r="BB127" s="496"/>
      <c r="BC127" s="496"/>
    </row>
    <row r="128" spans="3:55" ht="15" customHeight="1">
      <c r="D128" s="378" t="s">
        <v>1605</v>
      </c>
      <c r="E128" s="807" t="s">
        <v>1483</v>
      </c>
      <c r="F128" s="808"/>
      <c r="G128" s="454">
        <f t="shared" si="167"/>
        <v>0</v>
      </c>
      <c r="H128" s="456">
        <f t="shared" si="167"/>
        <v>0</v>
      </c>
      <c r="I128" s="454">
        <f t="shared" si="167"/>
        <v>0</v>
      </c>
      <c r="J128" s="456">
        <f t="shared" si="167"/>
        <v>0</v>
      </c>
      <c r="K128" s="454">
        <f t="shared" si="167"/>
        <v>0</v>
      </c>
      <c r="L128" s="456">
        <f t="shared" si="167"/>
        <v>0</v>
      </c>
      <c r="M128" s="454">
        <f t="shared" si="167"/>
        <v>0</v>
      </c>
      <c r="N128" s="456">
        <f t="shared" si="167"/>
        <v>0</v>
      </c>
      <c r="O128" s="454">
        <f t="shared" si="162"/>
        <v>0</v>
      </c>
      <c r="P128" s="455">
        <f t="shared" si="173"/>
        <v>0</v>
      </c>
      <c r="Q128" s="456">
        <f t="shared" si="173"/>
        <v>0</v>
      </c>
      <c r="R128" s="457">
        <f t="shared" si="173"/>
        <v>0</v>
      </c>
      <c r="S128" s="455">
        <f t="shared" si="173"/>
        <v>0</v>
      </c>
      <c r="T128" s="456">
        <f t="shared" si="173"/>
        <v>0</v>
      </c>
      <c r="U128" s="457">
        <f t="shared" si="163"/>
        <v>0</v>
      </c>
      <c r="V128" s="455">
        <f t="shared" si="174"/>
        <v>0</v>
      </c>
      <c r="W128" s="456">
        <f t="shared" si="174"/>
        <v>0</v>
      </c>
      <c r="X128" s="457">
        <f t="shared" si="174"/>
        <v>0</v>
      </c>
      <c r="Y128" s="455">
        <f t="shared" si="174"/>
        <v>0</v>
      </c>
      <c r="Z128" s="456">
        <f t="shared" si="174"/>
        <v>0</v>
      </c>
      <c r="AA128" s="457">
        <f t="shared" si="164"/>
        <v>0</v>
      </c>
      <c r="AB128" s="455">
        <f t="shared" si="175"/>
        <v>0</v>
      </c>
      <c r="AC128" s="456">
        <f t="shared" si="175"/>
        <v>0</v>
      </c>
      <c r="AD128" s="457">
        <f t="shared" si="175"/>
        <v>0</v>
      </c>
      <c r="AE128" s="455">
        <f t="shared" si="175"/>
        <v>0</v>
      </c>
      <c r="AF128" s="456">
        <f t="shared" si="175"/>
        <v>0</v>
      </c>
      <c r="AG128" s="457">
        <f t="shared" si="165"/>
        <v>0</v>
      </c>
      <c r="AH128" s="455">
        <f t="shared" si="176"/>
        <v>0</v>
      </c>
      <c r="AI128" s="456">
        <f t="shared" si="176"/>
        <v>0</v>
      </c>
      <c r="AJ128" s="457">
        <f t="shared" si="176"/>
        <v>0</v>
      </c>
      <c r="AK128" s="455">
        <f t="shared" si="176"/>
        <v>0</v>
      </c>
      <c r="AL128" s="456">
        <f t="shared" si="176"/>
        <v>0</v>
      </c>
      <c r="AM128" s="457">
        <f t="shared" si="166"/>
        <v>0</v>
      </c>
      <c r="AN128" s="455">
        <f t="shared" si="177"/>
        <v>0</v>
      </c>
      <c r="AO128" s="456">
        <f t="shared" si="177"/>
        <v>0</v>
      </c>
      <c r="AP128" s="457">
        <f t="shared" si="177"/>
        <v>0</v>
      </c>
      <c r="AQ128" s="455">
        <f t="shared" si="177"/>
        <v>0</v>
      </c>
      <c r="AR128" s="456">
        <f t="shared" si="177"/>
        <v>0</v>
      </c>
      <c r="AS128" s="496"/>
      <c r="AT128" s="496"/>
      <c r="AU128" s="496"/>
      <c r="AV128" s="496"/>
      <c r="AW128" s="496"/>
      <c r="AX128" s="496"/>
      <c r="AY128" s="496"/>
      <c r="AZ128" s="496"/>
      <c r="BA128" s="496"/>
      <c r="BB128" s="496"/>
      <c r="BC128" s="496"/>
    </row>
    <row r="129" spans="3:55" ht="15" customHeight="1">
      <c r="C129" s="341" t="s">
        <v>2304</v>
      </c>
      <c r="D129" s="378" t="s">
        <v>1606</v>
      </c>
      <c r="E129" s="809" t="s">
        <v>1792</v>
      </c>
      <c r="F129" s="810"/>
      <c r="G129" s="454">
        <f t="shared" si="167"/>
        <v>0</v>
      </c>
      <c r="H129" s="456">
        <f t="shared" si="167"/>
        <v>0</v>
      </c>
      <c r="I129" s="454">
        <f t="shared" si="167"/>
        <v>0</v>
      </c>
      <c r="J129" s="456">
        <f t="shared" si="167"/>
        <v>0</v>
      </c>
      <c r="K129" s="454">
        <f t="shared" si="167"/>
        <v>0</v>
      </c>
      <c r="L129" s="456">
        <f t="shared" si="167"/>
        <v>0</v>
      </c>
      <c r="M129" s="454">
        <f t="shared" si="167"/>
        <v>0</v>
      </c>
      <c r="N129" s="456">
        <f t="shared" si="167"/>
        <v>0</v>
      </c>
      <c r="O129" s="454">
        <f t="shared" si="162"/>
        <v>0</v>
      </c>
      <c r="P129" s="455">
        <f t="shared" si="173"/>
        <v>0</v>
      </c>
      <c r="Q129" s="456">
        <f t="shared" si="173"/>
        <v>0</v>
      </c>
      <c r="R129" s="457">
        <f t="shared" si="173"/>
        <v>0</v>
      </c>
      <c r="S129" s="455">
        <f t="shared" si="173"/>
        <v>0</v>
      </c>
      <c r="T129" s="456">
        <f t="shared" si="173"/>
        <v>0</v>
      </c>
      <c r="U129" s="457">
        <f t="shared" si="163"/>
        <v>0</v>
      </c>
      <c r="V129" s="455">
        <f t="shared" si="174"/>
        <v>0</v>
      </c>
      <c r="W129" s="456">
        <f t="shared" si="174"/>
        <v>0</v>
      </c>
      <c r="X129" s="457">
        <f t="shared" si="174"/>
        <v>0</v>
      </c>
      <c r="Y129" s="455">
        <f t="shared" si="174"/>
        <v>0</v>
      </c>
      <c r="Z129" s="456">
        <f t="shared" si="174"/>
        <v>0</v>
      </c>
      <c r="AA129" s="457">
        <f t="shared" si="164"/>
        <v>0</v>
      </c>
      <c r="AB129" s="455">
        <f t="shared" si="175"/>
        <v>0</v>
      </c>
      <c r="AC129" s="456">
        <f t="shared" si="175"/>
        <v>0</v>
      </c>
      <c r="AD129" s="457">
        <f t="shared" si="175"/>
        <v>0</v>
      </c>
      <c r="AE129" s="455">
        <f t="shared" si="175"/>
        <v>0</v>
      </c>
      <c r="AF129" s="456">
        <f t="shared" si="175"/>
        <v>0</v>
      </c>
      <c r="AG129" s="457">
        <f t="shared" si="165"/>
        <v>0</v>
      </c>
      <c r="AH129" s="455">
        <f t="shared" si="176"/>
        <v>0</v>
      </c>
      <c r="AI129" s="456">
        <f t="shared" si="176"/>
        <v>0</v>
      </c>
      <c r="AJ129" s="457">
        <f t="shared" si="176"/>
        <v>0</v>
      </c>
      <c r="AK129" s="455">
        <f t="shared" si="176"/>
        <v>0</v>
      </c>
      <c r="AL129" s="456">
        <f t="shared" si="176"/>
        <v>0</v>
      </c>
      <c r="AM129" s="457">
        <f t="shared" si="166"/>
        <v>0</v>
      </c>
      <c r="AN129" s="455">
        <f t="shared" si="177"/>
        <v>0</v>
      </c>
      <c r="AO129" s="456">
        <f t="shared" si="177"/>
        <v>0</v>
      </c>
      <c r="AP129" s="457">
        <f t="shared" si="177"/>
        <v>0</v>
      </c>
      <c r="AQ129" s="455">
        <f t="shared" si="177"/>
        <v>0</v>
      </c>
      <c r="AR129" s="456">
        <f t="shared" si="177"/>
        <v>0</v>
      </c>
      <c r="AS129" s="496"/>
      <c r="AT129" s="496"/>
      <c r="AU129" s="496"/>
      <c r="AV129" s="496"/>
      <c r="AW129" s="496"/>
      <c r="AX129" s="496"/>
      <c r="AY129" s="496"/>
      <c r="AZ129" s="496"/>
      <c r="BA129" s="496"/>
      <c r="BB129" s="496"/>
      <c r="BC129" s="496"/>
    </row>
    <row r="130" spans="3:55" ht="15" customHeight="1">
      <c r="D130" s="378" t="s">
        <v>1607</v>
      </c>
      <c r="E130" s="807" t="s">
        <v>1481</v>
      </c>
      <c r="F130" s="808"/>
      <c r="G130" s="454">
        <f t="shared" ref="G130:N137" si="178">G41+G99</f>
        <v>0</v>
      </c>
      <c r="H130" s="456">
        <f t="shared" si="178"/>
        <v>0</v>
      </c>
      <c r="I130" s="454">
        <f t="shared" si="178"/>
        <v>0</v>
      </c>
      <c r="J130" s="456">
        <f t="shared" si="178"/>
        <v>0</v>
      </c>
      <c r="K130" s="454">
        <f t="shared" si="178"/>
        <v>0</v>
      </c>
      <c r="L130" s="456">
        <f t="shared" si="178"/>
        <v>0</v>
      </c>
      <c r="M130" s="454">
        <f t="shared" si="178"/>
        <v>0</v>
      </c>
      <c r="N130" s="456">
        <f t="shared" si="178"/>
        <v>0</v>
      </c>
      <c r="O130" s="454">
        <f t="shared" si="162"/>
        <v>0</v>
      </c>
      <c r="P130" s="455">
        <f t="shared" si="173"/>
        <v>0</v>
      </c>
      <c r="Q130" s="456">
        <f t="shared" si="173"/>
        <v>0</v>
      </c>
      <c r="R130" s="457">
        <f t="shared" si="173"/>
        <v>0</v>
      </c>
      <c r="S130" s="455">
        <f t="shared" si="173"/>
        <v>0</v>
      </c>
      <c r="T130" s="456">
        <f t="shared" si="173"/>
        <v>0</v>
      </c>
      <c r="U130" s="457">
        <f t="shared" si="163"/>
        <v>0</v>
      </c>
      <c r="V130" s="455">
        <f t="shared" si="174"/>
        <v>0</v>
      </c>
      <c r="W130" s="456">
        <f t="shared" si="174"/>
        <v>0</v>
      </c>
      <c r="X130" s="457">
        <f t="shared" si="174"/>
        <v>0</v>
      </c>
      <c r="Y130" s="455">
        <f t="shared" si="174"/>
        <v>0</v>
      </c>
      <c r="Z130" s="456">
        <f t="shared" si="174"/>
        <v>0</v>
      </c>
      <c r="AA130" s="457">
        <f t="shared" si="164"/>
        <v>0</v>
      </c>
      <c r="AB130" s="455">
        <f t="shared" si="175"/>
        <v>0</v>
      </c>
      <c r="AC130" s="456">
        <f t="shared" si="175"/>
        <v>0</v>
      </c>
      <c r="AD130" s="457">
        <f t="shared" si="175"/>
        <v>0</v>
      </c>
      <c r="AE130" s="455">
        <f t="shared" si="175"/>
        <v>0</v>
      </c>
      <c r="AF130" s="456">
        <f t="shared" si="175"/>
        <v>0</v>
      </c>
      <c r="AG130" s="457">
        <f t="shared" si="165"/>
        <v>0</v>
      </c>
      <c r="AH130" s="455">
        <f t="shared" si="176"/>
        <v>0</v>
      </c>
      <c r="AI130" s="456">
        <f t="shared" si="176"/>
        <v>0</v>
      </c>
      <c r="AJ130" s="457">
        <f t="shared" si="176"/>
        <v>0</v>
      </c>
      <c r="AK130" s="455">
        <f t="shared" si="176"/>
        <v>0</v>
      </c>
      <c r="AL130" s="456">
        <f t="shared" si="176"/>
        <v>0</v>
      </c>
      <c r="AM130" s="457">
        <f t="shared" si="166"/>
        <v>0</v>
      </c>
      <c r="AN130" s="455">
        <f t="shared" si="177"/>
        <v>0</v>
      </c>
      <c r="AO130" s="456">
        <f t="shared" si="177"/>
        <v>0</v>
      </c>
      <c r="AP130" s="457">
        <f t="shared" si="177"/>
        <v>0</v>
      </c>
      <c r="AQ130" s="455">
        <f t="shared" si="177"/>
        <v>0</v>
      </c>
      <c r="AR130" s="456">
        <f t="shared" si="177"/>
        <v>0</v>
      </c>
      <c r="AS130" s="496"/>
      <c r="AT130" s="496"/>
      <c r="AU130" s="496"/>
      <c r="AV130" s="496"/>
      <c r="AW130" s="496"/>
      <c r="AX130" s="496"/>
      <c r="AY130" s="496"/>
      <c r="AZ130" s="496"/>
      <c r="BA130" s="496"/>
      <c r="BB130" s="496"/>
      <c r="BC130" s="496"/>
    </row>
    <row r="131" spans="3:55" ht="15" customHeight="1">
      <c r="D131" s="378" t="s">
        <v>1608</v>
      </c>
      <c r="E131" s="807" t="s">
        <v>1483</v>
      </c>
      <c r="F131" s="808"/>
      <c r="G131" s="454">
        <f t="shared" si="178"/>
        <v>0</v>
      </c>
      <c r="H131" s="456">
        <f t="shared" si="178"/>
        <v>0</v>
      </c>
      <c r="I131" s="454">
        <f t="shared" si="178"/>
        <v>0</v>
      </c>
      <c r="J131" s="456">
        <f t="shared" si="178"/>
        <v>0</v>
      </c>
      <c r="K131" s="454">
        <f t="shared" si="178"/>
        <v>0</v>
      </c>
      <c r="L131" s="456">
        <f t="shared" si="178"/>
        <v>0</v>
      </c>
      <c r="M131" s="454">
        <f t="shared" si="178"/>
        <v>0</v>
      </c>
      <c r="N131" s="456">
        <f t="shared" si="178"/>
        <v>0</v>
      </c>
      <c r="O131" s="454">
        <f t="shared" si="162"/>
        <v>0</v>
      </c>
      <c r="P131" s="455">
        <f t="shared" si="173"/>
        <v>0</v>
      </c>
      <c r="Q131" s="456">
        <f t="shared" si="173"/>
        <v>0</v>
      </c>
      <c r="R131" s="457">
        <f t="shared" si="173"/>
        <v>0</v>
      </c>
      <c r="S131" s="455">
        <f t="shared" si="173"/>
        <v>0</v>
      </c>
      <c r="T131" s="456">
        <f t="shared" si="173"/>
        <v>0</v>
      </c>
      <c r="U131" s="457">
        <f t="shared" si="163"/>
        <v>0</v>
      </c>
      <c r="V131" s="455">
        <f t="shared" si="174"/>
        <v>0</v>
      </c>
      <c r="W131" s="456">
        <f t="shared" si="174"/>
        <v>0</v>
      </c>
      <c r="X131" s="457">
        <f t="shared" si="174"/>
        <v>0</v>
      </c>
      <c r="Y131" s="455">
        <f t="shared" si="174"/>
        <v>0</v>
      </c>
      <c r="Z131" s="456">
        <f t="shared" si="174"/>
        <v>0</v>
      </c>
      <c r="AA131" s="457">
        <f t="shared" si="164"/>
        <v>0</v>
      </c>
      <c r="AB131" s="455">
        <f t="shared" si="175"/>
        <v>0</v>
      </c>
      <c r="AC131" s="456">
        <f t="shared" si="175"/>
        <v>0</v>
      </c>
      <c r="AD131" s="457">
        <f t="shared" si="175"/>
        <v>0</v>
      </c>
      <c r="AE131" s="455">
        <f t="shared" si="175"/>
        <v>0</v>
      </c>
      <c r="AF131" s="456">
        <f t="shared" si="175"/>
        <v>0</v>
      </c>
      <c r="AG131" s="457">
        <f t="shared" si="165"/>
        <v>0</v>
      </c>
      <c r="AH131" s="455">
        <f t="shared" si="176"/>
        <v>0</v>
      </c>
      <c r="AI131" s="456">
        <f t="shared" si="176"/>
        <v>0</v>
      </c>
      <c r="AJ131" s="457">
        <f t="shared" si="176"/>
        <v>0</v>
      </c>
      <c r="AK131" s="455">
        <f t="shared" si="176"/>
        <v>0</v>
      </c>
      <c r="AL131" s="456">
        <f t="shared" si="176"/>
        <v>0</v>
      </c>
      <c r="AM131" s="457">
        <f t="shared" si="166"/>
        <v>0</v>
      </c>
      <c r="AN131" s="455">
        <f t="shared" si="177"/>
        <v>0</v>
      </c>
      <c r="AO131" s="456">
        <f t="shared" si="177"/>
        <v>0</v>
      </c>
      <c r="AP131" s="457">
        <f t="shared" si="177"/>
        <v>0</v>
      </c>
      <c r="AQ131" s="455">
        <f t="shared" si="177"/>
        <v>0</v>
      </c>
      <c r="AR131" s="456">
        <f t="shared" si="177"/>
        <v>0</v>
      </c>
      <c r="AS131" s="496"/>
      <c r="AT131" s="496"/>
      <c r="AU131" s="496"/>
      <c r="AV131" s="496"/>
      <c r="AW131" s="496"/>
      <c r="AX131" s="496"/>
      <c r="AY131" s="496"/>
      <c r="AZ131" s="496"/>
      <c r="BA131" s="496"/>
      <c r="BB131" s="496"/>
      <c r="BC131" s="496"/>
    </row>
    <row r="132" spans="3:55" ht="15" customHeight="1">
      <c r="D132" s="378" t="s">
        <v>1609</v>
      </c>
      <c r="E132" s="807" t="s">
        <v>1485</v>
      </c>
      <c r="F132" s="808"/>
      <c r="G132" s="454">
        <f t="shared" si="178"/>
        <v>0</v>
      </c>
      <c r="H132" s="456">
        <f t="shared" si="178"/>
        <v>0</v>
      </c>
      <c r="I132" s="454">
        <f t="shared" si="178"/>
        <v>0</v>
      </c>
      <c r="J132" s="456">
        <f t="shared" si="178"/>
        <v>0</v>
      </c>
      <c r="K132" s="454">
        <f t="shared" si="178"/>
        <v>0</v>
      </c>
      <c r="L132" s="456">
        <f t="shared" si="178"/>
        <v>0</v>
      </c>
      <c r="M132" s="454">
        <f t="shared" si="178"/>
        <v>0</v>
      </c>
      <c r="N132" s="456">
        <f t="shared" si="178"/>
        <v>0</v>
      </c>
      <c r="O132" s="454">
        <f t="shared" si="162"/>
        <v>0</v>
      </c>
      <c r="P132" s="455">
        <f t="shared" si="173"/>
        <v>0</v>
      </c>
      <c r="Q132" s="456">
        <f t="shared" si="173"/>
        <v>0</v>
      </c>
      <c r="R132" s="457">
        <f t="shared" si="173"/>
        <v>0</v>
      </c>
      <c r="S132" s="455">
        <f t="shared" si="173"/>
        <v>0</v>
      </c>
      <c r="T132" s="456">
        <f t="shared" si="173"/>
        <v>0</v>
      </c>
      <c r="U132" s="457">
        <f t="shared" si="163"/>
        <v>0</v>
      </c>
      <c r="V132" s="455">
        <f t="shared" si="174"/>
        <v>0</v>
      </c>
      <c r="W132" s="456">
        <f t="shared" si="174"/>
        <v>0</v>
      </c>
      <c r="X132" s="457">
        <f t="shared" si="174"/>
        <v>0</v>
      </c>
      <c r="Y132" s="455">
        <f t="shared" si="174"/>
        <v>0</v>
      </c>
      <c r="Z132" s="456">
        <f t="shared" si="174"/>
        <v>0</v>
      </c>
      <c r="AA132" s="457">
        <f t="shared" si="164"/>
        <v>0</v>
      </c>
      <c r="AB132" s="455">
        <f t="shared" si="175"/>
        <v>0</v>
      </c>
      <c r="AC132" s="456">
        <f t="shared" si="175"/>
        <v>0</v>
      </c>
      <c r="AD132" s="457">
        <f t="shared" si="175"/>
        <v>0</v>
      </c>
      <c r="AE132" s="455">
        <f t="shared" si="175"/>
        <v>0</v>
      </c>
      <c r="AF132" s="456">
        <f t="shared" si="175"/>
        <v>0</v>
      </c>
      <c r="AG132" s="457">
        <f t="shared" si="165"/>
        <v>0</v>
      </c>
      <c r="AH132" s="455">
        <f t="shared" si="176"/>
        <v>0</v>
      </c>
      <c r="AI132" s="456">
        <f t="shared" si="176"/>
        <v>0</v>
      </c>
      <c r="AJ132" s="457">
        <f t="shared" si="176"/>
        <v>0</v>
      </c>
      <c r="AK132" s="455">
        <f t="shared" si="176"/>
        <v>0</v>
      </c>
      <c r="AL132" s="456">
        <f t="shared" si="176"/>
        <v>0</v>
      </c>
      <c r="AM132" s="457">
        <f t="shared" si="166"/>
        <v>0</v>
      </c>
      <c r="AN132" s="455">
        <f t="shared" si="177"/>
        <v>0</v>
      </c>
      <c r="AO132" s="456">
        <f t="shared" si="177"/>
        <v>0</v>
      </c>
      <c r="AP132" s="457">
        <f t="shared" si="177"/>
        <v>0</v>
      </c>
      <c r="AQ132" s="455">
        <f t="shared" si="177"/>
        <v>0</v>
      </c>
      <c r="AR132" s="456">
        <f t="shared" si="177"/>
        <v>0</v>
      </c>
      <c r="AS132" s="496"/>
      <c r="AT132" s="496"/>
      <c r="AU132" s="496"/>
      <c r="AV132" s="496"/>
      <c r="AW132" s="496"/>
      <c r="AX132" s="496"/>
      <c r="AY132" s="496"/>
      <c r="AZ132" s="496"/>
      <c r="BA132" s="496"/>
      <c r="BB132" s="496"/>
      <c r="BC132" s="496"/>
    </row>
    <row r="133" spans="3:55" ht="15" customHeight="1">
      <c r="C133" s="341" t="s">
        <v>2304</v>
      </c>
      <c r="D133" s="378" t="s">
        <v>1610</v>
      </c>
      <c r="E133" s="809" t="s">
        <v>1797</v>
      </c>
      <c r="F133" s="810"/>
      <c r="G133" s="454">
        <f t="shared" si="178"/>
        <v>0</v>
      </c>
      <c r="H133" s="456">
        <f t="shared" si="178"/>
        <v>0</v>
      </c>
      <c r="I133" s="454">
        <f t="shared" si="178"/>
        <v>0</v>
      </c>
      <c r="J133" s="456">
        <f t="shared" si="178"/>
        <v>0</v>
      </c>
      <c r="K133" s="454">
        <f t="shared" si="178"/>
        <v>0</v>
      </c>
      <c r="L133" s="456">
        <f t="shared" si="178"/>
        <v>0</v>
      </c>
      <c r="M133" s="454">
        <f t="shared" si="178"/>
        <v>0</v>
      </c>
      <c r="N133" s="456">
        <f t="shared" si="178"/>
        <v>0</v>
      </c>
      <c r="O133" s="454">
        <f t="shared" si="162"/>
        <v>0</v>
      </c>
      <c r="P133" s="455">
        <f t="shared" si="173"/>
        <v>0</v>
      </c>
      <c r="Q133" s="456">
        <f t="shared" si="173"/>
        <v>0</v>
      </c>
      <c r="R133" s="457">
        <f t="shared" si="173"/>
        <v>0</v>
      </c>
      <c r="S133" s="455">
        <f t="shared" si="173"/>
        <v>0</v>
      </c>
      <c r="T133" s="456">
        <f t="shared" si="173"/>
        <v>0</v>
      </c>
      <c r="U133" s="457">
        <f t="shared" si="163"/>
        <v>0</v>
      </c>
      <c r="V133" s="455">
        <f t="shared" si="174"/>
        <v>0</v>
      </c>
      <c r="W133" s="456">
        <f t="shared" si="174"/>
        <v>0</v>
      </c>
      <c r="X133" s="457">
        <f t="shared" si="174"/>
        <v>0</v>
      </c>
      <c r="Y133" s="455">
        <f t="shared" si="174"/>
        <v>0</v>
      </c>
      <c r="Z133" s="456">
        <f t="shared" si="174"/>
        <v>0</v>
      </c>
      <c r="AA133" s="457">
        <f t="shared" si="164"/>
        <v>0</v>
      </c>
      <c r="AB133" s="455">
        <f t="shared" si="175"/>
        <v>0</v>
      </c>
      <c r="AC133" s="456">
        <f t="shared" si="175"/>
        <v>0</v>
      </c>
      <c r="AD133" s="457">
        <f t="shared" si="175"/>
        <v>0</v>
      </c>
      <c r="AE133" s="455">
        <f t="shared" si="175"/>
        <v>0</v>
      </c>
      <c r="AF133" s="456">
        <f t="shared" si="175"/>
        <v>0</v>
      </c>
      <c r="AG133" s="457">
        <f t="shared" si="165"/>
        <v>0</v>
      </c>
      <c r="AH133" s="455">
        <f t="shared" si="176"/>
        <v>0</v>
      </c>
      <c r="AI133" s="456">
        <f t="shared" si="176"/>
        <v>0</v>
      </c>
      <c r="AJ133" s="457">
        <f t="shared" si="176"/>
        <v>0</v>
      </c>
      <c r="AK133" s="455">
        <f t="shared" si="176"/>
        <v>0</v>
      </c>
      <c r="AL133" s="456">
        <f t="shared" si="176"/>
        <v>0</v>
      </c>
      <c r="AM133" s="457">
        <f t="shared" si="166"/>
        <v>0</v>
      </c>
      <c r="AN133" s="455">
        <f t="shared" si="177"/>
        <v>0</v>
      </c>
      <c r="AO133" s="456">
        <f t="shared" si="177"/>
        <v>0</v>
      </c>
      <c r="AP133" s="457">
        <f t="shared" si="177"/>
        <v>0</v>
      </c>
      <c r="AQ133" s="455">
        <f t="shared" si="177"/>
        <v>0</v>
      </c>
      <c r="AR133" s="456">
        <f t="shared" si="177"/>
        <v>0</v>
      </c>
      <c r="AS133" s="496"/>
      <c r="AT133" s="496"/>
      <c r="AU133" s="496"/>
      <c r="AV133" s="496"/>
      <c r="AW133" s="496"/>
      <c r="AX133" s="496"/>
      <c r="AY133" s="496"/>
      <c r="AZ133" s="496"/>
      <c r="BA133" s="496"/>
      <c r="BB133" s="496"/>
      <c r="BC133" s="496"/>
    </row>
    <row r="134" spans="3:55" ht="15" customHeight="1">
      <c r="D134" s="378" t="s">
        <v>1611</v>
      </c>
      <c r="E134" s="807" t="s">
        <v>1481</v>
      </c>
      <c r="F134" s="808"/>
      <c r="G134" s="454">
        <f t="shared" si="178"/>
        <v>0</v>
      </c>
      <c r="H134" s="456">
        <f t="shared" si="178"/>
        <v>0</v>
      </c>
      <c r="I134" s="454">
        <f t="shared" si="178"/>
        <v>0</v>
      </c>
      <c r="J134" s="456">
        <f t="shared" si="178"/>
        <v>0</v>
      </c>
      <c r="K134" s="454">
        <f t="shared" si="178"/>
        <v>0</v>
      </c>
      <c r="L134" s="456">
        <f t="shared" si="178"/>
        <v>0</v>
      </c>
      <c r="M134" s="454">
        <f t="shared" si="178"/>
        <v>0</v>
      </c>
      <c r="N134" s="456">
        <f t="shared" si="178"/>
        <v>0</v>
      </c>
      <c r="O134" s="454">
        <f t="shared" si="162"/>
        <v>0</v>
      </c>
      <c r="P134" s="455">
        <f t="shared" ref="P134:T137" si="179">P45+P103</f>
        <v>0</v>
      </c>
      <c r="Q134" s="456">
        <f t="shared" si="179"/>
        <v>0</v>
      </c>
      <c r="R134" s="457">
        <f t="shared" si="179"/>
        <v>0</v>
      </c>
      <c r="S134" s="455">
        <f t="shared" si="179"/>
        <v>0</v>
      </c>
      <c r="T134" s="456">
        <f t="shared" si="179"/>
        <v>0</v>
      </c>
      <c r="U134" s="457">
        <f t="shared" si="163"/>
        <v>0</v>
      </c>
      <c r="V134" s="455">
        <f t="shared" ref="V134:Z137" si="180">V45+V103</f>
        <v>0</v>
      </c>
      <c r="W134" s="456">
        <f t="shared" si="180"/>
        <v>0</v>
      </c>
      <c r="X134" s="457">
        <f t="shared" si="180"/>
        <v>0</v>
      </c>
      <c r="Y134" s="455">
        <f t="shared" si="180"/>
        <v>0</v>
      </c>
      <c r="Z134" s="456">
        <f t="shared" si="180"/>
        <v>0</v>
      </c>
      <c r="AA134" s="457">
        <f t="shared" si="164"/>
        <v>0</v>
      </c>
      <c r="AB134" s="455">
        <f t="shared" ref="AB134:AF137" si="181">AB45+AB103</f>
        <v>0</v>
      </c>
      <c r="AC134" s="456">
        <f t="shared" si="181"/>
        <v>0</v>
      </c>
      <c r="AD134" s="457">
        <f t="shared" si="181"/>
        <v>0</v>
      </c>
      <c r="AE134" s="455">
        <f t="shared" si="181"/>
        <v>0</v>
      </c>
      <c r="AF134" s="456">
        <f t="shared" si="181"/>
        <v>0</v>
      </c>
      <c r="AG134" s="457">
        <f t="shared" si="165"/>
        <v>0</v>
      </c>
      <c r="AH134" s="455">
        <f t="shared" ref="AH134:AL137" si="182">AH45+AH103</f>
        <v>0</v>
      </c>
      <c r="AI134" s="456">
        <f t="shared" si="182"/>
        <v>0</v>
      </c>
      <c r="AJ134" s="457">
        <f t="shared" si="182"/>
        <v>0</v>
      </c>
      <c r="AK134" s="455">
        <f t="shared" si="182"/>
        <v>0</v>
      </c>
      <c r="AL134" s="456">
        <f t="shared" si="182"/>
        <v>0</v>
      </c>
      <c r="AM134" s="457">
        <f t="shared" si="166"/>
        <v>0</v>
      </c>
      <c r="AN134" s="455">
        <f t="shared" ref="AN134:AR137" si="183">AN45+AN103</f>
        <v>0</v>
      </c>
      <c r="AO134" s="456">
        <f t="shared" si="183"/>
        <v>0</v>
      </c>
      <c r="AP134" s="457">
        <f t="shared" si="183"/>
        <v>0</v>
      </c>
      <c r="AQ134" s="455">
        <f t="shared" si="183"/>
        <v>0</v>
      </c>
      <c r="AR134" s="456">
        <f t="shared" si="183"/>
        <v>0</v>
      </c>
      <c r="AS134" s="496"/>
      <c r="AT134" s="496"/>
      <c r="AU134" s="496"/>
      <c r="AV134" s="496"/>
      <c r="AW134" s="496"/>
      <c r="AX134" s="496"/>
      <c r="AY134" s="496"/>
      <c r="AZ134" s="496"/>
      <c r="BA134" s="496"/>
      <c r="BB134" s="496"/>
      <c r="BC134" s="496"/>
    </row>
    <row r="135" spans="3:55" ht="15" customHeight="1">
      <c r="D135" s="378" t="s">
        <v>1612</v>
      </c>
      <c r="E135" s="807" t="s">
        <v>1483</v>
      </c>
      <c r="F135" s="808"/>
      <c r="G135" s="454">
        <f t="shared" si="178"/>
        <v>0</v>
      </c>
      <c r="H135" s="456">
        <f t="shared" si="178"/>
        <v>0</v>
      </c>
      <c r="I135" s="454">
        <f t="shared" si="178"/>
        <v>0</v>
      </c>
      <c r="J135" s="456">
        <f t="shared" si="178"/>
        <v>0</v>
      </c>
      <c r="K135" s="454">
        <f t="shared" si="178"/>
        <v>0</v>
      </c>
      <c r="L135" s="456">
        <f t="shared" si="178"/>
        <v>0</v>
      </c>
      <c r="M135" s="454">
        <f t="shared" si="178"/>
        <v>0</v>
      </c>
      <c r="N135" s="456">
        <f t="shared" si="178"/>
        <v>0</v>
      </c>
      <c r="O135" s="454">
        <f t="shared" si="162"/>
        <v>0</v>
      </c>
      <c r="P135" s="455">
        <f t="shared" si="179"/>
        <v>0</v>
      </c>
      <c r="Q135" s="456">
        <f t="shared" si="179"/>
        <v>0</v>
      </c>
      <c r="R135" s="457">
        <f t="shared" si="179"/>
        <v>0</v>
      </c>
      <c r="S135" s="455">
        <f t="shared" si="179"/>
        <v>0</v>
      </c>
      <c r="T135" s="456">
        <f t="shared" si="179"/>
        <v>0</v>
      </c>
      <c r="U135" s="457">
        <f t="shared" si="163"/>
        <v>0</v>
      </c>
      <c r="V135" s="455">
        <f t="shared" si="180"/>
        <v>0</v>
      </c>
      <c r="W135" s="456">
        <f t="shared" si="180"/>
        <v>0</v>
      </c>
      <c r="X135" s="457">
        <f t="shared" si="180"/>
        <v>0</v>
      </c>
      <c r="Y135" s="455">
        <f t="shared" si="180"/>
        <v>0</v>
      </c>
      <c r="Z135" s="456">
        <f t="shared" si="180"/>
        <v>0</v>
      </c>
      <c r="AA135" s="457">
        <f t="shared" si="164"/>
        <v>0</v>
      </c>
      <c r="AB135" s="455">
        <f t="shared" si="181"/>
        <v>0</v>
      </c>
      <c r="AC135" s="456">
        <f t="shared" si="181"/>
        <v>0</v>
      </c>
      <c r="AD135" s="457">
        <f t="shared" si="181"/>
        <v>0</v>
      </c>
      <c r="AE135" s="455">
        <f t="shared" si="181"/>
        <v>0</v>
      </c>
      <c r="AF135" s="456">
        <f t="shared" si="181"/>
        <v>0</v>
      </c>
      <c r="AG135" s="457">
        <f t="shared" si="165"/>
        <v>0</v>
      </c>
      <c r="AH135" s="455">
        <f t="shared" si="182"/>
        <v>0</v>
      </c>
      <c r="AI135" s="456">
        <f t="shared" si="182"/>
        <v>0</v>
      </c>
      <c r="AJ135" s="457">
        <f t="shared" si="182"/>
        <v>0</v>
      </c>
      <c r="AK135" s="455">
        <f t="shared" si="182"/>
        <v>0</v>
      </c>
      <c r="AL135" s="456">
        <f t="shared" si="182"/>
        <v>0</v>
      </c>
      <c r="AM135" s="457">
        <f t="shared" si="166"/>
        <v>0</v>
      </c>
      <c r="AN135" s="455">
        <f t="shared" si="183"/>
        <v>0</v>
      </c>
      <c r="AO135" s="456">
        <f t="shared" si="183"/>
        <v>0</v>
      </c>
      <c r="AP135" s="457">
        <f t="shared" si="183"/>
        <v>0</v>
      </c>
      <c r="AQ135" s="455">
        <f t="shared" si="183"/>
        <v>0</v>
      </c>
      <c r="AR135" s="456">
        <f t="shared" si="183"/>
        <v>0</v>
      </c>
      <c r="AS135" s="496"/>
      <c r="AT135" s="496"/>
      <c r="AU135" s="496"/>
      <c r="AV135" s="496"/>
      <c r="AW135" s="496"/>
      <c r="AX135" s="496"/>
      <c r="AY135" s="496"/>
      <c r="AZ135" s="496"/>
      <c r="BA135" s="496"/>
      <c r="BB135" s="496"/>
      <c r="BC135" s="496"/>
    </row>
    <row r="136" spans="3:55" ht="15" customHeight="1">
      <c r="D136" s="378" t="s">
        <v>1613</v>
      </c>
      <c r="E136" s="807" t="s">
        <v>1485</v>
      </c>
      <c r="F136" s="808"/>
      <c r="G136" s="454">
        <f t="shared" si="178"/>
        <v>0</v>
      </c>
      <c r="H136" s="456">
        <f t="shared" si="178"/>
        <v>0</v>
      </c>
      <c r="I136" s="454">
        <f t="shared" si="178"/>
        <v>0</v>
      </c>
      <c r="J136" s="456">
        <f t="shared" si="178"/>
        <v>0</v>
      </c>
      <c r="K136" s="454">
        <f t="shared" si="178"/>
        <v>0</v>
      </c>
      <c r="L136" s="456">
        <f t="shared" si="178"/>
        <v>0</v>
      </c>
      <c r="M136" s="454">
        <f t="shared" si="178"/>
        <v>0</v>
      </c>
      <c r="N136" s="456">
        <f t="shared" si="178"/>
        <v>0</v>
      </c>
      <c r="O136" s="454">
        <f t="shared" si="162"/>
        <v>0</v>
      </c>
      <c r="P136" s="455">
        <f t="shared" si="179"/>
        <v>0</v>
      </c>
      <c r="Q136" s="456">
        <f t="shared" si="179"/>
        <v>0</v>
      </c>
      <c r="R136" s="457">
        <f t="shared" si="179"/>
        <v>0</v>
      </c>
      <c r="S136" s="455">
        <f t="shared" si="179"/>
        <v>0</v>
      </c>
      <c r="T136" s="456">
        <f t="shared" si="179"/>
        <v>0</v>
      </c>
      <c r="U136" s="457">
        <f t="shared" si="163"/>
        <v>0</v>
      </c>
      <c r="V136" s="455">
        <f t="shared" si="180"/>
        <v>0</v>
      </c>
      <c r="W136" s="456">
        <f t="shared" si="180"/>
        <v>0</v>
      </c>
      <c r="X136" s="457">
        <f t="shared" si="180"/>
        <v>0</v>
      </c>
      <c r="Y136" s="455">
        <f t="shared" si="180"/>
        <v>0</v>
      </c>
      <c r="Z136" s="456">
        <f t="shared" si="180"/>
        <v>0</v>
      </c>
      <c r="AA136" s="457">
        <f t="shared" si="164"/>
        <v>0</v>
      </c>
      <c r="AB136" s="455">
        <f t="shared" si="181"/>
        <v>0</v>
      </c>
      <c r="AC136" s="456">
        <f t="shared" si="181"/>
        <v>0</v>
      </c>
      <c r="AD136" s="457">
        <f t="shared" si="181"/>
        <v>0</v>
      </c>
      <c r="AE136" s="455">
        <f t="shared" si="181"/>
        <v>0</v>
      </c>
      <c r="AF136" s="456">
        <f t="shared" si="181"/>
        <v>0</v>
      </c>
      <c r="AG136" s="457">
        <f t="shared" si="165"/>
        <v>0</v>
      </c>
      <c r="AH136" s="455">
        <f t="shared" si="182"/>
        <v>0</v>
      </c>
      <c r="AI136" s="456">
        <f t="shared" si="182"/>
        <v>0</v>
      </c>
      <c r="AJ136" s="457">
        <f t="shared" si="182"/>
        <v>0</v>
      </c>
      <c r="AK136" s="455">
        <f t="shared" si="182"/>
        <v>0</v>
      </c>
      <c r="AL136" s="456">
        <f t="shared" si="182"/>
        <v>0</v>
      </c>
      <c r="AM136" s="457">
        <f t="shared" si="166"/>
        <v>0</v>
      </c>
      <c r="AN136" s="455">
        <f t="shared" si="183"/>
        <v>0</v>
      </c>
      <c r="AO136" s="456">
        <f t="shared" si="183"/>
        <v>0</v>
      </c>
      <c r="AP136" s="457">
        <f t="shared" si="183"/>
        <v>0</v>
      </c>
      <c r="AQ136" s="455">
        <f t="shared" si="183"/>
        <v>0</v>
      </c>
      <c r="AR136" s="456">
        <f t="shared" si="183"/>
        <v>0</v>
      </c>
      <c r="AS136" s="496"/>
      <c r="AT136" s="496"/>
      <c r="AU136" s="496"/>
      <c r="AV136" s="496"/>
      <c r="AW136" s="496"/>
      <c r="AX136" s="496"/>
      <c r="AY136" s="496"/>
      <c r="AZ136" s="496"/>
      <c r="BA136" s="496"/>
      <c r="BB136" s="496"/>
      <c r="BC136" s="496"/>
    </row>
    <row r="137" spans="3:55" ht="15" customHeight="1">
      <c r="D137" s="378" t="s">
        <v>1614</v>
      </c>
      <c r="E137" s="813" t="s">
        <v>1803</v>
      </c>
      <c r="F137" s="814"/>
      <c r="G137" s="454">
        <f t="shared" si="178"/>
        <v>0</v>
      </c>
      <c r="H137" s="456">
        <f t="shared" si="178"/>
        <v>0</v>
      </c>
      <c r="I137" s="454">
        <f t="shared" si="178"/>
        <v>0</v>
      </c>
      <c r="J137" s="456">
        <f t="shared" si="178"/>
        <v>0</v>
      </c>
      <c r="K137" s="454">
        <f t="shared" si="178"/>
        <v>0</v>
      </c>
      <c r="L137" s="456">
        <f t="shared" si="178"/>
        <v>0</v>
      </c>
      <c r="M137" s="454">
        <f t="shared" si="178"/>
        <v>0</v>
      </c>
      <c r="N137" s="456">
        <f t="shared" si="178"/>
        <v>0</v>
      </c>
      <c r="O137" s="454">
        <f t="shared" si="162"/>
        <v>0</v>
      </c>
      <c r="P137" s="455">
        <f t="shared" si="179"/>
        <v>0</v>
      </c>
      <c r="Q137" s="456">
        <f t="shared" si="179"/>
        <v>0</v>
      </c>
      <c r="R137" s="457">
        <f t="shared" si="179"/>
        <v>0</v>
      </c>
      <c r="S137" s="455">
        <f t="shared" si="179"/>
        <v>0</v>
      </c>
      <c r="T137" s="456">
        <f t="shared" si="179"/>
        <v>0</v>
      </c>
      <c r="U137" s="457">
        <f t="shared" si="163"/>
        <v>0</v>
      </c>
      <c r="V137" s="455">
        <f t="shared" si="180"/>
        <v>0</v>
      </c>
      <c r="W137" s="456">
        <f t="shared" si="180"/>
        <v>0</v>
      </c>
      <c r="X137" s="457">
        <f t="shared" si="180"/>
        <v>0</v>
      </c>
      <c r="Y137" s="455">
        <f t="shared" si="180"/>
        <v>0</v>
      </c>
      <c r="Z137" s="456">
        <f t="shared" si="180"/>
        <v>0</v>
      </c>
      <c r="AA137" s="457">
        <f t="shared" si="164"/>
        <v>0</v>
      </c>
      <c r="AB137" s="455">
        <f t="shared" si="181"/>
        <v>0</v>
      </c>
      <c r="AC137" s="456">
        <f t="shared" si="181"/>
        <v>0</v>
      </c>
      <c r="AD137" s="457">
        <f t="shared" si="181"/>
        <v>0</v>
      </c>
      <c r="AE137" s="455">
        <f t="shared" si="181"/>
        <v>0</v>
      </c>
      <c r="AF137" s="456">
        <f t="shared" si="181"/>
        <v>0</v>
      </c>
      <c r="AG137" s="457">
        <f t="shared" si="165"/>
        <v>0</v>
      </c>
      <c r="AH137" s="455">
        <f t="shared" si="182"/>
        <v>0</v>
      </c>
      <c r="AI137" s="456">
        <f t="shared" si="182"/>
        <v>0</v>
      </c>
      <c r="AJ137" s="457">
        <f t="shared" si="182"/>
        <v>0</v>
      </c>
      <c r="AK137" s="455">
        <f t="shared" si="182"/>
        <v>0</v>
      </c>
      <c r="AL137" s="456">
        <f t="shared" si="182"/>
        <v>0</v>
      </c>
      <c r="AM137" s="457">
        <f t="shared" si="166"/>
        <v>0</v>
      </c>
      <c r="AN137" s="455">
        <f t="shared" si="183"/>
        <v>0</v>
      </c>
      <c r="AO137" s="456">
        <f t="shared" si="183"/>
        <v>0</v>
      </c>
      <c r="AP137" s="457">
        <f t="shared" si="183"/>
        <v>0</v>
      </c>
      <c r="AQ137" s="455">
        <f t="shared" si="183"/>
        <v>0</v>
      </c>
      <c r="AR137" s="456">
        <f t="shared" si="183"/>
        <v>0</v>
      </c>
      <c r="AS137" s="496"/>
      <c r="AT137" s="496"/>
      <c r="AU137" s="496"/>
      <c r="AV137" s="496"/>
      <c r="AW137" s="496"/>
      <c r="AX137" s="496"/>
      <c r="AY137" s="496"/>
      <c r="AZ137" s="496"/>
      <c r="BA137" s="496"/>
      <c r="BB137" s="496"/>
      <c r="BC137" s="496"/>
    </row>
    <row r="138" spans="3:55" ht="24" customHeight="1">
      <c r="C138" s="341" t="s">
        <v>2304</v>
      </c>
      <c r="D138" s="363" t="s">
        <v>1615</v>
      </c>
      <c r="E138" s="830" t="s">
        <v>954</v>
      </c>
      <c r="F138" s="831"/>
      <c r="G138" s="373"/>
      <c r="H138" s="374"/>
      <c r="I138" s="373"/>
      <c r="J138" s="374"/>
      <c r="K138" s="373"/>
      <c r="L138" s="374"/>
      <c r="M138" s="373"/>
      <c r="N138" s="374"/>
      <c r="O138" s="454">
        <f t="shared" si="162"/>
        <v>0</v>
      </c>
      <c r="P138" s="455">
        <f>SUM(P139:P140)</f>
        <v>0</v>
      </c>
      <c r="Q138" s="456">
        <f>SUM(Q139:Q140)</f>
        <v>0</v>
      </c>
      <c r="R138" s="457">
        <f>SUM(R139:R140)</f>
        <v>0</v>
      </c>
      <c r="S138" s="455">
        <f>SUM(S139:S140)</f>
        <v>0</v>
      </c>
      <c r="T138" s="456">
        <f>SUM(T139:T140)</f>
        <v>0</v>
      </c>
      <c r="U138" s="457">
        <f t="shared" si="163"/>
        <v>0</v>
      </c>
      <c r="V138" s="455">
        <f>SUM(V139:V140)</f>
        <v>0</v>
      </c>
      <c r="W138" s="456">
        <f>SUM(W139:W140)</f>
        <v>0</v>
      </c>
      <c r="X138" s="457">
        <f>SUM(X139:X140)</f>
        <v>0</v>
      </c>
      <c r="Y138" s="455">
        <f>SUM(Y139:Y140)</f>
        <v>0</v>
      </c>
      <c r="Z138" s="456">
        <f>SUM(Z139:Z140)</f>
        <v>0</v>
      </c>
      <c r="AA138" s="457">
        <f t="shared" si="164"/>
        <v>0</v>
      </c>
      <c r="AB138" s="455">
        <f>SUM(AB139:AB140)</f>
        <v>0</v>
      </c>
      <c r="AC138" s="456">
        <f>SUM(AC139:AC140)</f>
        <v>0</v>
      </c>
      <c r="AD138" s="457">
        <f>SUM(AD139:AD140)</f>
        <v>0</v>
      </c>
      <c r="AE138" s="455">
        <f>SUM(AE139:AE140)</f>
        <v>0</v>
      </c>
      <c r="AF138" s="456">
        <f>SUM(AF139:AF140)</f>
        <v>0</v>
      </c>
      <c r="AG138" s="457">
        <f t="shared" si="165"/>
        <v>0</v>
      </c>
      <c r="AH138" s="455">
        <f>SUM(AH139:AH140)</f>
        <v>0</v>
      </c>
      <c r="AI138" s="456">
        <f>SUM(AI139:AI140)</f>
        <v>0</v>
      </c>
      <c r="AJ138" s="457">
        <f>SUM(AJ139:AJ140)</f>
        <v>0</v>
      </c>
      <c r="AK138" s="455">
        <f>SUM(AK139:AK140)</f>
        <v>0</v>
      </c>
      <c r="AL138" s="456">
        <f>SUM(AL139:AL140)</f>
        <v>0</v>
      </c>
      <c r="AM138" s="457">
        <f t="shared" si="166"/>
        <v>0</v>
      </c>
      <c r="AN138" s="455">
        <f>SUM(AN139:AN140)</f>
        <v>0</v>
      </c>
      <c r="AO138" s="456">
        <f>SUM(AO139:AO140)</f>
        <v>0</v>
      </c>
      <c r="AP138" s="457">
        <f>SUM(AP139:AP140)</f>
        <v>0</v>
      </c>
      <c r="AQ138" s="455">
        <f>SUM(AQ139:AQ140)</f>
        <v>0</v>
      </c>
      <c r="AR138" s="456">
        <f>SUM(AR139:AR140)</f>
        <v>0</v>
      </c>
      <c r="AS138" s="496"/>
      <c r="AT138" s="496"/>
      <c r="AU138" s="496"/>
      <c r="AV138" s="496"/>
      <c r="AW138" s="496"/>
      <c r="AX138" s="496"/>
      <c r="AY138" s="496"/>
      <c r="AZ138" s="496"/>
      <c r="BA138" s="496"/>
      <c r="BB138" s="496"/>
      <c r="BC138" s="496"/>
    </row>
    <row r="139" spans="3:55" hidden="1">
      <c r="D139" s="367"/>
      <c r="E139" s="392"/>
      <c r="F139" s="393"/>
      <c r="G139" s="557"/>
      <c r="H139" s="558"/>
      <c r="I139" s="557"/>
      <c r="J139" s="558"/>
      <c r="K139" s="557"/>
      <c r="L139" s="558"/>
      <c r="M139" s="557"/>
      <c r="N139" s="558"/>
      <c r="O139" s="534"/>
      <c r="P139" s="541"/>
      <c r="Q139" s="542"/>
      <c r="R139" s="541"/>
      <c r="S139" s="541"/>
      <c r="T139" s="542"/>
      <c r="U139" s="535"/>
      <c r="V139" s="541"/>
      <c r="W139" s="542"/>
      <c r="X139" s="541"/>
      <c r="Y139" s="541"/>
      <c r="Z139" s="542"/>
      <c r="AA139" s="535"/>
      <c r="AB139" s="541"/>
      <c r="AC139" s="542"/>
      <c r="AD139" s="541"/>
      <c r="AE139" s="541"/>
      <c r="AF139" s="542"/>
      <c r="AG139" s="535"/>
      <c r="AH139" s="541"/>
      <c r="AI139" s="542"/>
      <c r="AJ139" s="541"/>
      <c r="AK139" s="541"/>
      <c r="AL139" s="542"/>
      <c r="AM139" s="535"/>
      <c r="AN139" s="541"/>
      <c r="AO139" s="542"/>
      <c r="AP139" s="541"/>
      <c r="AQ139" s="541"/>
      <c r="AR139" s="542"/>
      <c r="AS139" s="496"/>
      <c r="AT139" s="496"/>
      <c r="AU139" s="496"/>
      <c r="AV139" s="496"/>
      <c r="AW139" s="496"/>
      <c r="AX139" s="496"/>
      <c r="AY139" s="496"/>
      <c r="AZ139" s="496"/>
      <c r="BA139" s="496"/>
      <c r="BB139" s="496"/>
      <c r="BC139" s="496"/>
    </row>
    <row r="140" spans="3:55" hidden="1">
      <c r="D140" s="367"/>
      <c r="E140" s="392"/>
      <c r="F140" s="396"/>
      <c r="G140" s="557"/>
      <c r="H140" s="558"/>
      <c r="I140" s="557"/>
      <c r="J140" s="558"/>
      <c r="K140" s="557"/>
      <c r="L140" s="558"/>
      <c r="M140" s="557"/>
      <c r="N140" s="558"/>
      <c r="O140" s="534"/>
      <c r="P140" s="541"/>
      <c r="Q140" s="542"/>
      <c r="R140" s="541"/>
      <c r="S140" s="541"/>
      <c r="T140" s="542"/>
      <c r="U140" s="535"/>
      <c r="V140" s="541"/>
      <c r="W140" s="542"/>
      <c r="X140" s="541"/>
      <c r="Y140" s="541"/>
      <c r="Z140" s="542"/>
      <c r="AA140" s="535"/>
      <c r="AB140" s="541"/>
      <c r="AC140" s="542"/>
      <c r="AD140" s="541"/>
      <c r="AE140" s="541"/>
      <c r="AF140" s="542"/>
      <c r="AG140" s="535"/>
      <c r="AH140" s="541"/>
      <c r="AI140" s="542"/>
      <c r="AJ140" s="541"/>
      <c r="AK140" s="541"/>
      <c r="AL140" s="542"/>
      <c r="AM140" s="535"/>
      <c r="AN140" s="541"/>
      <c r="AO140" s="542"/>
      <c r="AP140" s="541"/>
      <c r="AQ140" s="541"/>
      <c r="AR140" s="542"/>
      <c r="AS140" s="496"/>
      <c r="AT140" s="496"/>
      <c r="AU140" s="496"/>
      <c r="AV140" s="496"/>
      <c r="AW140" s="496"/>
      <c r="AX140" s="496"/>
      <c r="AY140" s="496"/>
      <c r="AZ140" s="496"/>
      <c r="BA140" s="496"/>
      <c r="BB140" s="496"/>
      <c r="BC140" s="496"/>
    </row>
    <row r="141" spans="3:55" ht="15" customHeight="1">
      <c r="C141" s="341" t="s">
        <v>2304</v>
      </c>
      <c r="D141" s="398" t="s">
        <v>1809</v>
      </c>
      <c r="E141" s="817" t="s">
        <v>1616</v>
      </c>
      <c r="F141" s="818"/>
      <c r="G141" s="399"/>
      <c r="H141" s="400"/>
      <c r="I141" s="399"/>
      <c r="J141" s="400"/>
      <c r="K141" s="399"/>
      <c r="L141" s="400"/>
      <c r="M141" s="399"/>
      <c r="N141" s="400"/>
      <c r="O141" s="399"/>
      <c r="P141" s="401"/>
      <c r="Q141" s="400"/>
      <c r="R141" s="638"/>
      <c r="S141" s="401"/>
      <c r="T141" s="400"/>
      <c r="U141" s="638"/>
      <c r="V141" s="401"/>
      <c r="W141" s="400"/>
      <c r="X141" s="638"/>
      <c r="Y141" s="401"/>
      <c r="Z141" s="400"/>
      <c r="AA141" s="638"/>
      <c r="AB141" s="401"/>
      <c r="AC141" s="400"/>
      <c r="AD141" s="638"/>
      <c r="AE141" s="401"/>
      <c r="AF141" s="400"/>
      <c r="AG141" s="638"/>
      <c r="AH141" s="401"/>
      <c r="AI141" s="400"/>
      <c r="AJ141" s="638"/>
      <c r="AK141" s="401"/>
      <c r="AL141" s="400"/>
      <c r="AM141" s="638"/>
      <c r="AN141" s="401"/>
      <c r="AO141" s="400"/>
      <c r="AP141" s="638"/>
      <c r="AQ141" s="401"/>
      <c r="AR141" s="400"/>
      <c r="AS141" s="496"/>
      <c r="AT141" s="496"/>
      <c r="AU141" s="496"/>
      <c r="AV141" s="496"/>
      <c r="AW141" s="496"/>
      <c r="AX141" s="496"/>
      <c r="AY141" s="496"/>
      <c r="AZ141" s="496"/>
      <c r="BA141" s="496"/>
      <c r="BB141" s="496"/>
      <c r="BC141" s="496"/>
    </row>
    <row r="142" spans="3:55" ht="15" customHeight="1">
      <c r="D142" s="378" t="s">
        <v>1810</v>
      </c>
      <c r="E142" s="813" t="s">
        <v>1617</v>
      </c>
      <c r="F142" s="819"/>
      <c r="G142" s="498"/>
      <c r="H142" s="403"/>
      <c r="I142" s="498"/>
      <c r="J142" s="403"/>
      <c r="K142" s="498"/>
      <c r="L142" s="403"/>
      <c r="M142" s="498"/>
      <c r="N142" s="403"/>
      <c r="O142" s="373"/>
      <c r="P142" s="402"/>
      <c r="Q142" s="403"/>
      <c r="R142" s="639"/>
      <c r="S142" s="402"/>
      <c r="T142" s="403"/>
      <c r="U142" s="639"/>
      <c r="V142" s="402"/>
      <c r="W142" s="403"/>
      <c r="X142" s="639"/>
      <c r="Y142" s="402"/>
      <c r="Z142" s="403"/>
      <c r="AA142" s="639"/>
      <c r="AB142" s="402"/>
      <c r="AC142" s="403"/>
      <c r="AD142" s="639"/>
      <c r="AE142" s="402"/>
      <c r="AF142" s="403"/>
      <c r="AG142" s="639"/>
      <c r="AH142" s="402"/>
      <c r="AI142" s="403"/>
      <c r="AJ142" s="639"/>
      <c r="AK142" s="402"/>
      <c r="AL142" s="403"/>
      <c r="AM142" s="639"/>
      <c r="AN142" s="402"/>
      <c r="AO142" s="403"/>
      <c r="AP142" s="639"/>
      <c r="AQ142" s="402"/>
      <c r="AR142" s="403"/>
      <c r="AS142" s="496"/>
      <c r="AT142" s="496"/>
      <c r="AU142" s="496"/>
      <c r="AV142" s="496"/>
      <c r="AW142" s="496"/>
      <c r="AX142" s="496"/>
      <c r="AY142" s="496"/>
      <c r="AZ142" s="496"/>
      <c r="BA142" s="496"/>
      <c r="BB142" s="496"/>
      <c r="BC142" s="496"/>
    </row>
    <row r="143" spans="3:55">
      <c r="D143" s="378" t="s">
        <v>1811</v>
      </c>
      <c r="E143" s="813" t="s">
        <v>1618</v>
      </c>
      <c r="F143" s="820"/>
      <c r="G143" s="498"/>
      <c r="H143" s="403"/>
      <c r="I143" s="498"/>
      <c r="J143" s="403"/>
      <c r="K143" s="498"/>
      <c r="L143" s="403"/>
      <c r="M143" s="498"/>
      <c r="N143" s="403"/>
      <c r="O143" s="373"/>
      <c r="P143" s="402"/>
      <c r="Q143" s="403"/>
      <c r="R143" s="639"/>
      <c r="S143" s="402"/>
      <c r="T143" s="403"/>
      <c r="U143" s="639"/>
      <c r="V143" s="402"/>
      <c r="W143" s="403"/>
      <c r="X143" s="639"/>
      <c r="Y143" s="402"/>
      <c r="Z143" s="403"/>
      <c r="AA143" s="639"/>
      <c r="AB143" s="402"/>
      <c r="AC143" s="403"/>
      <c r="AD143" s="639"/>
      <c r="AE143" s="402"/>
      <c r="AF143" s="403"/>
      <c r="AG143" s="639"/>
      <c r="AH143" s="402"/>
      <c r="AI143" s="403"/>
      <c r="AJ143" s="639"/>
      <c r="AK143" s="402"/>
      <c r="AL143" s="403"/>
      <c r="AM143" s="639"/>
      <c r="AN143" s="402"/>
      <c r="AO143" s="403"/>
      <c r="AP143" s="639"/>
      <c r="AQ143" s="402"/>
      <c r="AR143" s="403"/>
      <c r="AS143" s="496"/>
      <c r="AT143" s="496"/>
      <c r="AU143" s="496"/>
      <c r="AV143" s="496"/>
      <c r="AW143" s="496"/>
      <c r="AX143" s="496"/>
      <c r="AY143" s="496"/>
      <c r="AZ143" s="496"/>
      <c r="BA143" s="496"/>
      <c r="BB143" s="496"/>
      <c r="BC143" s="496"/>
    </row>
    <row r="144" spans="3:55">
      <c r="D144" s="378" t="s">
        <v>1812</v>
      </c>
      <c r="E144" s="809" t="s">
        <v>1619</v>
      </c>
      <c r="F144" s="816"/>
      <c r="G144" s="498"/>
      <c r="H144" s="403"/>
      <c r="I144" s="498"/>
      <c r="J144" s="403"/>
      <c r="K144" s="498"/>
      <c r="L144" s="403"/>
      <c r="M144" s="498"/>
      <c r="N144" s="403"/>
      <c r="O144" s="373"/>
      <c r="P144" s="402"/>
      <c r="Q144" s="403"/>
      <c r="R144" s="639"/>
      <c r="S144" s="402"/>
      <c r="T144" s="403"/>
      <c r="U144" s="639"/>
      <c r="V144" s="402"/>
      <c r="W144" s="403"/>
      <c r="X144" s="639"/>
      <c r="Y144" s="402"/>
      <c r="Z144" s="403"/>
      <c r="AA144" s="639"/>
      <c r="AB144" s="402"/>
      <c r="AC144" s="403"/>
      <c r="AD144" s="639"/>
      <c r="AE144" s="402"/>
      <c r="AF144" s="403"/>
      <c r="AG144" s="639"/>
      <c r="AH144" s="402"/>
      <c r="AI144" s="403"/>
      <c r="AJ144" s="639"/>
      <c r="AK144" s="402"/>
      <c r="AL144" s="403"/>
      <c r="AM144" s="639"/>
      <c r="AN144" s="402"/>
      <c r="AO144" s="403"/>
      <c r="AP144" s="639"/>
      <c r="AQ144" s="402"/>
      <c r="AR144" s="403"/>
      <c r="AS144" s="496"/>
      <c r="AT144" s="496"/>
      <c r="AU144" s="496"/>
      <c r="AV144" s="496"/>
      <c r="AW144" s="496"/>
      <c r="AX144" s="496"/>
      <c r="AY144" s="496"/>
      <c r="AZ144" s="496"/>
      <c r="BA144" s="496"/>
      <c r="BB144" s="496"/>
      <c r="BC144" s="496"/>
    </row>
    <row r="145" spans="1:56">
      <c r="G145" s="499"/>
      <c r="H145" s="500"/>
      <c r="I145" s="499"/>
      <c r="J145" s="500"/>
      <c r="K145" s="499"/>
      <c r="L145" s="500"/>
      <c r="M145" s="499"/>
      <c r="N145" s="500"/>
      <c r="O145" s="453"/>
      <c r="P145" s="496"/>
      <c r="Q145" s="497"/>
      <c r="R145" s="496"/>
      <c r="S145" s="496"/>
      <c r="T145" s="497"/>
      <c r="U145" s="496"/>
      <c r="V145" s="496"/>
      <c r="W145" s="497"/>
      <c r="X145" s="496"/>
      <c r="Y145" s="496"/>
      <c r="Z145" s="497"/>
      <c r="AA145" s="496"/>
      <c r="AB145" s="496"/>
      <c r="AC145" s="497"/>
      <c r="AD145" s="496"/>
      <c r="AE145" s="496"/>
      <c r="AF145" s="497"/>
      <c r="AG145" s="496"/>
      <c r="AH145" s="496"/>
      <c r="AI145" s="497"/>
      <c r="AJ145" s="496"/>
      <c r="AK145" s="496"/>
      <c r="AL145" s="497"/>
      <c r="AM145" s="496"/>
      <c r="AN145" s="496"/>
      <c r="AO145" s="497"/>
      <c r="AP145" s="496"/>
      <c r="AQ145" s="496"/>
      <c r="AR145" s="497"/>
      <c r="AS145" s="496"/>
      <c r="AT145" s="496"/>
      <c r="AU145" s="496"/>
      <c r="AV145" s="496"/>
      <c r="AW145" s="496"/>
      <c r="AX145" s="496"/>
      <c r="AY145" s="496"/>
      <c r="AZ145" s="496"/>
      <c r="BA145" s="496"/>
      <c r="BB145" s="496"/>
      <c r="BC145" s="496"/>
    </row>
    <row r="146" spans="1:56" s="81" customFormat="1" ht="12.75">
      <c r="A146" s="405" t="s">
        <v>1620</v>
      </c>
      <c r="G146" s="449"/>
      <c r="H146" s="445"/>
      <c r="I146" s="449"/>
      <c r="J146" s="445"/>
      <c r="K146" s="449"/>
      <c r="L146" s="445"/>
      <c r="M146" s="449"/>
      <c r="N146" s="445"/>
      <c r="O146" s="412"/>
      <c r="P146" s="312"/>
      <c r="Q146" s="413"/>
      <c r="R146" s="312"/>
      <c r="S146" s="312"/>
      <c r="T146" s="413"/>
      <c r="U146" s="312"/>
      <c r="V146" s="312"/>
      <c r="W146" s="413"/>
      <c r="X146" s="312"/>
      <c r="Y146" s="312"/>
      <c r="Z146" s="413"/>
      <c r="AA146" s="312"/>
      <c r="AB146" s="312"/>
      <c r="AC146" s="413"/>
      <c r="AD146" s="312"/>
      <c r="AE146" s="312"/>
      <c r="AF146" s="413"/>
      <c r="AG146" s="312"/>
      <c r="AH146" s="312"/>
      <c r="AI146" s="413"/>
      <c r="AJ146" s="312"/>
      <c r="AK146" s="312"/>
      <c r="AL146" s="413"/>
      <c r="AM146" s="312"/>
      <c r="AN146" s="312"/>
      <c r="AO146" s="413"/>
      <c r="AP146" s="312"/>
      <c r="AQ146" s="312"/>
      <c r="AR146" s="413"/>
      <c r="AS146" s="312"/>
      <c r="AT146" s="312"/>
      <c r="AU146" s="312"/>
      <c r="AV146" s="312"/>
      <c r="AW146" s="312"/>
      <c r="AX146" s="312"/>
      <c r="AY146" s="312"/>
      <c r="AZ146" s="312"/>
      <c r="BA146" s="312"/>
      <c r="BB146" s="312"/>
      <c r="BC146" s="312"/>
      <c r="BD146"/>
    </row>
    <row r="147" spans="1:56" customFormat="1" ht="12.75">
      <c r="A147" s="410"/>
      <c r="G147" s="448"/>
      <c r="H147" s="444"/>
      <c r="I147" s="448"/>
      <c r="J147" s="444"/>
      <c r="K147" s="448"/>
      <c r="L147" s="444"/>
      <c r="M147" s="448"/>
      <c r="N147" s="444"/>
      <c r="O147" s="338"/>
      <c r="P147" s="285"/>
      <c r="Q147" s="411"/>
      <c r="R147" s="285"/>
      <c r="S147" s="285"/>
      <c r="T147" s="411"/>
      <c r="U147" s="285"/>
      <c r="V147" s="285"/>
      <c r="W147" s="411"/>
      <c r="X147" s="285"/>
      <c r="Y147" s="285"/>
      <c r="Z147" s="411"/>
      <c r="AA147" s="285"/>
      <c r="AB147" s="285"/>
      <c r="AC147" s="411"/>
      <c r="AD147" s="285"/>
      <c r="AE147" s="285"/>
      <c r="AF147" s="411"/>
      <c r="AG147" s="285"/>
      <c r="AH147" s="285"/>
      <c r="AI147" s="411"/>
      <c r="AJ147" s="285"/>
      <c r="AK147" s="285"/>
      <c r="AL147" s="411"/>
      <c r="AM147" s="285"/>
      <c r="AN147" s="285"/>
      <c r="AO147" s="411"/>
      <c r="AP147" s="285"/>
      <c r="AQ147" s="285"/>
      <c r="AR147" s="411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</row>
    <row r="148" spans="1:56" ht="33.75">
      <c r="A148" s="406"/>
      <c r="C148" s="407"/>
      <c r="D148" s="408" t="str">
        <f>"1." &amp; ROMAN(B148)</f>
        <v>1.</v>
      </c>
      <c r="E148" s="378" t="s">
        <v>1464</v>
      </c>
      <c r="F148" s="409"/>
      <c r="G148" s="540"/>
      <c r="H148" s="569"/>
      <c r="I148" s="540"/>
      <c r="J148" s="569"/>
      <c r="K148" s="540"/>
      <c r="L148" s="569"/>
      <c r="M148" s="540"/>
      <c r="N148" s="569"/>
      <c r="O148" s="454" t="e">
        <f>P148+Q148</f>
        <v>#VALUE!</v>
      </c>
      <c r="P148" s="455" t="s">
        <v>1621</v>
      </c>
      <c r="Q148" s="456" t="s">
        <v>1621</v>
      </c>
      <c r="R148" s="457" t="s">
        <v>1621</v>
      </c>
      <c r="S148" s="455" t="s">
        <v>1621</v>
      </c>
      <c r="T148" s="456" t="s">
        <v>1621</v>
      </c>
      <c r="U148" s="457" t="e">
        <f>V148+W148</f>
        <v>#VALUE!</v>
      </c>
      <c r="V148" s="455" t="s">
        <v>1621</v>
      </c>
      <c r="W148" s="456" t="s">
        <v>1621</v>
      </c>
      <c r="X148" s="457" t="s">
        <v>1621</v>
      </c>
      <c r="Y148" s="455" t="s">
        <v>1621</v>
      </c>
      <c r="Z148" s="456" t="s">
        <v>1621</v>
      </c>
      <c r="AA148" s="457" t="e">
        <f>AB148+AC148</f>
        <v>#VALUE!</v>
      </c>
      <c r="AB148" s="455" t="s">
        <v>1621</v>
      </c>
      <c r="AC148" s="456" t="s">
        <v>1621</v>
      </c>
      <c r="AD148" s="457" t="s">
        <v>1621</v>
      </c>
      <c r="AE148" s="455" t="s">
        <v>1621</v>
      </c>
      <c r="AF148" s="456" t="s">
        <v>1621</v>
      </c>
      <c r="AG148" s="457" t="e">
        <f>AH148+AI148</f>
        <v>#VALUE!</v>
      </c>
      <c r="AH148" s="455" t="s">
        <v>1621</v>
      </c>
      <c r="AI148" s="456" t="s">
        <v>1621</v>
      </c>
      <c r="AJ148" s="457" t="s">
        <v>1621</v>
      </c>
      <c r="AK148" s="455" t="s">
        <v>1621</v>
      </c>
      <c r="AL148" s="456" t="s">
        <v>1621</v>
      </c>
      <c r="AM148" s="457" t="e">
        <f>AN148+AO148</f>
        <v>#VALUE!</v>
      </c>
      <c r="AN148" s="455" t="s">
        <v>1621</v>
      </c>
      <c r="AO148" s="456" t="s">
        <v>1621</v>
      </c>
      <c r="AP148" s="457" t="s">
        <v>1621</v>
      </c>
      <c r="AQ148" s="455" t="s">
        <v>1621</v>
      </c>
      <c r="AR148" s="456" t="s">
        <v>1621</v>
      </c>
      <c r="AS148" s="496"/>
      <c r="AT148" s="496"/>
      <c r="AU148" s="496"/>
      <c r="AV148" s="496"/>
      <c r="AW148" s="496"/>
      <c r="AX148" s="496"/>
      <c r="AY148" s="496"/>
      <c r="AZ148" s="496"/>
      <c r="BA148" s="496"/>
      <c r="BB148" s="496"/>
      <c r="BC148" s="496"/>
    </row>
    <row r="149" spans="1:56" customFormat="1" ht="12.75">
      <c r="A149" s="410"/>
      <c r="G149" s="448"/>
      <c r="H149" s="444"/>
      <c r="I149" s="448"/>
      <c r="J149" s="444"/>
      <c r="K149" s="448"/>
      <c r="L149" s="444"/>
      <c r="M149" s="448"/>
      <c r="N149" s="444"/>
      <c r="O149" s="338"/>
      <c r="P149" s="285"/>
      <c r="Q149" s="411"/>
      <c r="R149" s="285"/>
      <c r="S149" s="285"/>
      <c r="T149" s="411"/>
      <c r="U149" s="285"/>
      <c r="V149" s="285"/>
      <c r="W149" s="411"/>
      <c r="X149" s="285"/>
      <c r="Y149" s="285"/>
      <c r="Z149" s="411"/>
      <c r="AA149" s="285"/>
      <c r="AB149" s="285"/>
      <c r="AC149" s="411"/>
      <c r="AD149" s="285"/>
      <c r="AE149" s="285"/>
      <c r="AF149" s="411"/>
      <c r="AG149" s="285"/>
      <c r="AH149" s="285"/>
      <c r="AI149" s="411"/>
      <c r="AJ149" s="285"/>
      <c r="AK149" s="285"/>
      <c r="AL149" s="411"/>
      <c r="AM149" s="285"/>
      <c r="AN149" s="285"/>
      <c r="AO149" s="411"/>
      <c r="AP149" s="285"/>
      <c r="AQ149" s="285"/>
      <c r="AR149" s="411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</row>
    <row r="150" spans="1:56" s="81" customFormat="1" ht="12.75">
      <c r="A150" s="405" t="s">
        <v>1622</v>
      </c>
      <c r="G150" s="449"/>
      <c r="H150" s="445"/>
      <c r="I150" s="449"/>
      <c r="J150" s="445"/>
      <c r="K150" s="449"/>
      <c r="L150" s="445"/>
      <c r="M150" s="449"/>
      <c r="N150" s="445"/>
      <c r="O150" s="412"/>
      <c r="P150" s="312"/>
      <c r="Q150" s="413"/>
      <c r="R150" s="312"/>
      <c r="S150" s="312"/>
      <c r="T150" s="413"/>
      <c r="U150" s="312"/>
      <c r="V150" s="312"/>
      <c r="W150" s="413"/>
      <c r="X150" s="312"/>
      <c r="Y150" s="312"/>
      <c r="Z150" s="413"/>
      <c r="AA150" s="312"/>
      <c r="AB150" s="312"/>
      <c r="AC150" s="413"/>
      <c r="AD150" s="312"/>
      <c r="AE150" s="312"/>
      <c r="AF150" s="413"/>
      <c r="AG150" s="312"/>
      <c r="AH150" s="312"/>
      <c r="AI150" s="413"/>
      <c r="AJ150" s="312"/>
      <c r="AK150" s="312"/>
      <c r="AL150" s="413"/>
      <c r="AM150" s="312"/>
      <c r="AN150" s="312"/>
      <c r="AO150" s="413"/>
      <c r="AP150" s="312"/>
      <c r="AQ150" s="312"/>
      <c r="AR150" s="413"/>
      <c r="AS150" s="312"/>
      <c r="AT150" s="312"/>
      <c r="AU150" s="312"/>
      <c r="AV150" s="312"/>
      <c r="AW150" s="312"/>
      <c r="AX150" s="312"/>
      <c r="AY150" s="312"/>
      <c r="AZ150" s="312"/>
      <c r="BA150" s="312"/>
      <c r="BB150" s="312"/>
      <c r="BC150" s="312"/>
      <c r="BD150"/>
    </row>
    <row r="151" spans="1:56" customFormat="1" ht="12.75">
      <c r="A151" s="410"/>
      <c r="G151" s="448"/>
      <c r="H151" s="444"/>
      <c r="I151" s="448"/>
      <c r="J151" s="444"/>
      <c r="K151" s="448"/>
      <c r="L151" s="444"/>
      <c r="M151" s="448"/>
      <c r="N151" s="444"/>
      <c r="O151" s="338"/>
      <c r="P151" s="285"/>
      <c r="Q151" s="411"/>
      <c r="R151" s="285"/>
      <c r="S151" s="285"/>
      <c r="T151" s="411"/>
      <c r="U151" s="285"/>
      <c r="V151" s="285"/>
      <c r="W151" s="411"/>
      <c r="X151" s="285"/>
      <c r="Y151" s="285"/>
      <c r="Z151" s="411"/>
      <c r="AA151" s="285"/>
      <c r="AB151" s="285"/>
      <c r="AC151" s="411"/>
      <c r="AD151" s="285"/>
      <c r="AE151" s="285"/>
      <c r="AF151" s="411"/>
      <c r="AG151" s="285"/>
      <c r="AH151" s="285"/>
      <c r="AI151" s="411"/>
      <c r="AJ151" s="285"/>
      <c r="AK151" s="285"/>
      <c r="AL151" s="411"/>
      <c r="AM151" s="285"/>
      <c r="AN151" s="285"/>
      <c r="AO151" s="411"/>
      <c r="AP151" s="285"/>
      <c r="AQ151" s="285"/>
      <c r="AR151" s="411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</row>
    <row r="152" spans="1:56">
      <c r="A152" s="406"/>
      <c r="B152" s="841"/>
      <c r="C152" s="414" t="s">
        <v>2304</v>
      </c>
      <c r="D152" s="842" t="str">
        <f>"2." &amp; ROMAN(B152)</f>
        <v>2.</v>
      </c>
      <c r="E152" s="378" t="s">
        <v>2311</v>
      </c>
      <c r="F152" s="415"/>
      <c r="G152" s="540"/>
      <c r="H152" s="569"/>
      <c r="I152" s="540"/>
      <c r="J152" s="569"/>
      <c r="K152" s="540"/>
      <c r="L152" s="569"/>
      <c r="M152" s="540"/>
      <c r="N152" s="569"/>
      <c r="O152" s="454">
        <f>P152+Q152</f>
        <v>0</v>
      </c>
      <c r="P152" s="381"/>
      <c r="Q152" s="380"/>
      <c r="R152" s="626"/>
      <c r="S152" s="381"/>
      <c r="T152" s="380"/>
      <c r="U152" s="457">
        <f>V152+W152</f>
        <v>0</v>
      </c>
      <c r="V152" s="626">
        <f>P152</f>
        <v>0</v>
      </c>
      <c r="W152" s="634">
        <f>Q152</f>
        <v>0</v>
      </c>
      <c r="X152" s="626">
        <f>R152</f>
        <v>0</v>
      </c>
      <c r="Y152" s="381">
        <f>S152</f>
        <v>0</v>
      </c>
      <c r="Z152" s="380">
        <f>T152</f>
        <v>0</v>
      </c>
      <c r="AA152" s="457">
        <f>AB152+AC152</f>
        <v>0</v>
      </c>
      <c r="AB152" s="626">
        <f>P152</f>
        <v>0</v>
      </c>
      <c r="AC152" s="634">
        <f>Q152</f>
        <v>0</v>
      </c>
      <c r="AD152" s="626">
        <f>R152</f>
        <v>0</v>
      </c>
      <c r="AE152" s="381">
        <f>S152</f>
        <v>0</v>
      </c>
      <c r="AF152" s="380">
        <f>T152</f>
        <v>0</v>
      </c>
      <c r="AG152" s="457">
        <f>AH152+AI152</f>
        <v>0</v>
      </c>
      <c r="AH152" s="626">
        <f>P152</f>
        <v>0</v>
      </c>
      <c r="AI152" s="634">
        <f>Q152</f>
        <v>0</v>
      </c>
      <c r="AJ152" s="626">
        <f>R152</f>
        <v>0</v>
      </c>
      <c r="AK152" s="381">
        <f>S152</f>
        <v>0</v>
      </c>
      <c r="AL152" s="380">
        <f>T152</f>
        <v>0</v>
      </c>
      <c r="AM152" s="457">
        <f>AN152+AO152</f>
        <v>0</v>
      </c>
      <c r="AN152" s="626">
        <f>P152</f>
        <v>0</v>
      </c>
      <c r="AO152" s="634">
        <f>Q152</f>
        <v>0</v>
      </c>
      <c r="AP152" s="626">
        <f>R152</f>
        <v>0</v>
      </c>
      <c r="AQ152" s="381">
        <f>S152</f>
        <v>0</v>
      </c>
      <c r="AR152" s="380">
        <f>T152</f>
        <v>0</v>
      </c>
      <c r="AS152" s="496"/>
      <c r="AT152" s="496"/>
      <c r="AU152" s="496"/>
      <c r="AV152" s="496"/>
      <c r="AW152" s="496"/>
      <c r="AX152" s="496"/>
      <c r="AY152" s="496"/>
      <c r="AZ152" s="496"/>
      <c r="BA152" s="496"/>
      <c r="BB152" s="496"/>
      <c r="BC152" s="496"/>
    </row>
    <row r="153" spans="1:56" ht="56.25">
      <c r="A153" s="406"/>
      <c r="B153" s="841"/>
      <c r="C153" s="407"/>
      <c r="D153" s="843"/>
      <c r="E153" s="378" t="s">
        <v>1472</v>
      </c>
      <c r="F153" s="388" t="s">
        <v>1473</v>
      </c>
      <c r="G153" s="540"/>
      <c r="H153" s="569"/>
      <c r="I153" s="540"/>
      <c r="J153" s="569"/>
      <c r="K153" s="540"/>
      <c r="L153" s="569"/>
      <c r="M153" s="540"/>
      <c r="N153" s="569"/>
      <c r="O153" s="454" t="s">
        <v>1623</v>
      </c>
      <c r="P153" s="455" t="s">
        <v>1623</v>
      </c>
      <c r="Q153" s="456" t="s">
        <v>1623</v>
      </c>
      <c r="R153" s="457" t="s">
        <v>1623</v>
      </c>
      <c r="S153" s="455" t="s">
        <v>1623</v>
      </c>
      <c r="T153" s="456" t="s">
        <v>1623</v>
      </c>
      <c r="U153" s="457" t="s">
        <v>1623</v>
      </c>
      <c r="V153" s="455" t="s">
        <v>1623</v>
      </c>
      <c r="W153" s="456" t="s">
        <v>1623</v>
      </c>
      <c r="X153" s="457" t="s">
        <v>1623</v>
      </c>
      <c r="Y153" s="455" t="s">
        <v>1623</v>
      </c>
      <c r="Z153" s="456" t="s">
        <v>1623</v>
      </c>
      <c r="AA153" s="457" t="s">
        <v>1623</v>
      </c>
      <c r="AB153" s="455" t="s">
        <v>1623</v>
      </c>
      <c r="AC153" s="456" t="s">
        <v>1623</v>
      </c>
      <c r="AD153" s="457" t="s">
        <v>1623</v>
      </c>
      <c r="AE153" s="455" t="s">
        <v>1623</v>
      </c>
      <c r="AF153" s="456" t="s">
        <v>1623</v>
      </c>
      <c r="AG153" s="457" t="s">
        <v>1623</v>
      </c>
      <c r="AH153" s="455" t="s">
        <v>1623</v>
      </c>
      <c r="AI153" s="456" t="s">
        <v>1623</v>
      </c>
      <c r="AJ153" s="457" t="s">
        <v>1623</v>
      </c>
      <c r="AK153" s="455" t="s">
        <v>1623</v>
      </c>
      <c r="AL153" s="456" t="s">
        <v>1623</v>
      </c>
      <c r="AM153" s="457" t="s">
        <v>1623</v>
      </c>
      <c r="AN153" s="455" t="s">
        <v>1623</v>
      </c>
      <c r="AO153" s="456" t="s">
        <v>1623</v>
      </c>
      <c r="AP153" s="457" t="s">
        <v>1623</v>
      </c>
      <c r="AQ153" s="455" t="s">
        <v>1623</v>
      </c>
      <c r="AR153" s="456" t="s">
        <v>1623</v>
      </c>
      <c r="AS153" s="496"/>
      <c r="AT153" s="496"/>
      <c r="AU153" s="496"/>
      <c r="AV153" s="496"/>
      <c r="AW153" s="496"/>
      <c r="AX153" s="496"/>
      <c r="AY153" s="496"/>
      <c r="AZ153" s="496"/>
      <c r="BA153" s="496"/>
      <c r="BB153" s="496"/>
      <c r="BC153" s="496"/>
    </row>
    <row r="154" spans="1:56" customFormat="1" ht="12.75">
      <c r="A154" s="410"/>
      <c r="G154" s="448"/>
      <c r="H154" s="444"/>
      <c r="I154" s="448"/>
      <c r="J154" s="444"/>
      <c r="K154" s="448"/>
      <c r="L154" s="444"/>
      <c r="M154" s="448"/>
      <c r="N154" s="444"/>
      <c r="O154" s="338"/>
      <c r="P154" s="285"/>
      <c r="Q154" s="411"/>
      <c r="R154" s="285"/>
      <c r="S154" s="285"/>
      <c r="T154" s="411"/>
      <c r="U154" s="285"/>
      <c r="V154" s="285"/>
      <c r="W154" s="411"/>
      <c r="X154" s="285"/>
      <c r="Y154" s="285"/>
      <c r="Z154" s="411"/>
      <c r="AA154" s="285"/>
      <c r="AB154" s="285"/>
      <c r="AC154" s="411"/>
      <c r="AD154" s="285"/>
      <c r="AE154" s="285"/>
      <c r="AF154" s="411"/>
      <c r="AG154" s="285"/>
      <c r="AH154" s="285"/>
      <c r="AI154" s="411"/>
      <c r="AJ154" s="285"/>
      <c r="AK154" s="285"/>
      <c r="AL154" s="411"/>
      <c r="AM154" s="285"/>
      <c r="AN154" s="285"/>
      <c r="AO154" s="411"/>
      <c r="AP154" s="285"/>
      <c r="AQ154" s="285"/>
      <c r="AR154" s="411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</row>
    <row r="155" spans="1:56" s="81" customFormat="1" ht="12.75">
      <c r="A155" s="405" t="s">
        <v>1624</v>
      </c>
      <c r="G155" s="449"/>
      <c r="H155" s="445"/>
      <c r="I155" s="449"/>
      <c r="J155" s="445"/>
      <c r="K155" s="449"/>
      <c r="L155" s="445"/>
      <c r="M155" s="449"/>
      <c r="N155" s="445"/>
      <c r="O155" s="412"/>
      <c r="P155" s="312"/>
      <c r="Q155" s="413"/>
      <c r="R155" s="312"/>
      <c r="S155" s="312"/>
      <c r="T155" s="413"/>
      <c r="U155" s="312"/>
      <c r="V155" s="312"/>
      <c r="W155" s="413"/>
      <c r="X155" s="312"/>
      <c r="Y155" s="312"/>
      <c r="Z155" s="413"/>
      <c r="AA155" s="312"/>
      <c r="AB155" s="312"/>
      <c r="AC155" s="413"/>
      <c r="AD155" s="312"/>
      <c r="AE155" s="312"/>
      <c r="AF155" s="413"/>
      <c r="AG155" s="312"/>
      <c r="AH155" s="312"/>
      <c r="AI155" s="413"/>
      <c r="AJ155" s="312"/>
      <c r="AK155" s="312"/>
      <c r="AL155" s="413"/>
      <c r="AM155" s="312"/>
      <c r="AN155" s="312"/>
      <c r="AO155" s="413"/>
      <c r="AP155" s="312"/>
      <c r="AQ155" s="312"/>
      <c r="AR155" s="413"/>
      <c r="AS155" s="312"/>
      <c r="AT155" s="312"/>
      <c r="AU155" s="312"/>
      <c r="AV155" s="312"/>
      <c r="AW155" s="312"/>
      <c r="AX155" s="312"/>
      <c r="AY155" s="312"/>
      <c r="AZ155" s="312"/>
      <c r="BA155" s="312"/>
      <c r="BB155" s="312"/>
      <c r="BC155" s="312"/>
      <c r="BD155"/>
    </row>
    <row r="156" spans="1:56" customFormat="1" ht="12.75">
      <c r="A156" s="410"/>
      <c r="G156" s="448"/>
      <c r="H156" s="444"/>
      <c r="I156" s="448"/>
      <c r="J156" s="444"/>
      <c r="K156" s="448"/>
      <c r="L156" s="444"/>
      <c r="M156" s="448"/>
      <c r="N156" s="444"/>
      <c r="O156" s="338"/>
      <c r="P156" s="285"/>
      <c r="Q156" s="411"/>
      <c r="R156" s="285"/>
      <c r="S156" s="285"/>
      <c r="T156" s="411"/>
      <c r="U156" s="285"/>
      <c r="V156" s="285"/>
      <c r="W156" s="411"/>
      <c r="X156" s="285"/>
      <c r="Y156" s="285"/>
      <c r="Z156" s="411"/>
      <c r="AA156" s="285"/>
      <c r="AB156" s="285"/>
      <c r="AC156" s="411"/>
      <c r="AD156" s="285"/>
      <c r="AE156" s="285"/>
      <c r="AF156" s="411"/>
      <c r="AG156" s="285"/>
      <c r="AH156" s="285"/>
      <c r="AI156" s="411"/>
      <c r="AJ156" s="285"/>
      <c r="AK156" s="285"/>
      <c r="AL156" s="411"/>
      <c r="AM156" s="285"/>
      <c r="AN156" s="285"/>
      <c r="AO156" s="411"/>
      <c r="AP156" s="285"/>
      <c r="AQ156" s="285"/>
      <c r="AR156" s="411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</row>
    <row r="157" spans="1:56" ht="24.95" customHeight="1">
      <c r="A157" s="406"/>
      <c r="C157" s="495"/>
      <c r="D157" s="408">
        <f>B157</f>
        <v>0</v>
      </c>
      <c r="E157" s="863"/>
      <c r="F157" s="864"/>
      <c r="G157" s="540"/>
      <c r="H157" s="569"/>
      <c r="I157" s="540"/>
      <c r="J157" s="569"/>
      <c r="K157" s="540"/>
      <c r="L157" s="569"/>
      <c r="M157" s="540"/>
      <c r="N157" s="569"/>
      <c r="O157" s="454" t="e">
        <f>P157+Q157</f>
        <v>#VALUE!</v>
      </c>
      <c r="P157" s="455" t="s">
        <v>1625</v>
      </c>
      <c r="Q157" s="456" t="s">
        <v>1625</v>
      </c>
      <c r="R157" s="457" t="s">
        <v>1625</v>
      </c>
      <c r="S157" s="455" t="s">
        <v>1625</v>
      </c>
      <c r="T157" s="456" t="s">
        <v>1625</v>
      </c>
      <c r="U157" s="457" t="e">
        <f>V157+W157</f>
        <v>#VALUE!</v>
      </c>
      <c r="V157" s="455" t="s">
        <v>1625</v>
      </c>
      <c r="W157" s="456" t="s">
        <v>1625</v>
      </c>
      <c r="X157" s="457" t="s">
        <v>1625</v>
      </c>
      <c r="Y157" s="455" t="s">
        <v>1625</v>
      </c>
      <c r="Z157" s="456" t="s">
        <v>1625</v>
      </c>
      <c r="AA157" s="457" t="e">
        <f>AB157+AC157</f>
        <v>#VALUE!</v>
      </c>
      <c r="AB157" s="455" t="s">
        <v>1625</v>
      </c>
      <c r="AC157" s="456" t="s">
        <v>1625</v>
      </c>
      <c r="AD157" s="457" t="s">
        <v>1625</v>
      </c>
      <c r="AE157" s="455" t="s">
        <v>1625</v>
      </c>
      <c r="AF157" s="456" t="s">
        <v>1625</v>
      </c>
      <c r="AG157" s="457" t="e">
        <f>AH157+AI157</f>
        <v>#VALUE!</v>
      </c>
      <c r="AH157" s="455" t="s">
        <v>1625</v>
      </c>
      <c r="AI157" s="456" t="s">
        <v>1625</v>
      </c>
      <c r="AJ157" s="457" t="s">
        <v>1625</v>
      </c>
      <c r="AK157" s="455" t="s">
        <v>1625</v>
      </c>
      <c r="AL157" s="456" t="s">
        <v>1625</v>
      </c>
      <c r="AM157" s="457" t="e">
        <f>AN157+AO157</f>
        <v>#VALUE!</v>
      </c>
      <c r="AN157" s="455" t="s">
        <v>1625</v>
      </c>
      <c r="AO157" s="456" t="s">
        <v>1625</v>
      </c>
      <c r="AP157" s="457" t="s">
        <v>1625</v>
      </c>
      <c r="AQ157" s="455" t="s">
        <v>1625</v>
      </c>
      <c r="AR157" s="456" t="s">
        <v>1625</v>
      </c>
      <c r="AS157" s="496"/>
      <c r="AT157" s="496"/>
      <c r="AU157" s="496"/>
      <c r="AV157" s="496"/>
      <c r="AW157" s="496"/>
      <c r="AX157" s="496"/>
      <c r="AY157" s="496"/>
      <c r="AZ157" s="496"/>
      <c r="BA157" s="496"/>
      <c r="BB157" s="496"/>
      <c r="BC157" s="496"/>
    </row>
    <row r="158" spans="1:56" customFormat="1" ht="12.75">
      <c r="A158" s="410"/>
      <c r="G158" s="448"/>
      <c r="H158" s="444"/>
      <c r="I158" s="448"/>
      <c r="J158" s="444"/>
      <c r="K158" s="448"/>
      <c r="L158" s="444"/>
      <c r="M158" s="448"/>
      <c r="N158" s="444"/>
      <c r="O158" s="338"/>
      <c r="P158" s="285"/>
      <c r="Q158" s="411"/>
      <c r="R158" s="285"/>
      <c r="S158" s="285"/>
      <c r="T158" s="411"/>
      <c r="U158" s="285"/>
      <c r="V158" s="285"/>
      <c r="W158" s="411"/>
      <c r="X158" s="285"/>
      <c r="Y158" s="285"/>
      <c r="Z158" s="411"/>
      <c r="AA158" s="285"/>
      <c r="AB158" s="285"/>
      <c r="AC158" s="411"/>
      <c r="AD158" s="285"/>
      <c r="AE158" s="285"/>
      <c r="AF158" s="411"/>
      <c r="AG158" s="285"/>
      <c r="AH158" s="285"/>
      <c r="AI158" s="411"/>
      <c r="AJ158" s="285"/>
      <c r="AK158" s="285"/>
      <c r="AL158" s="411"/>
      <c r="AM158" s="285"/>
      <c r="AN158" s="285"/>
      <c r="AO158" s="411"/>
      <c r="AP158" s="285"/>
      <c r="AQ158" s="285"/>
      <c r="AR158" s="411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</row>
    <row r="159" spans="1:56" s="81" customFormat="1" ht="12.75">
      <c r="A159" s="405" t="s">
        <v>1626</v>
      </c>
      <c r="G159" s="449"/>
      <c r="H159" s="445"/>
      <c r="I159" s="449"/>
      <c r="J159" s="445"/>
      <c r="K159" s="449"/>
      <c r="L159" s="445"/>
      <c r="M159" s="449"/>
      <c r="N159" s="445"/>
      <c r="O159" s="412"/>
      <c r="P159" s="312"/>
      <c r="Q159" s="413"/>
      <c r="R159" s="312"/>
      <c r="S159" s="312"/>
      <c r="T159" s="413"/>
      <c r="U159" s="312"/>
      <c r="V159" s="312"/>
      <c r="W159" s="413"/>
      <c r="X159" s="312"/>
      <c r="Y159" s="312"/>
      <c r="Z159" s="413"/>
      <c r="AA159" s="312"/>
      <c r="AB159" s="312"/>
      <c r="AC159" s="413"/>
      <c r="AD159" s="312"/>
      <c r="AE159" s="312"/>
      <c r="AF159" s="413"/>
      <c r="AG159" s="312"/>
      <c r="AH159" s="312"/>
      <c r="AI159" s="413"/>
      <c r="AJ159" s="312"/>
      <c r="AK159" s="312"/>
      <c r="AL159" s="413"/>
      <c r="AM159" s="312"/>
      <c r="AN159" s="312"/>
      <c r="AO159" s="413"/>
      <c r="AP159" s="312"/>
      <c r="AQ159" s="312"/>
      <c r="AR159" s="413"/>
      <c r="AS159" s="312"/>
      <c r="AT159" s="312"/>
      <c r="AU159" s="312"/>
      <c r="AV159" s="312"/>
      <c r="AW159" s="312"/>
      <c r="AX159" s="312"/>
      <c r="AY159" s="312"/>
      <c r="AZ159" s="312"/>
      <c r="BA159" s="312"/>
      <c r="BB159" s="312"/>
      <c r="BC159" s="312"/>
      <c r="BD159"/>
    </row>
    <row r="160" spans="1:56" customFormat="1" ht="12.75">
      <c r="A160" s="410"/>
      <c r="G160" s="448"/>
      <c r="H160" s="444"/>
      <c r="I160" s="448"/>
      <c r="J160" s="444"/>
      <c r="K160" s="448"/>
      <c r="L160" s="444"/>
      <c r="M160" s="448"/>
      <c r="N160" s="444"/>
      <c r="O160" s="338"/>
      <c r="P160" s="285"/>
      <c r="Q160" s="411"/>
      <c r="R160" s="285"/>
      <c r="S160" s="285"/>
      <c r="T160" s="411"/>
      <c r="U160" s="285"/>
      <c r="V160" s="285"/>
      <c r="W160" s="411"/>
      <c r="X160" s="285"/>
      <c r="Y160" s="285"/>
      <c r="Z160" s="411"/>
      <c r="AA160" s="285"/>
      <c r="AB160" s="285"/>
      <c r="AC160" s="411"/>
      <c r="AD160" s="285"/>
      <c r="AE160" s="285"/>
      <c r="AF160" s="411"/>
      <c r="AG160" s="285"/>
      <c r="AH160" s="285"/>
      <c r="AI160" s="411"/>
      <c r="AJ160" s="285"/>
      <c r="AK160" s="285"/>
      <c r="AL160" s="411"/>
      <c r="AM160" s="285"/>
      <c r="AN160" s="285"/>
      <c r="AO160" s="411"/>
      <c r="AP160" s="285"/>
      <c r="AQ160" s="285"/>
      <c r="AR160" s="411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</row>
    <row r="161" spans="1:56" ht="24.95" customHeight="1">
      <c r="A161" s="406"/>
      <c r="B161" s="841"/>
      <c r="C161" s="356"/>
      <c r="D161" s="408">
        <f>B161</f>
        <v>0</v>
      </c>
      <c r="E161" s="857"/>
      <c r="F161" s="858"/>
      <c r="G161" s="540"/>
      <c r="H161" s="569"/>
      <c r="I161" s="540"/>
      <c r="J161" s="569"/>
      <c r="K161" s="540"/>
      <c r="L161" s="569"/>
      <c r="M161" s="540"/>
      <c r="N161" s="569"/>
      <c r="O161" s="454" t="e">
        <f>P161+Q161</f>
        <v>#VALUE!</v>
      </c>
      <c r="P161" s="455" t="s">
        <v>1625</v>
      </c>
      <c r="Q161" s="456" t="s">
        <v>1625</v>
      </c>
      <c r="R161" s="457" t="s">
        <v>1625</v>
      </c>
      <c r="S161" s="455" t="s">
        <v>1625</v>
      </c>
      <c r="T161" s="456" t="s">
        <v>1625</v>
      </c>
      <c r="U161" s="457" t="e">
        <f>V161+W161</f>
        <v>#VALUE!</v>
      </c>
      <c r="V161" s="455" t="s">
        <v>1625</v>
      </c>
      <c r="W161" s="456" t="s">
        <v>1625</v>
      </c>
      <c r="X161" s="457" t="s">
        <v>1625</v>
      </c>
      <c r="Y161" s="455" t="s">
        <v>1625</v>
      </c>
      <c r="Z161" s="456" t="s">
        <v>1625</v>
      </c>
      <c r="AA161" s="457" t="e">
        <f>AB161+AC161</f>
        <v>#VALUE!</v>
      </c>
      <c r="AB161" s="455" t="s">
        <v>1625</v>
      </c>
      <c r="AC161" s="456" t="s">
        <v>1625</v>
      </c>
      <c r="AD161" s="457" t="s">
        <v>1625</v>
      </c>
      <c r="AE161" s="455" t="s">
        <v>1625</v>
      </c>
      <c r="AF161" s="456" t="s">
        <v>1625</v>
      </c>
      <c r="AG161" s="457" t="e">
        <f>AH161+AI161</f>
        <v>#VALUE!</v>
      </c>
      <c r="AH161" s="455" t="s">
        <v>1625</v>
      </c>
      <c r="AI161" s="456" t="s">
        <v>1625</v>
      </c>
      <c r="AJ161" s="457" t="s">
        <v>1625</v>
      </c>
      <c r="AK161" s="455" t="s">
        <v>1625</v>
      </c>
      <c r="AL161" s="456" t="s">
        <v>1625</v>
      </c>
      <c r="AM161" s="457" t="e">
        <f>AN161+AO161</f>
        <v>#VALUE!</v>
      </c>
      <c r="AN161" s="455" t="s">
        <v>1625</v>
      </c>
      <c r="AO161" s="456" t="s">
        <v>1625</v>
      </c>
      <c r="AP161" s="457" t="s">
        <v>1625</v>
      </c>
      <c r="AQ161" s="455" t="s">
        <v>1625</v>
      </c>
      <c r="AR161" s="456" t="s">
        <v>1625</v>
      </c>
      <c r="AS161" s="496"/>
      <c r="AT161" s="496"/>
      <c r="AU161" s="496"/>
      <c r="AV161" s="496"/>
      <c r="AW161" s="496"/>
      <c r="AX161" s="496"/>
      <c r="AY161" s="496"/>
      <c r="AZ161" s="496"/>
      <c r="BA161" s="496"/>
      <c r="BB161" s="496"/>
      <c r="BC161" s="496"/>
    </row>
    <row r="162" spans="1:56" ht="14.25">
      <c r="A162" s="406"/>
      <c r="B162" s="841"/>
      <c r="C162" s="407"/>
      <c r="D162" s="408" t="str">
        <f>D161 &amp; ".1"</f>
        <v>0.1</v>
      </c>
      <c r="E162" s="826" t="s">
        <v>923</v>
      </c>
      <c r="F162" s="827"/>
      <c r="G162" s="540"/>
      <c r="H162" s="569"/>
      <c r="I162" s="540"/>
      <c r="J162" s="569"/>
      <c r="K162" s="540"/>
      <c r="L162" s="569"/>
      <c r="M162" s="540"/>
      <c r="N162" s="569"/>
      <c r="O162" s="454" t="e">
        <f>P162+Q162</f>
        <v>#VALUE!</v>
      </c>
      <c r="P162" s="455" t="s">
        <v>1625</v>
      </c>
      <c r="Q162" s="456" t="s">
        <v>1625</v>
      </c>
      <c r="R162" s="457" t="s">
        <v>1625</v>
      </c>
      <c r="S162" s="455" t="s">
        <v>1625</v>
      </c>
      <c r="T162" s="456" t="s">
        <v>1625</v>
      </c>
      <c r="U162" s="457" t="e">
        <f>V162+W162</f>
        <v>#VALUE!</v>
      </c>
      <c r="V162" s="455" t="s">
        <v>1625</v>
      </c>
      <c r="W162" s="456" t="s">
        <v>1625</v>
      </c>
      <c r="X162" s="457" t="s">
        <v>1625</v>
      </c>
      <c r="Y162" s="455" t="s">
        <v>1625</v>
      </c>
      <c r="Z162" s="456" t="s">
        <v>1625</v>
      </c>
      <c r="AA162" s="457" t="e">
        <f>AB162+AC162</f>
        <v>#VALUE!</v>
      </c>
      <c r="AB162" s="455" t="s">
        <v>1625</v>
      </c>
      <c r="AC162" s="456" t="s">
        <v>1625</v>
      </c>
      <c r="AD162" s="457" t="s">
        <v>1625</v>
      </c>
      <c r="AE162" s="455" t="s">
        <v>1625</v>
      </c>
      <c r="AF162" s="456" t="s">
        <v>1625</v>
      </c>
      <c r="AG162" s="457" t="e">
        <f>AH162+AI162</f>
        <v>#VALUE!</v>
      </c>
      <c r="AH162" s="455" t="s">
        <v>1625</v>
      </c>
      <c r="AI162" s="456" t="s">
        <v>1625</v>
      </c>
      <c r="AJ162" s="457" t="s">
        <v>1625</v>
      </c>
      <c r="AK162" s="455" t="s">
        <v>1625</v>
      </c>
      <c r="AL162" s="456" t="s">
        <v>1625</v>
      </c>
      <c r="AM162" s="457" t="e">
        <f>AN162+AO162</f>
        <v>#VALUE!</v>
      </c>
      <c r="AN162" s="455" t="s">
        <v>1625</v>
      </c>
      <c r="AO162" s="456" t="s">
        <v>1625</v>
      </c>
      <c r="AP162" s="457" t="s">
        <v>1625</v>
      </c>
      <c r="AQ162" s="455" t="s">
        <v>1625</v>
      </c>
      <c r="AR162" s="456" t="s">
        <v>1625</v>
      </c>
      <c r="AS162" s="496"/>
      <c r="AT162" s="496"/>
      <c r="AU162" s="496"/>
      <c r="AV162" s="496"/>
      <c r="AW162" s="496"/>
      <c r="AX162" s="496"/>
      <c r="AY162" s="496"/>
      <c r="AZ162" s="496"/>
      <c r="BA162" s="496"/>
      <c r="BB162" s="496"/>
      <c r="BC162" s="496"/>
    </row>
    <row r="163" spans="1:56" ht="14.25">
      <c r="A163" s="406"/>
      <c r="B163" s="841"/>
      <c r="C163" s="407"/>
      <c r="D163" s="408" t="str">
        <f>D161 &amp; ".2"</f>
        <v>0.2</v>
      </c>
      <c r="E163" s="826" t="s">
        <v>926</v>
      </c>
      <c r="F163" s="827"/>
      <c r="G163" s="540"/>
      <c r="H163" s="569"/>
      <c r="I163" s="540"/>
      <c r="J163" s="569"/>
      <c r="K163" s="540"/>
      <c r="L163" s="569"/>
      <c r="M163" s="540"/>
      <c r="N163" s="569"/>
      <c r="O163" s="454" t="e">
        <f>P163+Q163</f>
        <v>#VALUE!</v>
      </c>
      <c r="P163" s="455" t="s">
        <v>1625</v>
      </c>
      <c r="Q163" s="456" t="s">
        <v>1625</v>
      </c>
      <c r="R163" s="457" t="s">
        <v>1625</v>
      </c>
      <c r="S163" s="455" t="s">
        <v>1625</v>
      </c>
      <c r="T163" s="456" t="s">
        <v>1625</v>
      </c>
      <c r="U163" s="457" t="e">
        <f>V163+W163</f>
        <v>#VALUE!</v>
      </c>
      <c r="V163" s="455" t="s">
        <v>1625</v>
      </c>
      <c r="W163" s="456" t="s">
        <v>1625</v>
      </c>
      <c r="X163" s="457" t="s">
        <v>1625</v>
      </c>
      <c r="Y163" s="455" t="s">
        <v>1625</v>
      </c>
      <c r="Z163" s="456" t="s">
        <v>1625</v>
      </c>
      <c r="AA163" s="457" t="e">
        <f>AB163+AC163</f>
        <v>#VALUE!</v>
      </c>
      <c r="AB163" s="455" t="s">
        <v>1625</v>
      </c>
      <c r="AC163" s="456" t="s">
        <v>1625</v>
      </c>
      <c r="AD163" s="457" t="s">
        <v>1625</v>
      </c>
      <c r="AE163" s="455" t="s">
        <v>1625</v>
      </c>
      <c r="AF163" s="456" t="s">
        <v>1625</v>
      </c>
      <c r="AG163" s="457" t="e">
        <f>AH163+AI163</f>
        <v>#VALUE!</v>
      </c>
      <c r="AH163" s="455" t="s">
        <v>1625</v>
      </c>
      <c r="AI163" s="456" t="s">
        <v>1625</v>
      </c>
      <c r="AJ163" s="457" t="s">
        <v>1625</v>
      </c>
      <c r="AK163" s="455" t="s">
        <v>1625</v>
      </c>
      <c r="AL163" s="456" t="s">
        <v>1625</v>
      </c>
      <c r="AM163" s="457" t="e">
        <f>AN163+AO163</f>
        <v>#VALUE!</v>
      </c>
      <c r="AN163" s="455" t="s">
        <v>1625</v>
      </c>
      <c r="AO163" s="456" t="s">
        <v>1625</v>
      </c>
      <c r="AP163" s="457" t="s">
        <v>1625</v>
      </c>
      <c r="AQ163" s="455" t="s">
        <v>1625</v>
      </c>
      <c r="AR163" s="456" t="s">
        <v>1625</v>
      </c>
      <c r="AS163" s="496"/>
      <c r="AT163" s="496"/>
      <c r="AU163" s="496"/>
      <c r="AV163" s="496"/>
      <c r="AW163" s="496"/>
      <c r="AX163" s="496"/>
      <c r="AY163" s="496"/>
      <c r="AZ163" s="496"/>
      <c r="BA163" s="496"/>
      <c r="BB163" s="496"/>
      <c r="BC163" s="496"/>
    </row>
    <row r="164" spans="1:56" customFormat="1" ht="12.75">
      <c r="A164" s="410"/>
      <c r="G164" s="448"/>
      <c r="H164" s="444"/>
      <c r="I164" s="448"/>
      <c r="J164" s="444"/>
      <c r="K164" s="448"/>
      <c r="L164" s="444"/>
      <c r="M164" s="448"/>
      <c r="N164" s="444"/>
      <c r="O164" s="338"/>
      <c r="P164" s="285"/>
      <c r="Q164" s="411"/>
      <c r="R164" s="285"/>
      <c r="S164" s="285"/>
      <c r="T164" s="411"/>
      <c r="U164" s="285"/>
      <c r="V164" s="285"/>
      <c r="W164" s="411"/>
      <c r="X164" s="285"/>
      <c r="Y164" s="285"/>
      <c r="Z164" s="411"/>
      <c r="AA164" s="285"/>
      <c r="AB164" s="285"/>
      <c r="AC164" s="411"/>
      <c r="AD164" s="285"/>
      <c r="AE164" s="285"/>
      <c r="AF164" s="411"/>
      <c r="AG164" s="285"/>
      <c r="AH164" s="285"/>
      <c r="AI164" s="411"/>
      <c r="AJ164" s="285"/>
      <c r="AK164" s="285"/>
      <c r="AL164" s="411"/>
      <c r="AM164" s="285"/>
      <c r="AN164" s="285"/>
      <c r="AO164" s="411"/>
      <c r="AP164" s="285"/>
      <c r="AQ164" s="285"/>
      <c r="AR164" s="411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</row>
    <row r="165" spans="1:56" s="81" customFormat="1" ht="12.75">
      <c r="A165" s="405" t="s">
        <v>1624</v>
      </c>
      <c r="G165" s="449"/>
      <c r="H165" s="445"/>
      <c r="I165" s="449"/>
      <c r="J165" s="445"/>
      <c r="K165" s="449"/>
      <c r="L165" s="445"/>
      <c r="M165" s="449"/>
      <c r="N165" s="445"/>
      <c r="O165" s="412"/>
      <c r="P165" s="312"/>
      <c r="Q165" s="413"/>
      <c r="R165" s="312"/>
      <c r="S165" s="312"/>
      <c r="T165" s="413"/>
      <c r="U165" s="312"/>
      <c r="V165" s="312"/>
      <c r="W165" s="413"/>
      <c r="X165" s="312"/>
      <c r="Y165" s="312"/>
      <c r="Z165" s="413"/>
      <c r="AA165" s="312"/>
      <c r="AB165" s="312"/>
      <c r="AC165" s="413"/>
      <c r="AD165" s="312"/>
      <c r="AE165" s="312"/>
      <c r="AF165" s="413"/>
      <c r="AG165" s="312"/>
      <c r="AH165" s="312"/>
      <c r="AI165" s="413"/>
      <c r="AJ165" s="312"/>
      <c r="AK165" s="312"/>
      <c r="AL165" s="413"/>
      <c r="AM165" s="312"/>
      <c r="AN165" s="312"/>
      <c r="AO165" s="413"/>
      <c r="AP165" s="312"/>
      <c r="AQ165" s="312"/>
      <c r="AR165" s="413"/>
      <c r="AS165" s="312"/>
      <c r="AT165" s="312"/>
      <c r="AU165" s="312"/>
      <c r="AV165" s="312"/>
      <c r="AW165" s="312"/>
      <c r="AX165" s="312"/>
      <c r="AY165" s="312"/>
      <c r="AZ165" s="312"/>
      <c r="BA165" s="312"/>
      <c r="BB165" s="312"/>
      <c r="BC165" s="312"/>
      <c r="BD165"/>
    </row>
    <row r="166" spans="1:56" customFormat="1" ht="12.75">
      <c r="A166" s="410"/>
      <c r="G166" s="448"/>
      <c r="H166" s="444"/>
      <c r="I166" s="448"/>
      <c r="J166" s="444"/>
      <c r="K166" s="448"/>
      <c r="L166" s="444"/>
      <c r="M166" s="448"/>
      <c r="N166" s="444"/>
      <c r="O166" s="338"/>
      <c r="P166" s="285"/>
      <c r="Q166" s="411"/>
      <c r="R166" s="285"/>
      <c r="S166" s="285"/>
      <c r="T166" s="411"/>
      <c r="U166" s="285"/>
      <c r="V166" s="285"/>
      <c r="W166" s="411"/>
      <c r="X166" s="285"/>
      <c r="Y166" s="285"/>
      <c r="Z166" s="411"/>
      <c r="AA166" s="285"/>
      <c r="AB166" s="285"/>
      <c r="AC166" s="411"/>
      <c r="AD166" s="285"/>
      <c r="AE166" s="285"/>
      <c r="AF166" s="411"/>
      <c r="AG166" s="285"/>
      <c r="AH166" s="285"/>
      <c r="AI166" s="411"/>
      <c r="AJ166" s="285"/>
      <c r="AK166" s="285"/>
      <c r="AL166" s="411"/>
      <c r="AM166" s="285"/>
      <c r="AN166" s="285"/>
      <c r="AO166" s="411"/>
      <c r="AP166" s="285"/>
      <c r="AQ166" s="285"/>
      <c r="AR166" s="411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</row>
    <row r="167" spans="1:56" ht="14.25">
      <c r="A167" s="406"/>
      <c r="C167" s="407"/>
      <c r="D167" s="408">
        <f>B167</f>
        <v>0</v>
      </c>
      <c r="E167" s="857"/>
      <c r="F167" s="858"/>
      <c r="G167" s="540"/>
      <c r="H167" s="569"/>
      <c r="I167" s="540"/>
      <c r="J167" s="569"/>
      <c r="K167" s="540"/>
      <c r="L167" s="569"/>
      <c r="M167" s="540"/>
      <c r="N167" s="569"/>
      <c r="O167" s="454" t="e">
        <f>P167+Q167</f>
        <v>#VALUE!</v>
      </c>
      <c r="P167" s="455" t="s">
        <v>1625</v>
      </c>
      <c r="Q167" s="456" t="s">
        <v>1625</v>
      </c>
      <c r="R167" s="457" t="s">
        <v>1625</v>
      </c>
      <c r="S167" s="455" t="s">
        <v>1625</v>
      </c>
      <c r="T167" s="456" t="s">
        <v>1625</v>
      </c>
      <c r="U167" s="457" t="e">
        <f>V167+W167</f>
        <v>#VALUE!</v>
      </c>
      <c r="V167" s="455" t="s">
        <v>1625</v>
      </c>
      <c r="W167" s="456" t="s">
        <v>1625</v>
      </c>
      <c r="X167" s="457" t="s">
        <v>1625</v>
      </c>
      <c r="Y167" s="455" t="s">
        <v>1625</v>
      </c>
      <c r="Z167" s="456" t="s">
        <v>1625</v>
      </c>
      <c r="AA167" s="457" t="e">
        <f>AB167+AC167</f>
        <v>#VALUE!</v>
      </c>
      <c r="AB167" s="455" t="s">
        <v>1625</v>
      </c>
      <c r="AC167" s="456" t="s">
        <v>1625</v>
      </c>
      <c r="AD167" s="457" t="s">
        <v>1625</v>
      </c>
      <c r="AE167" s="455" t="s">
        <v>1625</v>
      </c>
      <c r="AF167" s="456" t="s">
        <v>1625</v>
      </c>
      <c r="AG167" s="457" t="e">
        <f>AH167+AI167</f>
        <v>#VALUE!</v>
      </c>
      <c r="AH167" s="455" t="s">
        <v>1625</v>
      </c>
      <c r="AI167" s="456" t="s">
        <v>1625</v>
      </c>
      <c r="AJ167" s="457" t="s">
        <v>1625</v>
      </c>
      <c r="AK167" s="455" t="s">
        <v>1625</v>
      </c>
      <c r="AL167" s="456" t="s">
        <v>1625</v>
      </c>
      <c r="AM167" s="457" t="e">
        <f>AN167+AO167</f>
        <v>#VALUE!</v>
      </c>
      <c r="AN167" s="455" t="s">
        <v>1625</v>
      </c>
      <c r="AO167" s="456" t="s">
        <v>1625</v>
      </c>
      <c r="AP167" s="457" t="s">
        <v>1625</v>
      </c>
      <c r="AQ167" s="455" t="s">
        <v>1625</v>
      </c>
      <c r="AR167" s="456" t="s">
        <v>1625</v>
      </c>
      <c r="AS167" s="496"/>
      <c r="AT167" s="496"/>
      <c r="AU167" s="496"/>
      <c r="AV167" s="496"/>
      <c r="AW167" s="496"/>
      <c r="AX167" s="496"/>
      <c r="AY167" s="496"/>
      <c r="AZ167" s="496"/>
      <c r="BA167" s="496"/>
      <c r="BB167" s="496"/>
      <c r="BC167" s="496"/>
    </row>
    <row r="168" spans="1:56" customFormat="1" ht="12.75">
      <c r="A168" s="410"/>
      <c r="G168" s="448"/>
      <c r="H168" s="444"/>
      <c r="I168" s="448"/>
      <c r="J168" s="444"/>
      <c r="K168" s="448"/>
      <c r="L168" s="444"/>
      <c r="M168" s="448"/>
      <c r="N168" s="444"/>
      <c r="O168" s="338"/>
      <c r="P168" s="285"/>
      <c r="Q168" s="411"/>
      <c r="R168" s="285"/>
      <c r="S168" s="285"/>
      <c r="T168" s="411"/>
      <c r="U168" s="285"/>
      <c r="V168" s="285"/>
      <c r="W168" s="411"/>
      <c r="X168" s="285"/>
      <c r="Y168" s="285"/>
      <c r="Z168" s="411"/>
      <c r="AA168" s="285"/>
      <c r="AB168" s="285"/>
      <c r="AC168" s="411"/>
      <c r="AD168" s="285"/>
      <c r="AE168" s="285"/>
      <c r="AF168" s="411"/>
      <c r="AG168" s="285"/>
      <c r="AH168" s="285"/>
      <c r="AI168" s="411"/>
      <c r="AJ168" s="285"/>
      <c r="AK168" s="285"/>
      <c r="AL168" s="411"/>
      <c r="AM168" s="285"/>
      <c r="AN168" s="285"/>
      <c r="AO168" s="411"/>
      <c r="AP168" s="285"/>
      <c r="AQ168" s="285"/>
      <c r="AR168" s="411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</row>
    <row r="169" spans="1:56" s="81" customFormat="1" ht="12.75">
      <c r="A169" s="405" t="s">
        <v>1627</v>
      </c>
      <c r="G169" s="449"/>
      <c r="H169" s="445"/>
      <c r="I169" s="449"/>
      <c r="J169" s="445"/>
      <c r="K169" s="449"/>
      <c r="L169" s="445"/>
      <c r="M169" s="449"/>
      <c r="N169" s="445"/>
      <c r="O169" s="412"/>
      <c r="P169" s="312"/>
      <c r="Q169" s="413"/>
      <c r="R169" s="312"/>
      <c r="S169" s="312"/>
      <c r="T169" s="413"/>
      <c r="U169" s="312"/>
      <c r="V169" s="312"/>
      <c r="W169" s="413"/>
      <c r="X169" s="312"/>
      <c r="Y169" s="312"/>
      <c r="Z169" s="413"/>
      <c r="AA169" s="312"/>
      <c r="AB169" s="312"/>
      <c r="AC169" s="413"/>
      <c r="AD169" s="312"/>
      <c r="AE169" s="312"/>
      <c r="AF169" s="413"/>
      <c r="AG169" s="312"/>
      <c r="AH169" s="312"/>
      <c r="AI169" s="413"/>
      <c r="AJ169" s="312"/>
      <c r="AK169" s="312"/>
      <c r="AL169" s="413"/>
      <c r="AM169" s="312"/>
      <c r="AN169" s="312"/>
      <c r="AO169" s="413"/>
      <c r="AP169" s="312"/>
      <c r="AQ169" s="312"/>
      <c r="AR169" s="413"/>
      <c r="AS169" s="312"/>
      <c r="AT169" s="312"/>
      <c r="AU169" s="312"/>
      <c r="AV169" s="312"/>
      <c r="AW169" s="312"/>
      <c r="AX169" s="312"/>
      <c r="AY169" s="312"/>
      <c r="AZ169" s="312"/>
      <c r="BA169" s="312"/>
      <c r="BB169" s="312"/>
      <c r="BC169" s="312"/>
      <c r="BD169"/>
    </row>
    <row r="170" spans="1:56" customFormat="1" ht="13.5" thickBot="1">
      <c r="A170" s="410"/>
      <c r="G170" s="448"/>
      <c r="H170" s="444"/>
      <c r="I170" s="448"/>
      <c r="J170" s="444"/>
      <c r="K170" s="448"/>
      <c r="L170" s="444"/>
      <c r="M170" s="448"/>
      <c r="N170" s="444"/>
      <c r="O170" s="338"/>
      <c r="P170" s="285"/>
      <c r="Q170" s="411"/>
      <c r="R170" s="285"/>
      <c r="S170" s="285"/>
      <c r="T170" s="411"/>
      <c r="U170" s="285"/>
      <c r="V170" s="285"/>
      <c r="W170" s="411"/>
      <c r="X170" s="285"/>
      <c r="Y170" s="285"/>
      <c r="Z170" s="411"/>
      <c r="AA170" s="285"/>
      <c r="AB170" s="285"/>
      <c r="AC170" s="411"/>
      <c r="AD170" s="285"/>
      <c r="AE170" s="285"/>
      <c r="AF170" s="411"/>
      <c r="AG170" s="285"/>
      <c r="AH170" s="285"/>
      <c r="AI170" s="411"/>
      <c r="AJ170" s="285"/>
      <c r="AK170" s="285"/>
      <c r="AL170" s="411"/>
      <c r="AM170" s="285"/>
      <c r="AN170" s="285"/>
      <c r="AO170" s="411"/>
      <c r="AP170" s="285"/>
      <c r="AQ170" s="285"/>
      <c r="AR170" s="411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</row>
    <row r="171" spans="1:56" ht="16.5" thickTop="1">
      <c r="A171" s="406"/>
      <c r="B171" s="844" t="s">
        <v>1464</v>
      </c>
      <c r="C171" s="414" t="s">
        <v>2304</v>
      </c>
      <c r="D171" s="845" t="str">
        <f>"3." &amp; ROMAN(B171)</f>
        <v>3.I</v>
      </c>
      <c r="E171" s="416" t="s">
        <v>1474</v>
      </c>
      <c r="F171" s="417"/>
      <c r="G171" s="573"/>
      <c r="H171" s="574"/>
      <c r="I171" s="573"/>
      <c r="J171" s="574"/>
      <c r="K171" s="573"/>
      <c r="L171" s="574"/>
      <c r="M171" s="573"/>
      <c r="N171" s="574"/>
      <c r="O171" s="543">
        <f t="shared" ref="O171:O196" si="184">P171+Q171</f>
        <v>0</v>
      </c>
      <c r="P171" s="544">
        <f>P172+P204</f>
        <v>0</v>
      </c>
      <c r="Q171" s="545">
        <f>Q172+Q204</f>
        <v>0</v>
      </c>
      <c r="R171" s="640">
        <f>R172+R204</f>
        <v>0</v>
      </c>
      <c r="S171" s="544">
        <f>S172+S204</f>
        <v>0</v>
      </c>
      <c r="T171" s="545">
        <f>T172+T204</f>
        <v>0</v>
      </c>
      <c r="U171" s="640">
        <f t="shared" ref="U171:U196" si="185">V171+W171</f>
        <v>0</v>
      </c>
      <c r="V171" s="544">
        <f>V172+V204</f>
        <v>0</v>
      </c>
      <c r="W171" s="545">
        <f>W172+W204</f>
        <v>0</v>
      </c>
      <c r="X171" s="640">
        <f>X172+X204</f>
        <v>0</v>
      </c>
      <c r="Y171" s="544">
        <f>Y172+Y204</f>
        <v>0</v>
      </c>
      <c r="Z171" s="545">
        <f>Z172+Z204</f>
        <v>0</v>
      </c>
      <c r="AA171" s="640">
        <f t="shared" ref="AA171:AA196" si="186">AB171+AC171</f>
        <v>0</v>
      </c>
      <c r="AB171" s="544">
        <f>AB172+AB204</f>
        <v>0</v>
      </c>
      <c r="AC171" s="545">
        <f>AC172+AC204</f>
        <v>0</v>
      </c>
      <c r="AD171" s="640">
        <f>AD172+AD204</f>
        <v>0</v>
      </c>
      <c r="AE171" s="544">
        <f>AE172+AE204</f>
        <v>0</v>
      </c>
      <c r="AF171" s="545">
        <f>AF172+AF204</f>
        <v>0</v>
      </c>
      <c r="AG171" s="640">
        <f t="shared" ref="AG171:AG196" si="187">AH171+AI171</f>
        <v>0</v>
      </c>
      <c r="AH171" s="544">
        <f>AH172+AH204</f>
        <v>0</v>
      </c>
      <c r="AI171" s="545">
        <f>AI172+AI204</f>
        <v>0</v>
      </c>
      <c r="AJ171" s="640">
        <f>AJ172+AJ204</f>
        <v>0</v>
      </c>
      <c r="AK171" s="544">
        <f>AK172+AK204</f>
        <v>0</v>
      </c>
      <c r="AL171" s="545">
        <f>AL172+AL204</f>
        <v>0</v>
      </c>
      <c r="AM171" s="640">
        <f t="shared" ref="AM171:AM196" si="188">AN171+AO171</f>
        <v>0</v>
      </c>
      <c r="AN171" s="544">
        <f>AN172+AN204</f>
        <v>0</v>
      </c>
      <c r="AO171" s="545">
        <f>AO172+AO204</f>
        <v>0</v>
      </c>
      <c r="AP171" s="640">
        <f>AP172+AP204</f>
        <v>0</v>
      </c>
      <c r="AQ171" s="544">
        <f>AQ172+AQ204</f>
        <v>0</v>
      </c>
      <c r="AR171" s="545">
        <f>AR172+AR204</f>
        <v>0</v>
      </c>
      <c r="AS171" s="496"/>
      <c r="AT171" s="496"/>
      <c r="AU171" s="496"/>
      <c r="AV171" s="496"/>
      <c r="AW171" s="496"/>
      <c r="AX171" s="496"/>
      <c r="AY171" s="496"/>
      <c r="AZ171" s="496"/>
      <c r="BA171" s="496"/>
      <c r="BB171" s="496"/>
      <c r="BC171" s="496"/>
    </row>
    <row r="172" spans="1:56" ht="14.25">
      <c r="A172" s="406"/>
      <c r="B172" s="844"/>
      <c r="C172" s="407"/>
      <c r="D172" s="846"/>
      <c r="E172" s="378" t="s">
        <v>1476</v>
      </c>
      <c r="F172" s="388" t="s">
        <v>1477</v>
      </c>
      <c r="G172" s="540"/>
      <c r="H172" s="569"/>
      <c r="I172" s="540"/>
      <c r="J172" s="569"/>
      <c r="K172" s="540"/>
      <c r="L172" s="569"/>
      <c r="M172" s="540"/>
      <c r="N172" s="569"/>
      <c r="O172" s="454">
        <f t="shared" si="184"/>
        <v>0</v>
      </c>
      <c r="P172" s="455">
        <f>P173+P184+P196</f>
        <v>0</v>
      </c>
      <c r="Q172" s="456">
        <f>Q173+Q184+Q196</f>
        <v>0</v>
      </c>
      <c r="R172" s="457">
        <f>R173+R184+R196</f>
        <v>0</v>
      </c>
      <c r="S172" s="455">
        <f>S173+S184+S196</f>
        <v>0</v>
      </c>
      <c r="T172" s="456">
        <f>T173+T184+T196</f>
        <v>0</v>
      </c>
      <c r="U172" s="457">
        <f t="shared" si="185"/>
        <v>0</v>
      </c>
      <c r="V172" s="455">
        <f>V173+V184+V196</f>
        <v>0</v>
      </c>
      <c r="W172" s="456">
        <f>W173+W184+W196</f>
        <v>0</v>
      </c>
      <c r="X172" s="457">
        <f>X173+X184+X196</f>
        <v>0</v>
      </c>
      <c r="Y172" s="455">
        <f>Y173+Y184+Y196</f>
        <v>0</v>
      </c>
      <c r="Z172" s="456">
        <f>Z173+Z184+Z196</f>
        <v>0</v>
      </c>
      <c r="AA172" s="457">
        <f t="shared" si="186"/>
        <v>0</v>
      </c>
      <c r="AB172" s="455">
        <f>AB173+AB184+AB196</f>
        <v>0</v>
      </c>
      <c r="AC172" s="456">
        <f>AC173+AC184+AC196</f>
        <v>0</v>
      </c>
      <c r="AD172" s="457">
        <f>AD173+AD184+AD196</f>
        <v>0</v>
      </c>
      <c r="AE172" s="455">
        <f>AE173+AE184+AE196</f>
        <v>0</v>
      </c>
      <c r="AF172" s="456">
        <f>AF173+AF184+AF196</f>
        <v>0</v>
      </c>
      <c r="AG172" s="457">
        <f t="shared" si="187"/>
        <v>0</v>
      </c>
      <c r="AH172" s="455">
        <f>AH173+AH184+AH196</f>
        <v>0</v>
      </c>
      <c r="AI172" s="456">
        <f>AI173+AI184+AI196</f>
        <v>0</v>
      </c>
      <c r="AJ172" s="457">
        <f>AJ173+AJ184+AJ196</f>
        <v>0</v>
      </c>
      <c r="AK172" s="455">
        <f>AK173+AK184+AK196</f>
        <v>0</v>
      </c>
      <c r="AL172" s="456">
        <f>AL173+AL184+AL196</f>
        <v>0</v>
      </c>
      <c r="AM172" s="457">
        <f t="shared" si="188"/>
        <v>0</v>
      </c>
      <c r="AN172" s="455">
        <f>AN173+AN184+AN196</f>
        <v>0</v>
      </c>
      <c r="AO172" s="456">
        <f>AO173+AO184+AO196</f>
        <v>0</v>
      </c>
      <c r="AP172" s="457">
        <f>AP173+AP184+AP196</f>
        <v>0</v>
      </c>
      <c r="AQ172" s="455">
        <f>AQ173+AQ184+AQ196</f>
        <v>0</v>
      </c>
      <c r="AR172" s="456">
        <f>AR173+AR184+AR196</f>
        <v>0</v>
      </c>
      <c r="AS172" s="496"/>
      <c r="AT172" s="496"/>
      <c r="AU172" s="496"/>
      <c r="AV172" s="496"/>
      <c r="AW172" s="496"/>
      <c r="AX172" s="496"/>
      <c r="AY172" s="496"/>
      <c r="AZ172" s="496"/>
      <c r="BA172" s="496"/>
      <c r="BB172" s="496"/>
      <c r="BC172" s="496"/>
    </row>
    <row r="173" spans="1:56" ht="14.25">
      <c r="A173" s="406"/>
      <c r="B173" s="844"/>
      <c r="C173" s="407"/>
      <c r="D173" s="846"/>
      <c r="E173" s="378" t="s">
        <v>1478</v>
      </c>
      <c r="F173" s="421" t="s">
        <v>1479</v>
      </c>
      <c r="G173" s="540"/>
      <c r="H173" s="569"/>
      <c r="I173" s="540"/>
      <c r="J173" s="569"/>
      <c r="K173" s="540"/>
      <c r="L173" s="569"/>
      <c r="M173" s="540"/>
      <c r="N173" s="569"/>
      <c r="O173" s="454">
        <f t="shared" si="184"/>
        <v>0</v>
      </c>
      <c r="P173" s="455">
        <f t="shared" ref="P173:T175" si="189">P177+P181</f>
        <v>0</v>
      </c>
      <c r="Q173" s="456">
        <f t="shared" si="189"/>
        <v>0</v>
      </c>
      <c r="R173" s="457">
        <f t="shared" si="189"/>
        <v>0</v>
      </c>
      <c r="S173" s="455">
        <f t="shared" si="189"/>
        <v>0</v>
      </c>
      <c r="T173" s="456">
        <f t="shared" si="189"/>
        <v>0</v>
      </c>
      <c r="U173" s="457">
        <f t="shared" si="185"/>
        <v>0</v>
      </c>
      <c r="V173" s="455">
        <f t="shared" ref="V173:Z175" si="190">V177+V181</f>
        <v>0</v>
      </c>
      <c r="W173" s="456">
        <f t="shared" si="190"/>
        <v>0</v>
      </c>
      <c r="X173" s="457">
        <f t="shared" si="190"/>
        <v>0</v>
      </c>
      <c r="Y173" s="455">
        <f t="shared" si="190"/>
        <v>0</v>
      </c>
      <c r="Z173" s="456">
        <f t="shared" si="190"/>
        <v>0</v>
      </c>
      <c r="AA173" s="457">
        <f t="shared" si="186"/>
        <v>0</v>
      </c>
      <c r="AB173" s="455">
        <f t="shared" ref="AB173:AF175" si="191">AB177+AB181</f>
        <v>0</v>
      </c>
      <c r="AC173" s="456">
        <f t="shared" si="191"/>
        <v>0</v>
      </c>
      <c r="AD173" s="457">
        <f t="shared" si="191"/>
        <v>0</v>
      </c>
      <c r="AE173" s="455">
        <f t="shared" si="191"/>
        <v>0</v>
      </c>
      <c r="AF173" s="456">
        <f t="shared" si="191"/>
        <v>0</v>
      </c>
      <c r="AG173" s="457">
        <f t="shared" si="187"/>
        <v>0</v>
      </c>
      <c r="AH173" s="455">
        <f t="shared" ref="AH173:AL175" si="192">AH177+AH181</f>
        <v>0</v>
      </c>
      <c r="AI173" s="456">
        <f t="shared" si="192"/>
        <v>0</v>
      </c>
      <c r="AJ173" s="457">
        <f t="shared" si="192"/>
        <v>0</v>
      </c>
      <c r="AK173" s="455">
        <f t="shared" si="192"/>
        <v>0</v>
      </c>
      <c r="AL173" s="456">
        <f t="shared" si="192"/>
        <v>0</v>
      </c>
      <c r="AM173" s="457">
        <f t="shared" si="188"/>
        <v>0</v>
      </c>
      <c r="AN173" s="455">
        <f t="shared" ref="AN173:AR175" si="193">AN177+AN181</f>
        <v>0</v>
      </c>
      <c r="AO173" s="456">
        <f t="shared" si="193"/>
        <v>0</v>
      </c>
      <c r="AP173" s="457">
        <f t="shared" si="193"/>
        <v>0</v>
      </c>
      <c r="AQ173" s="455">
        <f t="shared" si="193"/>
        <v>0</v>
      </c>
      <c r="AR173" s="456">
        <f t="shared" si="193"/>
        <v>0</v>
      </c>
      <c r="AS173" s="496"/>
      <c r="AT173" s="496"/>
      <c r="AU173" s="496"/>
      <c r="AV173" s="496"/>
      <c r="AW173" s="496"/>
      <c r="AX173" s="496"/>
      <c r="AY173" s="496"/>
      <c r="AZ173" s="496"/>
      <c r="BA173" s="496"/>
      <c r="BB173" s="496"/>
      <c r="BC173" s="496"/>
    </row>
    <row r="174" spans="1:56" ht="22.5">
      <c r="A174" s="406"/>
      <c r="B174" s="844"/>
      <c r="C174" s="407"/>
      <c r="D174" s="846"/>
      <c r="E174" s="378" t="s">
        <v>1480</v>
      </c>
      <c r="F174" s="422" t="s">
        <v>1481</v>
      </c>
      <c r="G174" s="540"/>
      <c r="H174" s="569"/>
      <c r="I174" s="540"/>
      <c r="J174" s="569"/>
      <c r="K174" s="540"/>
      <c r="L174" s="569"/>
      <c r="M174" s="540"/>
      <c r="N174" s="569"/>
      <c r="O174" s="454">
        <f t="shared" si="184"/>
        <v>0</v>
      </c>
      <c r="P174" s="455">
        <f t="shared" si="189"/>
        <v>0</v>
      </c>
      <c r="Q174" s="456">
        <f t="shared" si="189"/>
        <v>0</v>
      </c>
      <c r="R174" s="457">
        <f t="shared" si="189"/>
        <v>0</v>
      </c>
      <c r="S174" s="455">
        <f t="shared" si="189"/>
        <v>0</v>
      </c>
      <c r="T174" s="456">
        <f t="shared" si="189"/>
        <v>0</v>
      </c>
      <c r="U174" s="457">
        <f t="shared" si="185"/>
        <v>0</v>
      </c>
      <c r="V174" s="455">
        <f t="shared" si="190"/>
        <v>0</v>
      </c>
      <c r="W174" s="456">
        <f t="shared" si="190"/>
        <v>0</v>
      </c>
      <c r="X174" s="457">
        <f t="shared" si="190"/>
        <v>0</v>
      </c>
      <c r="Y174" s="455">
        <f t="shared" si="190"/>
        <v>0</v>
      </c>
      <c r="Z174" s="456">
        <f t="shared" si="190"/>
        <v>0</v>
      </c>
      <c r="AA174" s="457">
        <f t="shared" si="186"/>
        <v>0</v>
      </c>
      <c r="AB174" s="455">
        <f t="shared" si="191"/>
        <v>0</v>
      </c>
      <c r="AC174" s="456">
        <f t="shared" si="191"/>
        <v>0</v>
      </c>
      <c r="AD174" s="457">
        <f t="shared" si="191"/>
        <v>0</v>
      </c>
      <c r="AE174" s="455">
        <f t="shared" si="191"/>
        <v>0</v>
      </c>
      <c r="AF174" s="456">
        <f t="shared" si="191"/>
        <v>0</v>
      </c>
      <c r="AG174" s="457">
        <f t="shared" si="187"/>
        <v>0</v>
      </c>
      <c r="AH174" s="455">
        <f t="shared" si="192"/>
        <v>0</v>
      </c>
      <c r="AI174" s="456">
        <f t="shared" si="192"/>
        <v>0</v>
      </c>
      <c r="AJ174" s="457">
        <f t="shared" si="192"/>
        <v>0</v>
      </c>
      <c r="AK174" s="455">
        <f t="shared" si="192"/>
        <v>0</v>
      </c>
      <c r="AL174" s="456">
        <f t="shared" si="192"/>
        <v>0</v>
      </c>
      <c r="AM174" s="457">
        <f t="shared" si="188"/>
        <v>0</v>
      </c>
      <c r="AN174" s="455">
        <f t="shared" si="193"/>
        <v>0</v>
      </c>
      <c r="AO174" s="456">
        <f t="shared" si="193"/>
        <v>0</v>
      </c>
      <c r="AP174" s="457">
        <f t="shared" si="193"/>
        <v>0</v>
      </c>
      <c r="AQ174" s="455">
        <f t="shared" si="193"/>
        <v>0</v>
      </c>
      <c r="AR174" s="456">
        <f t="shared" si="193"/>
        <v>0</v>
      </c>
      <c r="AS174" s="496"/>
      <c r="AT174" s="496"/>
      <c r="AU174" s="496"/>
      <c r="AV174" s="496"/>
      <c r="AW174" s="496"/>
      <c r="AX174" s="496"/>
      <c r="AY174" s="496"/>
      <c r="AZ174" s="496"/>
      <c r="BA174" s="496"/>
      <c r="BB174" s="496"/>
      <c r="BC174" s="496"/>
    </row>
    <row r="175" spans="1:56" ht="14.25">
      <c r="A175" s="406"/>
      <c r="B175" s="844"/>
      <c r="C175" s="407"/>
      <c r="D175" s="846"/>
      <c r="E175" s="378" t="s">
        <v>1482</v>
      </c>
      <c r="F175" s="422" t="s">
        <v>1483</v>
      </c>
      <c r="G175" s="540"/>
      <c r="H175" s="569"/>
      <c r="I175" s="540"/>
      <c r="J175" s="569"/>
      <c r="K175" s="540"/>
      <c r="L175" s="569"/>
      <c r="M175" s="540"/>
      <c r="N175" s="569"/>
      <c r="O175" s="454">
        <f t="shared" si="184"/>
        <v>0</v>
      </c>
      <c r="P175" s="455">
        <f t="shared" si="189"/>
        <v>0</v>
      </c>
      <c r="Q175" s="456">
        <f t="shared" si="189"/>
        <v>0</v>
      </c>
      <c r="R175" s="457">
        <f t="shared" si="189"/>
        <v>0</v>
      </c>
      <c r="S175" s="455">
        <f t="shared" si="189"/>
        <v>0</v>
      </c>
      <c r="T175" s="456">
        <f t="shared" si="189"/>
        <v>0</v>
      </c>
      <c r="U175" s="457">
        <f t="shared" si="185"/>
        <v>0</v>
      </c>
      <c r="V175" s="455">
        <f t="shared" si="190"/>
        <v>0</v>
      </c>
      <c r="W175" s="456">
        <f t="shared" si="190"/>
        <v>0</v>
      </c>
      <c r="X175" s="457">
        <f t="shared" si="190"/>
        <v>0</v>
      </c>
      <c r="Y175" s="455">
        <f t="shared" si="190"/>
        <v>0</v>
      </c>
      <c r="Z175" s="456">
        <f t="shared" si="190"/>
        <v>0</v>
      </c>
      <c r="AA175" s="457">
        <f t="shared" si="186"/>
        <v>0</v>
      </c>
      <c r="AB175" s="455">
        <f t="shared" si="191"/>
        <v>0</v>
      </c>
      <c r="AC175" s="456">
        <f t="shared" si="191"/>
        <v>0</v>
      </c>
      <c r="AD175" s="457">
        <f t="shared" si="191"/>
        <v>0</v>
      </c>
      <c r="AE175" s="455">
        <f t="shared" si="191"/>
        <v>0</v>
      </c>
      <c r="AF175" s="456">
        <f t="shared" si="191"/>
        <v>0</v>
      </c>
      <c r="AG175" s="457">
        <f t="shared" si="187"/>
        <v>0</v>
      </c>
      <c r="AH175" s="455">
        <f t="shared" si="192"/>
        <v>0</v>
      </c>
      <c r="AI175" s="456">
        <f t="shared" si="192"/>
        <v>0</v>
      </c>
      <c r="AJ175" s="457">
        <f t="shared" si="192"/>
        <v>0</v>
      </c>
      <c r="AK175" s="455">
        <f t="shared" si="192"/>
        <v>0</v>
      </c>
      <c r="AL175" s="456">
        <f t="shared" si="192"/>
        <v>0</v>
      </c>
      <c r="AM175" s="457">
        <f t="shared" si="188"/>
        <v>0</v>
      </c>
      <c r="AN175" s="455">
        <f t="shared" si="193"/>
        <v>0</v>
      </c>
      <c r="AO175" s="456">
        <f t="shared" si="193"/>
        <v>0</v>
      </c>
      <c r="AP175" s="457">
        <f t="shared" si="193"/>
        <v>0</v>
      </c>
      <c r="AQ175" s="455">
        <f t="shared" si="193"/>
        <v>0</v>
      </c>
      <c r="AR175" s="456">
        <f t="shared" si="193"/>
        <v>0</v>
      </c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6"/>
      <c r="BC175" s="496"/>
    </row>
    <row r="176" spans="1:56" ht="14.25">
      <c r="A176" s="406"/>
      <c r="B176" s="844"/>
      <c r="C176" s="407"/>
      <c r="D176" s="846"/>
      <c r="E176" s="378" t="s">
        <v>1484</v>
      </c>
      <c r="F176" s="422" t="s">
        <v>1485</v>
      </c>
      <c r="G176" s="540"/>
      <c r="H176" s="569"/>
      <c r="I176" s="540"/>
      <c r="J176" s="569"/>
      <c r="K176" s="540"/>
      <c r="L176" s="569"/>
      <c r="M176" s="540"/>
      <c r="N176" s="569"/>
      <c r="O176" s="454">
        <f t="shared" si="184"/>
        <v>0</v>
      </c>
      <c r="P176" s="455">
        <f>P180</f>
        <v>0</v>
      </c>
      <c r="Q176" s="456">
        <f>Q180</f>
        <v>0</v>
      </c>
      <c r="R176" s="457">
        <f>R180</f>
        <v>0</v>
      </c>
      <c r="S176" s="455">
        <f>S180</f>
        <v>0</v>
      </c>
      <c r="T176" s="456">
        <f>T180</f>
        <v>0</v>
      </c>
      <c r="U176" s="457">
        <f t="shared" si="185"/>
        <v>0</v>
      </c>
      <c r="V176" s="455">
        <f>V180</f>
        <v>0</v>
      </c>
      <c r="W176" s="456">
        <f>W180</f>
        <v>0</v>
      </c>
      <c r="X176" s="457">
        <f>X180</f>
        <v>0</v>
      </c>
      <c r="Y176" s="455">
        <f>Y180</f>
        <v>0</v>
      </c>
      <c r="Z176" s="456">
        <f>Z180</f>
        <v>0</v>
      </c>
      <c r="AA176" s="457">
        <f t="shared" si="186"/>
        <v>0</v>
      </c>
      <c r="AB176" s="455">
        <f>AB180</f>
        <v>0</v>
      </c>
      <c r="AC176" s="456">
        <f>AC180</f>
        <v>0</v>
      </c>
      <c r="AD176" s="457">
        <f>AD180</f>
        <v>0</v>
      </c>
      <c r="AE176" s="455">
        <f>AE180</f>
        <v>0</v>
      </c>
      <c r="AF176" s="456">
        <f>AF180</f>
        <v>0</v>
      </c>
      <c r="AG176" s="457">
        <f t="shared" si="187"/>
        <v>0</v>
      </c>
      <c r="AH176" s="455">
        <f>AH180</f>
        <v>0</v>
      </c>
      <c r="AI176" s="456">
        <f>AI180</f>
        <v>0</v>
      </c>
      <c r="AJ176" s="457">
        <f>AJ180</f>
        <v>0</v>
      </c>
      <c r="AK176" s="455">
        <f>AK180</f>
        <v>0</v>
      </c>
      <c r="AL176" s="456">
        <f>AL180</f>
        <v>0</v>
      </c>
      <c r="AM176" s="457">
        <f t="shared" si="188"/>
        <v>0</v>
      </c>
      <c r="AN176" s="455">
        <f>AN180</f>
        <v>0</v>
      </c>
      <c r="AO176" s="456">
        <f>AO180</f>
        <v>0</v>
      </c>
      <c r="AP176" s="457">
        <f>AP180</f>
        <v>0</v>
      </c>
      <c r="AQ176" s="455">
        <f>AQ180</f>
        <v>0</v>
      </c>
      <c r="AR176" s="456">
        <f>AR180</f>
        <v>0</v>
      </c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6"/>
      <c r="BC176" s="496"/>
    </row>
    <row r="177" spans="1:55" ht="14.25">
      <c r="A177" s="406"/>
      <c r="B177" s="844"/>
      <c r="C177" s="407"/>
      <c r="D177" s="846"/>
      <c r="E177" s="378" t="s">
        <v>1486</v>
      </c>
      <c r="F177" s="423" t="s">
        <v>1487</v>
      </c>
      <c r="G177" s="540"/>
      <c r="H177" s="569"/>
      <c r="I177" s="540"/>
      <c r="J177" s="569"/>
      <c r="K177" s="540"/>
      <c r="L177" s="569"/>
      <c r="M177" s="540"/>
      <c r="N177" s="569"/>
      <c r="O177" s="454">
        <f t="shared" si="184"/>
        <v>0</v>
      </c>
      <c r="P177" s="455">
        <f>P178+P179+P180</f>
        <v>0</v>
      </c>
      <c r="Q177" s="456">
        <f>Q178+Q179+Q180</f>
        <v>0</v>
      </c>
      <c r="R177" s="457">
        <f>R178+R179+R180</f>
        <v>0</v>
      </c>
      <c r="S177" s="455">
        <f>S178+S179+S180</f>
        <v>0</v>
      </c>
      <c r="T177" s="456">
        <f>T178+T179+T180</f>
        <v>0</v>
      </c>
      <c r="U177" s="457">
        <f t="shared" si="185"/>
        <v>0</v>
      </c>
      <c r="V177" s="455">
        <f>V178+V179+V180</f>
        <v>0</v>
      </c>
      <c r="W177" s="456">
        <f>W178+W179+W180</f>
        <v>0</v>
      </c>
      <c r="X177" s="457">
        <f>X178+X179+X180</f>
        <v>0</v>
      </c>
      <c r="Y177" s="455">
        <f>Y178+Y179+Y180</f>
        <v>0</v>
      </c>
      <c r="Z177" s="456">
        <f>Z178+Z179+Z180</f>
        <v>0</v>
      </c>
      <c r="AA177" s="457">
        <f t="shared" si="186"/>
        <v>0</v>
      </c>
      <c r="AB177" s="455">
        <f>AB178+AB179+AB180</f>
        <v>0</v>
      </c>
      <c r="AC177" s="456">
        <f>AC178+AC179+AC180</f>
        <v>0</v>
      </c>
      <c r="AD177" s="457">
        <f>AD178+AD179+AD180</f>
        <v>0</v>
      </c>
      <c r="AE177" s="455">
        <f>AE178+AE179+AE180</f>
        <v>0</v>
      </c>
      <c r="AF177" s="456">
        <f>AF178+AF179+AF180</f>
        <v>0</v>
      </c>
      <c r="AG177" s="457">
        <f t="shared" si="187"/>
        <v>0</v>
      </c>
      <c r="AH177" s="455">
        <f>AH178+AH179+AH180</f>
        <v>0</v>
      </c>
      <c r="AI177" s="456">
        <f>AI178+AI179+AI180</f>
        <v>0</v>
      </c>
      <c r="AJ177" s="457">
        <f>AJ178+AJ179+AJ180</f>
        <v>0</v>
      </c>
      <c r="AK177" s="455">
        <f>AK178+AK179+AK180</f>
        <v>0</v>
      </c>
      <c r="AL177" s="456">
        <f>AL178+AL179+AL180</f>
        <v>0</v>
      </c>
      <c r="AM177" s="457">
        <f t="shared" si="188"/>
        <v>0</v>
      </c>
      <c r="AN177" s="455">
        <f>AN178+AN179+AN180</f>
        <v>0</v>
      </c>
      <c r="AO177" s="456">
        <f>AO178+AO179+AO180</f>
        <v>0</v>
      </c>
      <c r="AP177" s="457">
        <f>AP178+AP179+AP180</f>
        <v>0</v>
      </c>
      <c r="AQ177" s="455">
        <f>AQ178+AQ179+AQ180</f>
        <v>0</v>
      </c>
      <c r="AR177" s="456">
        <f>AR178+AR179+AR180</f>
        <v>0</v>
      </c>
      <c r="AS177" s="496"/>
      <c r="AT177" s="496"/>
      <c r="AU177" s="496"/>
      <c r="AV177" s="496"/>
      <c r="AW177" s="496"/>
      <c r="AX177" s="496"/>
      <c r="AY177" s="496"/>
      <c r="AZ177" s="496"/>
      <c r="BA177" s="496"/>
      <c r="BB177" s="496"/>
      <c r="BC177" s="496"/>
    </row>
    <row r="178" spans="1:55" ht="22.5">
      <c r="A178" s="406"/>
      <c r="B178" s="844"/>
      <c r="C178" s="407"/>
      <c r="D178" s="846"/>
      <c r="E178" s="378" t="s">
        <v>1488</v>
      </c>
      <c r="F178" s="422" t="s">
        <v>1481</v>
      </c>
      <c r="G178" s="540"/>
      <c r="H178" s="569"/>
      <c r="I178" s="540"/>
      <c r="J178" s="569"/>
      <c r="K178" s="540"/>
      <c r="L178" s="569"/>
      <c r="M178" s="540"/>
      <c r="N178" s="569"/>
      <c r="O178" s="454">
        <f t="shared" si="184"/>
        <v>0</v>
      </c>
      <c r="P178" s="381"/>
      <c r="Q178" s="380"/>
      <c r="R178" s="656"/>
      <c r="S178" s="381"/>
      <c r="T178" s="380"/>
      <c r="U178" s="457">
        <f t="shared" si="185"/>
        <v>0</v>
      </c>
      <c r="V178" s="626">
        <f t="shared" ref="V178:Z180" si="194">P178</f>
        <v>0</v>
      </c>
      <c r="W178" s="634">
        <f t="shared" si="194"/>
        <v>0</v>
      </c>
      <c r="X178" s="626">
        <f t="shared" si="194"/>
        <v>0</v>
      </c>
      <c r="Y178" s="381">
        <f t="shared" si="194"/>
        <v>0</v>
      </c>
      <c r="Z178" s="380">
        <f t="shared" si="194"/>
        <v>0</v>
      </c>
      <c r="AA178" s="457">
        <f t="shared" si="186"/>
        <v>0</v>
      </c>
      <c r="AB178" s="626">
        <f t="shared" ref="AB178:AF180" si="195">P178</f>
        <v>0</v>
      </c>
      <c r="AC178" s="634">
        <f t="shared" si="195"/>
        <v>0</v>
      </c>
      <c r="AD178" s="626">
        <f t="shared" si="195"/>
        <v>0</v>
      </c>
      <c r="AE178" s="381">
        <f t="shared" si="195"/>
        <v>0</v>
      </c>
      <c r="AF178" s="380">
        <f t="shared" si="195"/>
        <v>0</v>
      </c>
      <c r="AG178" s="457">
        <f t="shared" si="187"/>
        <v>0</v>
      </c>
      <c r="AH178" s="626">
        <f t="shared" ref="AH178:AL180" si="196">P178</f>
        <v>0</v>
      </c>
      <c r="AI178" s="634">
        <f t="shared" si="196"/>
        <v>0</v>
      </c>
      <c r="AJ178" s="626">
        <f t="shared" si="196"/>
        <v>0</v>
      </c>
      <c r="AK178" s="381">
        <f t="shared" si="196"/>
        <v>0</v>
      </c>
      <c r="AL178" s="380">
        <f t="shared" si="196"/>
        <v>0</v>
      </c>
      <c r="AM178" s="457">
        <f t="shared" si="188"/>
        <v>0</v>
      </c>
      <c r="AN178" s="626">
        <f t="shared" ref="AN178:AR180" si="197">P178</f>
        <v>0</v>
      </c>
      <c r="AO178" s="634">
        <f t="shared" si="197"/>
        <v>0</v>
      </c>
      <c r="AP178" s="626">
        <f t="shared" si="197"/>
        <v>0</v>
      </c>
      <c r="AQ178" s="381">
        <f t="shared" si="197"/>
        <v>0</v>
      </c>
      <c r="AR178" s="380">
        <f t="shared" si="197"/>
        <v>0</v>
      </c>
      <c r="AS178" s="496"/>
      <c r="AT178" s="496"/>
      <c r="AU178" s="496"/>
      <c r="AV178" s="496"/>
      <c r="AW178" s="496"/>
      <c r="AX178" s="496"/>
      <c r="AY178" s="496"/>
      <c r="AZ178" s="496"/>
      <c r="BA178" s="496"/>
      <c r="BB178" s="496"/>
      <c r="BC178" s="496"/>
    </row>
    <row r="179" spans="1:55" ht="14.25">
      <c r="A179" s="406"/>
      <c r="B179" s="844"/>
      <c r="C179" s="407"/>
      <c r="D179" s="846"/>
      <c r="E179" s="378" t="s">
        <v>1489</v>
      </c>
      <c r="F179" s="422" t="s">
        <v>1483</v>
      </c>
      <c r="G179" s="540"/>
      <c r="H179" s="569"/>
      <c r="I179" s="540"/>
      <c r="J179" s="569"/>
      <c r="K179" s="540"/>
      <c r="L179" s="569"/>
      <c r="M179" s="540"/>
      <c r="N179" s="569"/>
      <c r="O179" s="454">
        <f t="shared" si="184"/>
        <v>0</v>
      </c>
      <c r="P179" s="381"/>
      <c r="Q179" s="380"/>
      <c r="R179" s="656"/>
      <c r="S179" s="381"/>
      <c r="T179" s="380"/>
      <c r="U179" s="457">
        <f t="shared" si="185"/>
        <v>0</v>
      </c>
      <c r="V179" s="626">
        <f t="shared" si="194"/>
        <v>0</v>
      </c>
      <c r="W179" s="634">
        <f t="shared" si="194"/>
        <v>0</v>
      </c>
      <c r="X179" s="626">
        <f t="shared" si="194"/>
        <v>0</v>
      </c>
      <c r="Y179" s="381">
        <f t="shared" si="194"/>
        <v>0</v>
      </c>
      <c r="Z179" s="380">
        <f t="shared" si="194"/>
        <v>0</v>
      </c>
      <c r="AA179" s="457">
        <f t="shared" si="186"/>
        <v>0</v>
      </c>
      <c r="AB179" s="626">
        <f t="shared" si="195"/>
        <v>0</v>
      </c>
      <c r="AC179" s="634">
        <f t="shared" si="195"/>
        <v>0</v>
      </c>
      <c r="AD179" s="626">
        <f t="shared" si="195"/>
        <v>0</v>
      </c>
      <c r="AE179" s="381">
        <f t="shared" si="195"/>
        <v>0</v>
      </c>
      <c r="AF179" s="380">
        <f t="shared" si="195"/>
        <v>0</v>
      </c>
      <c r="AG179" s="457">
        <f t="shared" si="187"/>
        <v>0</v>
      </c>
      <c r="AH179" s="626">
        <f t="shared" si="196"/>
        <v>0</v>
      </c>
      <c r="AI179" s="634">
        <f t="shared" si="196"/>
        <v>0</v>
      </c>
      <c r="AJ179" s="626">
        <f t="shared" si="196"/>
        <v>0</v>
      </c>
      <c r="AK179" s="381">
        <f t="shared" si="196"/>
        <v>0</v>
      </c>
      <c r="AL179" s="380">
        <f t="shared" si="196"/>
        <v>0</v>
      </c>
      <c r="AM179" s="457">
        <f t="shared" si="188"/>
        <v>0</v>
      </c>
      <c r="AN179" s="626">
        <f t="shared" si="197"/>
        <v>0</v>
      </c>
      <c r="AO179" s="634">
        <f t="shared" si="197"/>
        <v>0</v>
      </c>
      <c r="AP179" s="626">
        <f t="shared" si="197"/>
        <v>0</v>
      </c>
      <c r="AQ179" s="381">
        <f t="shared" si="197"/>
        <v>0</v>
      </c>
      <c r="AR179" s="380">
        <f t="shared" si="197"/>
        <v>0</v>
      </c>
      <c r="AS179" s="496"/>
      <c r="AT179" s="496"/>
      <c r="AU179" s="496"/>
      <c r="AV179" s="496"/>
      <c r="AW179" s="496"/>
      <c r="AX179" s="496"/>
      <c r="AY179" s="496"/>
      <c r="AZ179" s="496"/>
      <c r="BA179" s="496"/>
      <c r="BB179" s="496"/>
      <c r="BC179" s="496"/>
    </row>
    <row r="180" spans="1:55" ht="14.25">
      <c r="A180" s="406"/>
      <c r="B180" s="844"/>
      <c r="C180" s="407"/>
      <c r="D180" s="846"/>
      <c r="E180" s="378" t="s">
        <v>1490</v>
      </c>
      <c r="F180" s="422" t="s">
        <v>1485</v>
      </c>
      <c r="G180" s="540"/>
      <c r="H180" s="569"/>
      <c r="I180" s="540"/>
      <c r="J180" s="569"/>
      <c r="K180" s="540"/>
      <c r="L180" s="569"/>
      <c r="M180" s="540"/>
      <c r="N180" s="569"/>
      <c r="O180" s="454">
        <f t="shared" si="184"/>
        <v>0</v>
      </c>
      <c r="P180" s="381"/>
      <c r="Q180" s="380"/>
      <c r="R180" s="656"/>
      <c r="S180" s="381"/>
      <c r="T180" s="380"/>
      <c r="U180" s="457">
        <f t="shared" si="185"/>
        <v>0</v>
      </c>
      <c r="V180" s="626">
        <f t="shared" si="194"/>
        <v>0</v>
      </c>
      <c r="W180" s="634">
        <f t="shared" si="194"/>
        <v>0</v>
      </c>
      <c r="X180" s="626">
        <f t="shared" si="194"/>
        <v>0</v>
      </c>
      <c r="Y180" s="381">
        <f t="shared" si="194"/>
        <v>0</v>
      </c>
      <c r="Z180" s="380">
        <f t="shared" si="194"/>
        <v>0</v>
      </c>
      <c r="AA180" s="457">
        <f t="shared" si="186"/>
        <v>0</v>
      </c>
      <c r="AB180" s="626">
        <f t="shared" si="195"/>
        <v>0</v>
      </c>
      <c r="AC180" s="634">
        <f t="shared" si="195"/>
        <v>0</v>
      </c>
      <c r="AD180" s="626">
        <f t="shared" si="195"/>
        <v>0</v>
      </c>
      <c r="AE180" s="381">
        <f t="shared" si="195"/>
        <v>0</v>
      </c>
      <c r="AF180" s="380">
        <f t="shared" si="195"/>
        <v>0</v>
      </c>
      <c r="AG180" s="457">
        <f t="shared" si="187"/>
        <v>0</v>
      </c>
      <c r="AH180" s="626">
        <f t="shared" si="196"/>
        <v>0</v>
      </c>
      <c r="AI180" s="634">
        <f t="shared" si="196"/>
        <v>0</v>
      </c>
      <c r="AJ180" s="626">
        <f t="shared" si="196"/>
        <v>0</v>
      </c>
      <c r="AK180" s="381">
        <f t="shared" si="196"/>
        <v>0</v>
      </c>
      <c r="AL180" s="380">
        <f t="shared" si="196"/>
        <v>0</v>
      </c>
      <c r="AM180" s="457">
        <f t="shared" si="188"/>
        <v>0</v>
      </c>
      <c r="AN180" s="626">
        <f t="shared" si="197"/>
        <v>0</v>
      </c>
      <c r="AO180" s="634">
        <f t="shared" si="197"/>
        <v>0</v>
      </c>
      <c r="AP180" s="626">
        <f t="shared" si="197"/>
        <v>0</v>
      </c>
      <c r="AQ180" s="381">
        <f t="shared" si="197"/>
        <v>0</v>
      </c>
      <c r="AR180" s="380">
        <f t="shared" si="197"/>
        <v>0</v>
      </c>
      <c r="AS180" s="496"/>
      <c r="AT180" s="496"/>
      <c r="AU180" s="496"/>
      <c r="AV180" s="496"/>
      <c r="AW180" s="496"/>
      <c r="AX180" s="496"/>
      <c r="AY180" s="496"/>
      <c r="AZ180" s="496"/>
      <c r="BA180" s="496"/>
      <c r="BB180" s="496"/>
      <c r="BC180" s="496"/>
    </row>
    <row r="181" spans="1:55" ht="14.25">
      <c r="A181" s="406"/>
      <c r="B181" s="844"/>
      <c r="C181" s="407"/>
      <c r="D181" s="846"/>
      <c r="E181" s="378" t="s">
        <v>1491</v>
      </c>
      <c r="F181" s="423" t="s">
        <v>1492</v>
      </c>
      <c r="G181" s="540"/>
      <c r="H181" s="569"/>
      <c r="I181" s="540"/>
      <c r="J181" s="569"/>
      <c r="K181" s="540"/>
      <c r="L181" s="569"/>
      <c r="M181" s="540"/>
      <c r="N181" s="569"/>
      <c r="O181" s="454">
        <f t="shared" si="184"/>
        <v>0</v>
      </c>
      <c r="P181" s="455">
        <f>P182+P183</f>
        <v>0</v>
      </c>
      <c r="Q181" s="456">
        <f>Q182+Q183</f>
        <v>0</v>
      </c>
      <c r="R181" s="457">
        <f>R182+R183</f>
        <v>0</v>
      </c>
      <c r="S181" s="455">
        <f>S182+S183</f>
        <v>0</v>
      </c>
      <c r="T181" s="456">
        <f>T182+T183</f>
        <v>0</v>
      </c>
      <c r="U181" s="457">
        <f t="shared" si="185"/>
        <v>0</v>
      </c>
      <c r="V181" s="455">
        <f>V182+V183</f>
        <v>0</v>
      </c>
      <c r="W181" s="456">
        <f>W182+W183</f>
        <v>0</v>
      </c>
      <c r="X181" s="457">
        <f>X182+X183</f>
        <v>0</v>
      </c>
      <c r="Y181" s="455">
        <f>Y182+Y183</f>
        <v>0</v>
      </c>
      <c r="Z181" s="456">
        <f>Z182+Z183</f>
        <v>0</v>
      </c>
      <c r="AA181" s="457">
        <f t="shared" si="186"/>
        <v>0</v>
      </c>
      <c r="AB181" s="455">
        <f>AB182+AB183</f>
        <v>0</v>
      </c>
      <c r="AC181" s="456">
        <f>AC182+AC183</f>
        <v>0</v>
      </c>
      <c r="AD181" s="457">
        <f>AD182+AD183</f>
        <v>0</v>
      </c>
      <c r="AE181" s="455">
        <f>AE182+AE183</f>
        <v>0</v>
      </c>
      <c r="AF181" s="456">
        <f>AF182+AF183</f>
        <v>0</v>
      </c>
      <c r="AG181" s="457">
        <f t="shared" si="187"/>
        <v>0</v>
      </c>
      <c r="AH181" s="455">
        <f>AH182+AH183</f>
        <v>0</v>
      </c>
      <c r="AI181" s="456">
        <f>AI182+AI183</f>
        <v>0</v>
      </c>
      <c r="AJ181" s="457">
        <f>AJ182+AJ183</f>
        <v>0</v>
      </c>
      <c r="AK181" s="455">
        <f>AK182+AK183</f>
        <v>0</v>
      </c>
      <c r="AL181" s="456">
        <f>AL182+AL183</f>
        <v>0</v>
      </c>
      <c r="AM181" s="457">
        <f t="shared" si="188"/>
        <v>0</v>
      </c>
      <c r="AN181" s="455">
        <f>AN182+AN183</f>
        <v>0</v>
      </c>
      <c r="AO181" s="456">
        <f>AO182+AO183</f>
        <v>0</v>
      </c>
      <c r="AP181" s="457">
        <f>AP182+AP183</f>
        <v>0</v>
      </c>
      <c r="AQ181" s="455">
        <f>AQ182+AQ183</f>
        <v>0</v>
      </c>
      <c r="AR181" s="456">
        <f>AR182+AR183</f>
        <v>0</v>
      </c>
      <c r="AS181" s="496"/>
      <c r="AT181" s="496"/>
      <c r="AU181" s="496"/>
      <c r="AV181" s="496"/>
      <c r="AW181" s="496"/>
      <c r="AX181" s="496"/>
      <c r="AY181" s="496"/>
      <c r="AZ181" s="496"/>
      <c r="BA181" s="496"/>
      <c r="BB181" s="496"/>
      <c r="BC181" s="496"/>
    </row>
    <row r="182" spans="1:55" ht="22.5">
      <c r="A182" s="406"/>
      <c r="B182" s="844"/>
      <c r="C182" s="407"/>
      <c r="D182" s="846"/>
      <c r="E182" s="378" t="s">
        <v>1493</v>
      </c>
      <c r="F182" s="422" t="s">
        <v>1481</v>
      </c>
      <c r="G182" s="540"/>
      <c r="H182" s="569"/>
      <c r="I182" s="540"/>
      <c r="J182" s="569"/>
      <c r="K182" s="540"/>
      <c r="L182" s="569"/>
      <c r="M182" s="540"/>
      <c r="N182" s="569"/>
      <c r="O182" s="454">
        <f t="shared" si="184"/>
        <v>0</v>
      </c>
      <c r="P182" s="381"/>
      <c r="Q182" s="380"/>
      <c r="R182" s="656"/>
      <c r="S182" s="381"/>
      <c r="T182" s="380"/>
      <c r="U182" s="457">
        <f t="shared" si="185"/>
        <v>0</v>
      </c>
      <c r="V182" s="626">
        <f t="shared" ref="V182:Z183" si="198">P182</f>
        <v>0</v>
      </c>
      <c r="W182" s="634">
        <f t="shared" si="198"/>
        <v>0</v>
      </c>
      <c r="X182" s="626">
        <f t="shared" si="198"/>
        <v>0</v>
      </c>
      <c r="Y182" s="381">
        <f t="shared" si="198"/>
        <v>0</v>
      </c>
      <c r="Z182" s="380">
        <f t="shared" si="198"/>
        <v>0</v>
      </c>
      <c r="AA182" s="457">
        <f t="shared" si="186"/>
        <v>0</v>
      </c>
      <c r="AB182" s="626">
        <f t="shared" ref="AB182:AF183" si="199">P182</f>
        <v>0</v>
      </c>
      <c r="AC182" s="634">
        <f t="shared" si="199"/>
        <v>0</v>
      </c>
      <c r="AD182" s="626">
        <f t="shared" si="199"/>
        <v>0</v>
      </c>
      <c r="AE182" s="381">
        <f t="shared" si="199"/>
        <v>0</v>
      </c>
      <c r="AF182" s="380">
        <f t="shared" si="199"/>
        <v>0</v>
      </c>
      <c r="AG182" s="457">
        <f t="shared" si="187"/>
        <v>0</v>
      </c>
      <c r="AH182" s="626">
        <f t="shared" ref="AH182:AL183" si="200">P182</f>
        <v>0</v>
      </c>
      <c r="AI182" s="634">
        <f t="shared" si="200"/>
        <v>0</v>
      </c>
      <c r="AJ182" s="626">
        <f t="shared" si="200"/>
        <v>0</v>
      </c>
      <c r="AK182" s="381">
        <f t="shared" si="200"/>
        <v>0</v>
      </c>
      <c r="AL182" s="380">
        <f t="shared" si="200"/>
        <v>0</v>
      </c>
      <c r="AM182" s="457">
        <f t="shared" si="188"/>
        <v>0</v>
      </c>
      <c r="AN182" s="626">
        <f t="shared" ref="AN182:AR183" si="201">P182</f>
        <v>0</v>
      </c>
      <c r="AO182" s="634">
        <f t="shared" si="201"/>
        <v>0</v>
      </c>
      <c r="AP182" s="626">
        <f t="shared" si="201"/>
        <v>0</v>
      </c>
      <c r="AQ182" s="381">
        <f t="shared" si="201"/>
        <v>0</v>
      </c>
      <c r="AR182" s="380">
        <f t="shared" si="201"/>
        <v>0</v>
      </c>
      <c r="AS182" s="496"/>
      <c r="AT182" s="496"/>
      <c r="AU182" s="496"/>
      <c r="AV182" s="496"/>
      <c r="AW182" s="496"/>
      <c r="AX182" s="496"/>
      <c r="AY182" s="496"/>
      <c r="AZ182" s="496"/>
      <c r="BA182" s="496"/>
      <c r="BB182" s="496"/>
      <c r="BC182" s="496"/>
    </row>
    <row r="183" spans="1:55" ht="14.25">
      <c r="A183" s="406"/>
      <c r="B183" s="844"/>
      <c r="C183" s="407"/>
      <c r="D183" s="846"/>
      <c r="E183" s="378" t="s">
        <v>1494</v>
      </c>
      <c r="F183" s="422" t="s">
        <v>1483</v>
      </c>
      <c r="G183" s="540"/>
      <c r="H183" s="569"/>
      <c r="I183" s="540"/>
      <c r="J183" s="569"/>
      <c r="K183" s="540"/>
      <c r="L183" s="569"/>
      <c r="M183" s="540"/>
      <c r="N183" s="569"/>
      <c r="O183" s="454">
        <f t="shared" si="184"/>
        <v>0</v>
      </c>
      <c r="P183" s="381"/>
      <c r="Q183" s="380"/>
      <c r="R183" s="656"/>
      <c r="S183" s="381"/>
      <c r="T183" s="380"/>
      <c r="U183" s="457">
        <f t="shared" si="185"/>
        <v>0</v>
      </c>
      <c r="V183" s="626">
        <f t="shared" si="198"/>
        <v>0</v>
      </c>
      <c r="W183" s="634">
        <f t="shared" si="198"/>
        <v>0</v>
      </c>
      <c r="X183" s="626">
        <f t="shared" si="198"/>
        <v>0</v>
      </c>
      <c r="Y183" s="381">
        <f t="shared" si="198"/>
        <v>0</v>
      </c>
      <c r="Z183" s="380">
        <f t="shared" si="198"/>
        <v>0</v>
      </c>
      <c r="AA183" s="457">
        <f t="shared" si="186"/>
        <v>0</v>
      </c>
      <c r="AB183" s="626">
        <f t="shared" si="199"/>
        <v>0</v>
      </c>
      <c r="AC183" s="634">
        <f t="shared" si="199"/>
        <v>0</v>
      </c>
      <c r="AD183" s="626">
        <f t="shared" si="199"/>
        <v>0</v>
      </c>
      <c r="AE183" s="381">
        <f t="shared" si="199"/>
        <v>0</v>
      </c>
      <c r="AF183" s="380">
        <f t="shared" si="199"/>
        <v>0</v>
      </c>
      <c r="AG183" s="457">
        <f t="shared" si="187"/>
        <v>0</v>
      </c>
      <c r="AH183" s="626">
        <f t="shared" si="200"/>
        <v>0</v>
      </c>
      <c r="AI183" s="634">
        <f t="shared" si="200"/>
        <v>0</v>
      </c>
      <c r="AJ183" s="626">
        <f t="shared" si="200"/>
        <v>0</v>
      </c>
      <c r="AK183" s="381">
        <f t="shared" si="200"/>
        <v>0</v>
      </c>
      <c r="AL183" s="380">
        <f t="shared" si="200"/>
        <v>0</v>
      </c>
      <c r="AM183" s="457">
        <f t="shared" si="188"/>
        <v>0</v>
      </c>
      <c r="AN183" s="626">
        <f t="shared" si="201"/>
        <v>0</v>
      </c>
      <c r="AO183" s="634">
        <f t="shared" si="201"/>
        <v>0</v>
      </c>
      <c r="AP183" s="626">
        <f t="shared" si="201"/>
        <v>0</v>
      </c>
      <c r="AQ183" s="381">
        <f t="shared" si="201"/>
        <v>0</v>
      </c>
      <c r="AR183" s="380">
        <f t="shared" si="201"/>
        <v>0</v>
      </c>
      <c r="AS183" s="496"/>
      <c r="AT183" s="496"/>
      <c r="AU183" s="496"/>
      <c r="AV183" s="496"/>
      <c r="AW183" s="496"/>
      <c r="AX183" s="496"/>
      <c r="AY183" s="496"/>
      <c r="AZ183" s="496"/>
      <c r="BA183" s="496"/>
      <c r="BB183" s="496"/>
      <c r="BC183" s="496"/>
    </row>
    <row r="184" spans="1:55" ht="14.25">
      <c r="A184" s="406"/>
      <c r="B184" s="844"/>
      <c r="C184" s="407"/>
      <c r="D184" s="846"/>
      <c r="E184" s="378" t="s">
        <v>1495</v>
      </c>
      <c r="F184" s="421" t="s">
        <v>1496</v>
      </c>
      <c r="G184" s="540"/>
      <c r="H184" s="569"/>
      <c r="I184" s="540"/>
      <c r="J184" s="569"/>
      <c r="K184" s="540"/>
      <c r="L184" s="569"/>
      <c r="M184" s="540"/>
      <c r="N184" s="569"/>
      <c r="O184" s="454">
        <f t="shared" si="184"/>
        <v>0</v>
      </c>
      <c r="P184" s="455">
        <f>P185+P188+P192</f>
        <v>0</v>
      </c>
      <c r="Q184" s="456">
        <f>Q185+Q188+Q192</f>
        <v>0</v>
      </c>
      <c r="R184" s="457">
        <f>R185+R188+R192</f>
        <v>0</v>
      </c>
      <c r="S184" s="455">
        <f>S185+S188+S192</f>
        <v>0</v>
      </c>
      <c r="T184" s="456">
        <f>T185+T188+T192</f>
        <v>0</v>
      </c>
      <c r="U184" s="457">
        <f t="shared" si="185"/>
        <v>0</v>
      </c>
      <c r="V184" s="455">
        <f>V185+V188+V192</f>
        <v>0</v>
      </c>
      <c r="W184" s="456">
        <f>W185+W188+W192</f>
        <v>0</v>
      </c>
      <c r="X184" s="457">
        <f>X185+X188+X192</f>
        <v>0</v>
      </c>
      <c r="Y184" s="455">
        <f>Y185+Y188+Y192</f>
        <v>0</v>
      </c>
      <c r="Z184" s="456">
        <f>Z185+Z188+Z192</f>
        <v>0</v>
      </c>
      <c r="AA184" s="457">
        <f t="shared" si="186"/>
        <v>0</v>
      </c>
      <c r="AB184" s="455">
        <f>AB185+AB188+AB192</f>
        <v>0</v>
      </c>
      <c r="AC184" s="456">
        <f>AC185+AC188+AC192</f>
        <v>0</v>
      </c>
      <c r="AD184" s="457">
        <f>AD185+AD188+AD192</f>
        <v>0</v>
      </c>
      <c r="AE184" s="455">
        <f>AE185+AE188+AE192</f>
        <v>0</v>
      </c>
      <c r="AF184" s="456">
        <f>AF185+AF188+AF192</f>
        <v>0</v>
      </c>
      <c r="AG184" s="457">
        <f t="shared" si="187"/>
        <v>0</v>
      </c>
      <c r="AH184" s="455">
        <f>AH185+AH188+AH192</f>
        <v>0</v>
      </c>
      <c r="AI184" s="456">
        <f>AI185+AI188+AI192</f>
        <v>0</v>
      </c>
      <c r="AJ184" s="457">
        <f>AJ185+AJ188+AJ192</f>
        <v>0</v>
      </c>
      <c r="AK184" s="455">
        <f>AK185+AK188+AK192</f>
        <v>0</v>
      </c>
      <c r="AL184" s="456">
        <f>AL185+AL188+AL192</f>
        <v>0</v>
      </c>
      <c r="AM184" s="457">
        <f t="shared" si="188"/>
        <v>0</v>
      </c>
      <c r="AN184" s="455">
        <f>AN185+AN188+AN192</f>
        <v>0</v>
      </c>
      <c r="AO184" s="456">
        <f>AO185+AO188+AO192</f>
        <v>0</v>
      </c>
      <c r="AP184" s="457">
        <f>AP185+AP188+AP192</f>
        <v>0</v>
      </c>
      <c r="AQ184" s="455">
        <f>AQ185+AQ188+AQ192</f>
        <v>0</v>
      </c>
      <c r="AR184" s="456">
        <f>AR185+AR188+AR192</f>
        <v>0</v>
      </c>
      <c r="AS184" s="496"/>
      <c r="AT184" s="496"/>
      <c r="AU184" s="496"/>
      <c r="AV184" s="496"/>
      <c r="AW184" s="496"/>
      <c r="AX184" s="496"/>
      <c r="AY184" s="496"/>
      <c r="AZ184" s="496"/>
      <c r="BA184" s="496"/>
      <c r="BB184" s="496"/>
      <c r="BC184" s="496"/>
    </row>
    <row r="185" spans="1:55" ht="14.25">
      <c r="A185" s="406"/>
      <c r="B185" s="844"/>
      <c r="C185" s="407"/>
      <c r="D185" s="846"/>
      <c r="E185" s="378" t="s">
        <v>1497</v>
      </c>
      <c r="F185" s="423" t="s">
        <v>1498</v>
      </c>
      <c r="G185" s="540"/>
      <c r="H185" s="569"/>
      <c r="I185" s="540"/>
      <c r="J185" s="569"/>
      <c r="K185" s="540"/>
      <c r="L185" s="569"/>
      <c r="M185" s="540"/>
      <c r="N185" s="569"/>
      <c r="O185" s="454">
        <f t="shared" si="184"/>
        <v>0</v>
      </c>
      <c r="P185" s="455">
        <f>P186+P187</f>
        <v>0</v>
      </c>
      <c r="Q185" s="456">
        <f>Q186+Q187</f>
        <v>0</v>
      </c>
      <c r="R185" s="457">
        <f>R186+R187</f>
        <v>0</v>
      </c>
      <c r="S185" s="455">
        <f>S186+S187</f>
        <v>0</v>
      </c>
      <c r="T185" s="456">
        <f>T186+T187</f>
        <v>0</v>
      </c>
      <c r="U185" s="457">
        <f t="shared" si="185"/>
        <v>0</v>
      </c>
      <c r="V185" s="455">
        <f>V186+V187</f>
        <v>0</v>
      </c>
      <c r="W185" s="456">
        <f>W186+W187</f>
        <v>0</v>
      </c>
      <c r="X185" s="457">
        <f>X186+X187</f>
        <v>0</v>
      </c>
      <c r="Y185" s="455">
        <f>Y186+Y187</f>
        <v>0</v>
      </c>
      <c r="Z185" s="456">
        <f>Z186+Z187</f>
        <v>0</v>
      </c>
      <c r="AA185" s="457">
        <f t="shared" si="186"/>
        <v>0</v>
      </c>
      <c r="AB185" s="455">
        <f>AB186+AB187</f>
        <v>0</v>
      </c>
      <c r="AC185" s="456">
        <f>AC186+AC187</f>
        <v>0</v>
      </c>
      <c r="AD185" s="457">
        <f>AD186+AD187</f>
        <v>0</v>
      </c>
      <c r="AE185" s="455">
        <f>AE186+AE187</f>
        <v>0</v>
      </c>
      <c r="AF185" s="456">
        <f>AF186+AF187</f>
        <v>0</v>
      </c>
      <c r="AG185" s="457">
        <f t="shared" si="187"/>
        <v>0</v>
      </c>
      <c r="AH185" s="455">
        <f>AH186+AH187</f>
        <v>0</v>
      </c>
      <c r="AI185" s="456">
        <f>AI186+AI187</f>
        <v>0</v>
      </c>
      <c r="AJ185" s="457">
        <f>AJ186+AJ187</f>
        <v>0</v>
      </c>
      <c r="AK185" s="455">
        <f>AK186+AK187</f>
        <v>0</v>
      </c>
      <c r="AL185" s="456">
        <f>AL186+AL187</f>
        <v>0</v>
      </c>
      <c r="AM185" s="457">
        <f t="shared" si="188"/>
        <v>0</v>
      </c>
      <c r="AN185" s="455">
        <f>AN186+AN187</f>
        <v>0</v>
      </c>
      <c r="AO185" s="456">
        <f>AO186+AO187</f>
        <v>0</v>
      </c>
      <c r="AP185" s="457">
        <f>AP186+AP187</f>
        <v>0</v>
      </c>
      <c r="AQ185" s="455">
        <f>AQ186+AQ187</f>
        <v>0</v>
      </c>
      <c r="AR185" s="456">
        <f>AR186+AR187</f>
        <v>0</v>
      </c>
      <c r="AS185" s="496"/>
      <c r="AT185" s="496"/>
      <c r="AU185" s="496"/>
      <c r="AV185" s="496"/>
      <c r="AW185" s="496"/>
      <c r="AX185" s="496"/>
      <c r="AY185" s="496"/>
      <c r="AZ185" s="496"/>
      <c r="BA185" s="496"/>
      <c r="BB185" s="496"/>
      <c r="BC185" s="496"/>
    </row>
    <row r="186" spans="1:55" ht="22.5">
      <c r="A186" s="406"/>
      <c r="B186" s="844"/>
      <c r="C186" s="407"/>
      <c r="D186" s="846"/>
      <c r="E186" s="378" t="s">
        <v>1499</v>
      </c>
      <c r="F186" s="422" t="s">
        <v>1481</v>
      </c>
      <c r="G186" s="540"/>
      <c r="H186" s="569"/>
      <c r="I186" s="540"/>
      <c r="J186" s="569"/>
      <c r="K186" s="540"/>
      <c r="L186" s="569"/>
      <c r="M186" s="540"/>
      <c r="N186" s="569"/>
      <c r="O186" s="454">
        <f t="shared" si="184"/>
        <v>0</v>
      </c>
      <c r="P186" s="381"/>
      <c r="Q186" s="380"/>
      <c r="R186" s="656"/>
      <c r="S186" s="381"/>
      <c r="T186" s="380"/>
      <c r="U186" s="457">
        <f t="shared" si="185"/>
        <v>0</v>
      </c>
      <c r="V186" s="626">
        <f t="shared" ref="V186:Z187" si="202">P186</f>
        <v>0</v>
      </c>
      <c r="W186" s="634">
        <f t="shared" si="202"/>
        <v>0</v>
      </c>
      <c r="X186" s="626">
        <f t="shared" si="202"/>
        <v>0</v>
      </c>
      <c r="Y186" s="381">
        <f t="shared" si="202"/>
        <v>0</v>
      </c>
      <c r="Z186" s="380">
        <f t="shared" si="202"/>
        <v>0</v>
      </c>
      <c r="AA186" s="457">
        <f t="shared" si="186"/>
        <v>0</v>
      </c>
      <c r="AB186" s="626">
        <f t="shared" ref="AB186:AF187" si="203">P186</f>
        <v>0</v>
      </c>
      <c r="AC186" s="634">
        <f t="shared" si="203"/>
        <v>0</v>
      </c>
      <c r="AD186" s="626">
        <f t="shared" si="203"/>
        <v>0</v>
      </c>
      <c r="AE186" s="381">
        <f t="shared" si="203"/>
        <v>0</v>
      </c>
      <c r="AF186" s="380">
        <f t="shared" si="203"/>
        <v>0</v>
      </c>
      <c r="AG186" s="457">
        <f t="shared" si="187"/>
        <v>0</v>
      </c>
      <c r="AH186" s="626">
        <f t="shared" ref="AH186:AL187" si="204">P186</f>
        <v>0</v>
      </c>
      <c r="AI186" s="634">
        <f t="shared" si="204"/>
        <v>0</v>
      </c>
      <c r="AJ186" s="626">
        <f t="shared" si="204"/>
        <v>0</v>
      </c>
      <c r="AK186" s="381">
        <f t="shared" si="204"/>
        <v>0</v>
      </c>
      <c r="AL186" s="380">
        <f t="shared" si="204"/>
        <v>0</v>
      </c>
      <c r="AM186" s="457">
        <f t="shared" si="188"/>
        <v>0</v>
      </c>
      <c r="AN186" s="626">
        <f t="shared" ref="AN186:AR187" si="205">P186</f>
        <v>0</v>
      </c>
      <c r="AO186" s="634">
        <f t="shared" si="205"/>
        <v>0</v>
      </c>
      <c r="AP186" s="626">
        <f t="shared" si="205"/>
        <v>0</v>
      </c>
      <c r="AQ186" s="381">
        <f t="shared" si="205"/>
        <v>0</v>
      </c>
      <c r="AR186" s="380">
        <f t="shared" si="205"/>
        <v>0</v>
      </c>
      <c r="AS186" s="496"/>
      <c r="AT186" s="496"/>
      <c r="AU186" s="496"/>
      <c r="AV186" s="496"/>
      <c r="AW186" s="496"/>
      <c r="AX186" s="496"/>
      <c r="AY186" s="496"/>
      <c r="AZ186" s="496"/>
      <c r="BA186" s="496"/>
      <c r="BB186" s="496"/>
      <c r="BC186" s="496"/>
    </row>
    <row r="187" spans="1:55" ht="14.25">
      <c r="A187" s="406"/>
      <c r="B187" s="844"/>
      <c r="C187" s="407"/>
      <c r="D187" s="846"/>
      <c r="E187" s="378" t="s">
        <v>1500</v>
      </c>
      <c r="F187" s="422" t="s">
        <v>1483</v>
      </c>
      <c r="G187" s="540"/>
      <c r="H187" s="569"/>
      <c r="I187" s="540"/>
      <c r="J187" s="569"/>
      <c r="K187" s="540"/>
      <c r="L187" s="569"/>
      <c r="M187" s="540"/>
      <c r="N187" s="569"/>
      <c r="O187" s="454">
        <f t="shared" si="184"/>
        <v>0</v>
      </c>
      <c r="P187" s="381"/>
      <c r="Q187" s="380"/>
      <c r="R187" s="656"/>
      <c r="S187" s="381"/>
      <c r="T187" s="380"/>
      <c r="U187" s="457">
        <f t="shared" si="185"/>
        <v>0</v>
      </c>
      <c r="V187" s="626">
        <f t="shared" si="202"/>
        <v>0</v>
      </c>
      <c r="W187" s="634">
        <f t="shared" si="202"/>
        <v>0</v>
      </c>
      <c r="X187" s="626">
        <f t="shared" si="202"/>
        <v>0</v>
      </c>
      <c r="Y187" s="381">
        <f t="shared" si="202"/>
        <v>0</v>
      </c>
      <c r="Z187" s="380">
        <f t="shared" si="202"/>
        <v>0</v>
      </c>
      <c r="AA187" s="457">
        <f t="shared" si="186"/>
        <v>0</v>
      </c>
      <c r="AB187" s="626">
        <f t="shared" si="203"/>
        <v>0</v>
      </c>
      <c r="AC187" s="634">
        <f t="shared" si="203"/>
        <v>0</v>
      </c>
      <c r="AD187" s="626">
        <f t="shared" si="203"/>
        <v>0</v>
      </c>
      <c r="AE187" s="381">
        <f t="shared" si="203"/>
        <v>0</v>
      </c>
      <c r="AF187" s="380">
        <f t="shared" si="203"/>
        <v>0</v>
      </c>
      <c r="AG187" s="457">
        <f t="shared" si="187"/>
        <v>0</v>
      </c>
      <c r="AH187" s="626">
        <f t="shared" si="204"/>
        <v>0</v>
      </c>
      <c r="AI187" s="634">
        <f t="shared" si="204"/>
        <v>0</v>
      </c>
      <c r="AJ187" s="626">
        <f t="shared" si="204"/>
        <v>0</v>
      </c>
      <c r="AK187" s="381">
        <f t="shared" si="204"/>
        <v>0</v>
      </c>
      <c r="AL187" s="380">
        <f t="shared" si="204"/>
        <v>0</v>
      </c>
      <c r="AM187" s="457">
        <f t="shared" si="188"/>
        <v>0</v>
      </c>
      <c r="AN187" s="626">
        <f t="shared" si="205"/>
        <v>0</v>
      </c>
      <c r="AO187" s="634">
        <f t="shared" si="205"/>
        <v>0</v>
      </c>
      <c r="AP187" s="626">
        <f t="shared" si="205"/>
        <v>0</v>
      </c>
      <c r="AQ187" s="381">
        <f t="shared" si="205"/>
        <v>0</v>
      </c>
      <c r="AR187" s="380">
        <f t="shared" si="205"/>
        <v>0</v>
      </c>
      <c r="AS187" s="496"/>
      <c r="AT187" s="496"/>
      <c r="AU187" s="496"/>
      <c r="AV187" s="496"/>
      <c r="AW187" s="496"/>
      <c r="AX187" s="496"/>
      <c r="AY187" s="496"/>
      <c r="AZ187" s="496"/>
      <c r="BA187" s="496"/>
      <c r="BB187" s="496"/>
      <c r="BC187" s="496"/>
    </row>
    <row r="188" spans="1:55" ht="14.25">
      <c r="A188" s="406"/>
      <c r="B188" s="844"/>
      <c r="C188" s="407"/>
      <c r="D188" s="846"/>
      <c r="E188" s="378" t="s">
        <v>1791</v>
      </c>
      <c r="F188" s="423" t="s">
        <v>1792</v>
      </c>
      <c r="G188" s="540"/>
      <c r="H188" s="569"/>
      <c r="I188" s="540"/>
      <c r="J188" s="569"/>
      <c r="K188" s="540"/>
      <c r="L188" s="569"/>
      <c r="M188" s="540"/>
      <c r="N188" s="569"/>
      <c r="O188" s="454">
        <f t="shared" si="184"/>
        <v>0</v>
      </c>
      <c r="P188" s="455">
        <f>P189+P190+P191</f>
        <v>0</v>
      </c>
      <c r="Q188" s="456">
        <f>Q189+Q190+Q191</f>
        <v>0</v>
      </c>
      <c r="R188" s="457">
        <f>R189+R190+R191</f>
        <v>0</v>
      </c>
      <c r="S188" s="455">
        <f>S189+S190+S191</f>
        <v>0</v>
      </c>
      <c r="T188" s="456">
        <f>T189+T190+T191</f>
        <v>0</v>
      </c>
      <c r="U188" s="457">
        <f t="shared" si="185"/>
        <v>0</v>
      </c>
      <c r="V188" s="455">
        <f>V189+V190+V191</f>
        <v>0</v>
      </c>
      <c r="W188" s="456">
        <f>W189+W190+W191</f>
        <v>0</v>
      </c>
      <c r="X188" s="457">
        <f>X189+X190+X191</f>
        <v>0</v>
      </c>
      <c r="Y188" s="455">
        <f>Y189+Y190+Y191</f>
        <v>0</v>
      </c>
      <c r="Z188" s="456">
        <f>Z189+Z190+Z191</f>
        <v>0</v>
      </c>
      <c r="AA188" s="457">
        <f t="shared" si="186"/>
        <v>0</v>
      </c>
      <c r="AB188" s="455">
        <f>AB189+AB190+AB191</f>
        <v>0</v>
      </c>
      <c r="AC188" s="456">
        <f>AC189+AC190+AC191</f>
        <v>0</v>
      </c>
      <c r="AD188" s="457">
        <f>AD189+AD190+AD191</f>
        <v>0</v>
      </c>
      <c r="AE188" s="455">
        <f>AE189+AE190+AE191</f>
        <v>0</v>
      </c>
      <c r="AF188" s="456">
        <f>AF189+AF190+AF191</f>
        <v>0</v>
      </c>
      <c r="AG188" s="457">
        <f t="shared" si="187"/>
        <v>0</v>
      </c>
      <c r="AH188" s="455">
        <f>AH189+AH190+AH191</f>
        <v>0</v>
      </c>
      <c r="AI188" s="456">
        <f>AI189+AI190+AI191</f>
        <v>0</v>
      </c>
      <c r="AJ188" s="457">
        <f>AJ189+AJ190+AJ191</f>
        <v>0</v>
      </c>
      <c r="AK188" s="455">
        <f>AK189+AK190+AK191</f>
        <v>0</v>
      </c>
      <c r="AL188" s="456">
        <f>AL189+AL190+AL191</f>
        <v>0</v>
      </c>
      <c r="AM188" s="457">
        <f t="shared" si="188"/>
        <v>0</v>
      </c>
      <c r="AN188" s="455">
        <f>AN189+AN190+AN191</f>
        <v>0</v>
      </c>
      <c r="AO188" s="456">
        <f>AO189+AO190+AO191</f>
        <v>0</v>
      </c>
      <c r="AP188" s="457">
        <f>AP189+AP190+AP191</f>
        <v>0</v>
      </c>
      <c r="AQ188" s="455">
        <f>AQ189+AQ190+AQ191</f>
        <v>0</v>
      </c>
      <c r="AR188" s="456">
        <f>AR189+AR190+AR191</f>
        <v>0</v>
      </c>
      <c r="AS188" s="496"/>
      <c r="AT188" s="496"/>
      <c r="AU188" s="496"/>
      <c r="AV188" s="496"/>
      <c r="AW188" s="496"/>
      <c r="AX188" s="496"/>
      <c r="AY188" s="496"/>
      <c r="AZ188" s="496"/>
      <c r="BA188" s="496"/>
      <c r="BB188" s="496"/>
      <c r="BC188" s="496"/>
    </row>
    <row r="189" spans="1:55" ht="22.5">
      <c r="A189" s="406"/>
      <c r="B189" s="844"/>
      <c r="C189" s="407"/>
      <c r="D189" s="846"/>
      <c r="E189" s="378" t="s">
        <v>1793</v>
      </c>
      <c r="F189" s="422" t="s">
        <v>1481</v>
      </c>
      <c r="G189" s="540"/>
      <c r="H189" s="569"/>
      <c r="I189" s="540"/>
      <c r="J189" s="569"/>
      <c r="K189" s="540"/>
      <c r="L189" s="569"/>
      <c r="M189" s="540"/>
      <c r="N189" s="569"/>
      <c r="O189" s="454">
        <f t="shared" si="184"/>
        <v>0</v>
      </c>
      <c r="P189" s="381"/>
      <c r="Q189" s="380"/>
      <c r="R189" s="656"/>
      <c r="S189" s="381"/>
      <c r="T189" s="380"/>
      <c r="U189" s="457">
        <f t="shared" si="185"/>
        <v>0</v>
      </c>
      <c r="V189" s="626">
        <f t="shared" ref="V189:Z191" si="206">P189</f>
        <v>0</v>
      </c>
      <c r="W189" s="634">
        <f t="shared" si="206"/>
        <v>0</v>
      </c>
      <c r="X189" s="626">
        <f t="shared" si="206"/>
        <v>0</v>
      </c>
      <c r="Y189" s="381">
        <f t="shared" si="206"/>
        <v>0</v>
      </c>
      <c r="Z189" s="380">
        <f t="shared" si="206"/>
        <v>0</v>
      </c>
      <c r="AA189" s="457">
        <f t="shared" si="186"/>
        <v>0</v>
      </c>
      <c r="AB189" s="626">
        <f t="shared" ref="AB189:AF191" si="207">P189</f>
        <v>0</v>
      </c>
      <c r="AC189" s="634">
        <f t="shared" si="207"/>
        <v>0</v>
      </c>
      <c r="AD189" s="626">
        <f t="shared" si="207"/>
        <v>0</v>
      </c>
      <c r="AE189" s="381">
        <f t="shared" si="207"/>
        <v>0</v>
      </c>
      <c r="AF189" s="380">
        <f t="shared" si="207"/>
        <v>0</v>
      </c>
      <c r="AG189" s="457">
        <f t="shared" si="187"/>
        <v>0</v>
      </c>
      <c r="AH189" s="626">
        <f t="shared" ref="AH189:AL191" si="208">P189</f>
        <v>0</v>
      </c>
      <c r="AI189" s="634">
        <f t="shared" si="208"/>
        <v>0</v>
      </c>
      <c r="AJ189" s="626">
        <f t="shared" si="208"/>
        <v>0</v>
      </c>
      <c r="AK189" s="381">
        <f t="shared" si="208"/>
        <v>0</v>
      </c>
      <c r="AL189" s="380">
        <f t="shared" si="208"/>
        <v>0</v>
      </c>
      <c r="AM189" s="457">
        <f t="shared" si="188"/>
        <v>0</v>
      </c>
      <c r="AN189" s="626">
        <f t="shared" ref="AN189:AR191" si="209">P189</f>
        <v>0</v>
      </c>
      <c r="AO189" s="634">
        <f t="shared" si="209"/>
        <v>0</v>
      </c>
      <c r="AP189" s="626">
        <f t="shared" si="209"/>
        <v>0</v>
      </c>
      <c r="AQ189" s="381">
        <f t="shared" si="209"/>
        <v>0</v>
      </c>
      <c r="AR189" s="380">
        <f t="shared" si="209"/>
        <v>0</v>
      </c>
      <c r="AS189" s="496"/>
      <c r="AT189" s="496"/>
      <c r="AU189" s="496"/>
      <c r="AV189" s="496"/>
      <c r="AW189" s="496"/>
      <c r="AX189" s="496"/>
      <c r="AY189" s="496"/>
      <c r="AZ189" s="496"/>
      <c r="BA189" s="496"/>
      <c r="BB189" s="496"/>
      <c r="BC189" s="496"/>
    </row>
    <row r="190" spans="1:55" ht="14.25">
      <c r="A190" s="406"/>
      <c r="B190" s="844"/>
      <c r="C190" s="407"/>
      <c r="D190" s="846"/>
      <c r="E190" s="378" t="s">
        <v>1794</v>
      </c>
      <c r="F190" s="422" t="s">
        <v>1483</v>
      </c>
      <c r="G190" s="540"/>
      <c r="H190" s="569"/>
      <c r="I190" s="540"/>
      <c r="J190" s="569"/>
      <c r="K190" s="540"/>
      <c r="L190" s="569"/>
      <c r="M190" s="540"/>
      <c r="N190" s="569"/>
      <c r="O190" s="454">
        <f t="shared" si="184"/>
        <v>0</v>
      </c>
      <c r="P190" s="381"/>
      <c r="Q190" s="380"/>
      <c r="R190" s="656"/>
      <c r="S190" s="381"/>
      <c r="T190" s="380"/>
      <c r="U190" s="457">
        <f t="shared" si="185"/>
        <v>0</v>
      </c>
      <c r="V190" s="626">
        <f t="shared" si="206"/>
        <v>0</v>
      </c>
      <c r="W190" s="634">
        <f t="shared" si="206"/>
        <v>0</v>
      </c>
      <c r="X190" s="626">
        <f t="shared" si="206"/>
        <v>0</v>
      </c>
      <c r="Y190" s="381">
        <f t="shared" si="206"/>
        <v>0</v>
      </c>
      <c r="Z190" s="380">
        <f t="shared" si="206"/>
        <v>0</v>
      </c>
      <c r="AA190" s="457">
        <f t="shared" si="186"/>
        <v>0</v>
      </c>
      <c r="AB190" s="626">
        <f t="shared" si="207"/>
        <v>0</v>
      </c>
      <c r="AC190" s="634">
        <f t="shared" si="207"/>
        <v>0</v>
      </c>
      <c r="AD190" s="626">
        <f t="shared" si="207"/>
        <v>0</v>
      </c>
      <c r="AE190" s="381">
        <f t="shared" si="207"/>
        <v>0</v>
      </c>
      <c r="AF190" s="380">
        <f t="shared" si="207"/>
        <v>0</v>
      </c>
      <c r="AG190" s="457">
        <f t="shared" si="187"/>
        <v>0</v>
      </c>
      <c r="AH190" s="626">
        <f t="shared" si="208"/>
        <v>0</v>
      </c>
      <c r="AI190" s="634">
        <f t="shared" si="208"/>
        <v>0</v>
      </c>
      <c r="AJ190" s="626">
        <f t="shared" si="208"/>
        <v>0</v>
      </c>
      <c r="AK190" s="381">
        <f t="shared" si="208"/>
        <v>0</v>
      </c>
      <c r="AL190" s="380">
        <f t="shared" si="208"/>
        <v>0</v>
      </c>
      <c r="AM190" s="457">
        <f t="shared" si="188"/>
        <v>0</v>
      </c>
      <c r="AN190" s="626">
        <f t="shared" si="209"/>
        <v>0</v>
      </c>
      <c r="AO190" s="634">
        <f t="shared" si="209"/>
        <v>0</v>
      </c>
      <c r="AP190" s="626">
        <f t="shared" si="209"/>
        <v>0</v>
      </c>
      <c r="AQ190" s="381">
        <f t="shared" si="209"/>
        <v>0</v>
      </c>
      <c r="AR190" s="380">
        <f t="shared" si="209"/>
        <v>0</v>
      </c>
      <c r="AS190" s="496"/>
      <c r="AT190" s="496"/>
      <c r="AU190" s="496"/>
      <c r="AV190" s="496"/>
      <c r="AW190" s="496"/>
      <c r="AX190" s="496"/>
      <c r="AY190" s="496"/>
      <c r="AZ190" s="496"/>
      <c r="BA190" s="496"/>
      <c r="BB190" s="496"/>
      <c r="BC190" s="496"/>
    </row>
    <row r="191" spans="1:55" ht="14.25">
      <c r="A191" s="406"/>
      <c r="B191" s="844"/>
      <c r="C191" s="407"/>
      <c r="D191" s="846"/>
      <c r="E191" s="378" t="s">
        <v>1795</v>
      </c>
      <c r="F191" s="422" t="s">
        <v>1485</v>
      </c>
      <c r="G191" s="540"/>
      <c r="H191" s="569"/>
      <c r="I191" s="540"/>
      <c r="J191" s="569"/>
      <c r="K191" s="540"/>
      <c r="L191" s="569"/>
      <c r="M191" s="540"/>
      <c r="N191" s="569"/>
      <c r="O191" s="454">
        <f t="shared" si="184"/>
        <v>0</v>
      </c>
      <c r="P191" s="381"/>
      <c r="Q191" s="380"/>
      <c r="R191" s="656"/>
      <c r="S191" s="381"/>
      <c r="T191" s="380"/>
      <c r="U191" s="457">
        <f t="shared" si="185"/>
        <v>0</v>
      </c>
      <c r="V191" s="626">
        <f t="shared" si="206"/>
        <v>0</v>
      </c>
      <c r="W191" s="634">
        <f t="shared" si="206"/>
        <v>0</v>
      </c>
      <c r="X191" s="626">
        <f t="shared" si="206"/>
        <v>0</v>
      </c>
      <c r="Y191" s="381">
        <f t="shared" si="206"/>
        <v>0</v>
      </c>
      <c r="Z191" s="380">
        <f t="shared" si="206"/>
        <v>0</v>
      </c>
      <c r="AA191" s="457">
        <f t="shared" si="186"/>
        <v>0</v>
      </c>
      <c r="AB191" s="626">
        <f t="shared" si="207"/>
        <v>0</v>
      </c>
      <c r="AC191" s="634">
        <f t="shared" si="207"/>
        <v>0</v>
      </c>
      <c r="AD191" s="626">
        <f t="shared" si="207"/>
        <v>0</v>
      </c>
      <c r="AE191" s="381">
        <f t="shared" si="207"/>
        <v>0</v>
      </c>
      <c r="AF191" s="380">
        <f t="shared" si="207"/>
        <v>0</v>
      </c>
      <c r="AG191" s="457">
        <f t="shared" si="187"/>
        <v>0</v>
      </c>
      <c r="AH191" s="626">
        <f t="shared" si="208"/>
        <v>0</v>
      </c>
      <c r="AI191" s="634">
        <f t="shared" si="208"/>
        <v>0</v>
      </c>
      <c r="AJ191" s="626">
        <f t="shared" si="208"/>
        <v>0</v>
      </c>
      <c r="AK191" s="381">
        <f t="shared" si="208"/>
        <v>0</v>
      </c>
      <c r="AL191" s="380">
        <f t="shared" si="208"/>
        <v>0</v>
      </c>
      <c r="AM191" s="457">
        <f t="shared" si="188"/>
        <v>0</v>
      </c>
      <c r="AN191" s="626">
        <f t="shared" si="209"/>
        <v>0</v>
      </c>
      <c r="AO191" s="634">
        <f t="shared" si="209"/>
        <v>0</v>
      </c>
      <c r="AP191" s="626">
        <f t="shared" si="209"/>
        <v>0</v>
      </c>
      <c r="AQ191" s="381">
        <f t="shared" si="209"/>
        <v>0</v>
      </c>
      <c r="AR191" s="380">
        <f t="shared" si="209"/>
        <v>0</v>
      </c>
      <c r="AS191" s="496"/>
      <c r="AT191" s="496"/>
      <c r="AU191" s="496"/>
      <c r="AV191" s="496"/>
      <c r="AW191" s="496"/>
      <c r="AX191" s="496"/>
      <c r="AY191" s="496"/>
      <c r="AZ191" s="496"/>
      <c r="BA191" s="496"/>
      <c r="BB191" s="496"/>
      <c r="BC191" s="496"/>
    </row>
    <row r="192" spans="1:55" ht="14.25">
      <c r="A192" s="406"/>
      <c r="B192" s="844"/>
      <c r="C192" s="407"/>
      <c r="D192" s="846"/>
      <c r="E192" s="378" t="s">
        <v>1796</v>
      </c>
      <c r="F192" s="423" t="s">
        <v>1797</v>
      </c>
      <c r="G192" s="540"/>
      <c r="H192" s="569"/>
      <c r="I192" s="540"/>
      <c r="J192" s="569"/>
      <c r="K192" s="540"/>
      <c r="L192" s="569"/>
      <c r="M192" s="540"/>
      <c r="N192" s="569"/>
      <c r="O192" s="454">
        <f t="shared" si="184"/>
        <v>0</v>
      </c>
      <c r="P192" s="455">
        <f>P193+P194+P195</f>
        <v>0</v>
      </c>
      <c r="Q192" s="456">
        <f>Q193+Q194+Q195</f>
        <v>0</v>
      </c>
      <c r="R192" s="457">
        <f>R193+R194+R195</f>
        <v>0</v>
      </c>
      <c r="S192" s="455">
        <f>S193+S194+S195</f>
        <v>0</v>
      </c>
      <c r="T192" s="456">
        <f>T193+T194+T195</f>
        <v>0</v>
      </c>
      <c r="U192" s="457">
        <f t="shared" si="185"/>
        <v>0</v>
      </c>
      <c r="V192" s="455">
        <f>V193+V194+V195</f>
        <v>0</v>
      </c>
      <c r="W192" s="456">
        <f>W193+W194+W195</f>
        <v>0</v>
      </c>
      <c r="X192" s="457">
        <f>X193+X194+X195</f>
        <v>0</v>
      </c>
      <c r="Y192" s="455">
        <f>Y193+Y194+Y195</f>
        <v>0</v>
      </c>
      <c r="Z192" s="456">
        <f>Z193+Z194+Z195</f>
        <v>0</v>
      </c>
      <c r="AA192" s="457">
        <f t="shared" si="186"/>
        <v>0</v>
      </c>
      <c r="AB192" s="455">
        <f>AB193+AB194+AB195</f>
        <v>0</v>
      </c>
      <c r="AC192" s="456">
        <f>AC193+AC194+AC195</f>
        <v>0</v>
      </c>
      <c r="AD192" s="457">
        <f>AD193+AD194+AD195</f>
        <v>0</v>
      </c>
      <c r="AE192" s="455">
        <f>AE193+AE194+AE195</f>
        <v>0</v>
      </c>
      <c r="AF192" s="456">
        <f>AF193+AF194+AF195</f>
        <v>0</v>
      </c>
      <c r="AG192" s="457">
        <f t="shared" si="187"/>
        <v>0</v>
      </c>
      <c r="AH192" s="455">
        <f>AH193+AH194+AH195</f>
        <v>0</v>
      </c>
      <c r="AI192" s="456">
        <f>AI193+AI194+AI195</f>
        <v>0</v>
      </c>
      <c r="AJ192" s="457">
        <f>AJ193+AJ194+AJ195</f>
        <v>0</v>
      </c>
      <c r="AK192" s="455">
        <f>AK193+AK194+AK195</f>
        <v>0</v>
      </c>
      <c r="AL192" s="456">
        <f>AL193+AL194+AL195</f>
        <v>0</v>
      </c>
      <c r="AM192" s="457">
        <f t="shared" si="188"/>
        <v>0</v>
      </c>
      <c r="AN192" s="455">
        <f>AN193+AN194+AN195</f>
        <v>0</v>
      </c>
      <c r="AO192" s="456">
        <f>AO193+AO194+AO195</f>
        <v>0</v>
      </c>
      <c r="AP192" s="457">
        <f>AP193+AP194+AP195</f>
        <v>0</v>
      </c>
      <c r="AQ192" s="455">
        <f>AQ193+AQ194+AQ195</f>
        <v>0</v>
      </c>
      <c r="AR192" s="456">
        <f>AR193+AR194+AR195</f>
        <v>0</v>
      </c>
      <c r="AS192" s="496"/>
      <c r="AT192" s="496"/>
      <c r="AU192" s="496"/>
      <c r="AV192" s="496"/>
      <c r="AW192" s="496"/>
      <c r="AX192" s="496"/>
      <c r="AY192" s="496"/>
      <c r="AZ192" s="496"/>
      <c r="BA192" s="496"/>
      <c r="BB192" s="496"/>
      <c r="BC192" s="496"/>
    </row>
    <row r="193" spans="1:56" ht="22.5">
      <c r="A193" s="406"/>
      <c r="B193" s="844"/>
      <c r="C193" s="407"/>
      <c r="D193" s="846"/>
      <c r="E193" s="378" t="s">
        <v>1798</v>
      </c>
      <c r="F193" s="422" t="s">
        <v>1481</v>
      </c>
      <c r="G193" s="540"/>
      <c r="H193" s="569"/>
      <c r="I193" s="540"/>
      <c r="J193" s="569"/>
      <c r="K193" s="540"/>
      <c r="L193" s="569"/>
      <c r="M193" s="540"/>
      <c r="N193" s="569"/>
      <c r="O193" s="454">
        <f t="shared" si="184"/>
        <v>0</v>
      </c>
      <c r="P193" s="381"/>
      <c r="Q193" s="380"/>
      <c r="R193" s="656"/>
      <c r="S193" s="381"/>
      <c r="T193" s="380"/>
      <c r="U193" s="457">
        <f t="shared" si="185"/>
        <v>0</v>
      </c>
      <c r="V193" s="626">
        <f t="shared" ref="V193:Z195" si="210">P193</f>
        <v>0</v>
      </c>
      <c r="W193" s="634">
        <f t="shared" si="210"/>
        <v>0</v>
      </c>
      <c r="X193" s="626">
        <f t="shared" si="210"/>
        <v>0</v>
      </c>
      <c r="Y193" s="381">
        <f t="shared" si="210"/>
        <v>0</v>
      </c>
      <c r="Z193" s="380">
        <f t="shared" si="210"/>
        <v>0</v>
      </c>
      <c r="AA193" s="457">
        <f t="shared" si="186"/>
        <v>0</v>
      </c>
      <c r="AB193" s="626">
        <f t="shared" ref="AB193:AF195" si="211">P193</f>
        <v>0</v>
      </c>
      <c r="AC193" s="634">
        <f t="shared" si="211"/>
        <v>0</v>
      </c>
      <c r="AD193" s="626">
        <f t="shared" si="211"/>
        <v>0</v>
      </c>
      <c r="AE193" s="381">
        <f t="shared" si="211"/>
        <v>0</v>
      </c>
      <c r="AF193" s="380">
        <f t="shared" si="211"/>
        <v>0</v>
      </c>
      <c r="AG193" s="457">
        <f t="shared" si="187"/>
        <v>0</v>
      </c>
      <c r="AH193" s="626">
        <f t="shared" ref="AH193:AL195" si="212">P193</f>
        <v>0</v>
      </c>
      <c r="AI193" s="634">
        <f t="shared" si="212"/>
        <v>0</v>
      </c>
      <c r="AJ193" s="626">
        <f t="shared" si="212"/>
        <v>0</v>
      </c>
      <c r="AK193" s="381">
        <f t="shared" si="212"/>
        <v>0</v>
      </c>
      <c r="AL193" s="380">
        <f t="shared" si="212"/>
        <v>0</v>
      </c>
      <c r="AM193" s="457">
        <f t="shared" si="188"/>
        <v>0</v>
      </c>
      <c r="AN193" s="626">
        <f t="shared" ref="AN193:AR195" si="213">P193</f>
        <v>0</v>
      </c>
      <c r="AO193" s="634">
        <f t="shared" si="213"/>
        <v>0</v>
      </c>
      <c r="AP193" s="626">
        <f t="shared" si="213"/>
        <v>0</v>
      </c>
      <c r="AQ193" s="381">
        <f t="shared" si="213"/>
        <v>0</v>
      </c>
      <c r="AR193" s="380">
        <f t="shared" si="213"/>
        <v>0</v>
      </c>
      <c r="AS193" s="496"/>
      <c r="AT193" s="496"/>
      <c r="AU193" s="496"/>
      <c r="AV193" s="496"/>
      <c r="AW193" s="496"/>
      <c r="AX193" s="496"/>
      <c r="AY193" s="496"/>
      <c r="AZ193" s="496"/>
      <c r="BA193" s="496"/>
      <c r="BB193" s="496"/>
      <c r="BC193" s="496"/>
    </row>
    <row r="194" spans="1:56" ht="14.25">
      <c r="A194" s="406"/>
      <c r="B194" s="844"/>
      <c r="C194" s="407"/>
      <c r="D194" s="846"/>
      <c r="E194" s="378" t="s">
        <v>1799</v>
      </c>
      <c r="F194" s="422" t="s">
        <v>1483</v>
      </c>
      <c r="G194" s="540"/>
      <c r="H194" s="569"/>
      <c r="I194" s="540"/>
      <c r="J194" s="569"/>
      <c r="K194" s="540"/>
      <c r="L194" s="569"/>
      <c r="M194" s="540"/>
      <c r="N194" s="569"/>
      <c r="O194" s="454">
        <f t="shared" si="184"/>
        <v>0</v>
      </c>
      <c r="P194" s="381"/>
      <c r="Q194" s="380"/>
      <c r="R194" s="656"/>
      <c r="S194" s="381"/>
      <c r="T194" s="380"/>
      <c r="U194" s="457">
        <f t="shared" si="185"/>
        <v>0</v>
      </c>
      <c r="V194" s="626">
        <f t="shared" si="210"/>
        <v>0</v>
      </c>
      <c r="W194" s="634">
        <f t="shared" si="210"/>
        <v>0</v>
      </c>
      <c r="X194" s="626">
        <f t="shared" si="210"/>
        <v>0</v>
      </c>
      <c r="Y194" s="381">
        <f t="shared" si="210"/>
        <v>0</v>
      </c>
      <c r="Z194" s="380">
        <f t="shared" si="210"/>
        <v>0</v>
      </c>
      <c r="AA194" s="457">
        <f t="shared" si="186"/>
        <v>0</v>
      </c>
      <c r="AB194" s="626">
        <f t="shared" si="211"/>
        <v>0</v>
      </c>
      <c r="AC194" s="634">
        <f t="shared" si="211"/>
        <v>0</v>
      </c>
      <c r="AD194" s="626">
        <f t="shared" si="211"/>
        <v>0</v>
      </c>
      <c r="AE194" s="381">
        <f t="shared" si="211"/>
        <v>0</v>
      </c>
      <c r="AF194" s="380">
        <f t="shared" si="211"/>
        <v>0</v>
      </c>
      <c r="AG194" s="457">
        <f t="shared" si="187"/>
        <v>0</v>
      </c>
      <c r="AH194" s="626">
        <f t="shared" si="212"/>
        <v>0</v>
      </c>
      <c r="AI194" s="634">
        <f t="shared" si="212"/>
        <v>0</v>
      </c>
      <c r="AJ194" s="626">
        <f t="shared" si="212"/>
        <v>0</v>
      </c>
      <c r="AK194" s="381">
        <f t="shared" si="212"/>
        <v>0</v>
      </c>
      <c r="AL194" s="380">
        <f t="shared" si="212"/>
        <v>0</v>
      </c>
      <c r="AM194" s="457">
        <f t="shared" si="188"/>
        <v>0</v>
      </c>
      <c r="AN194" s="626">
        <f t="shared" si="213"/>
        <v>0</v>
      </c>
      <c r="AO194" s="634">
        <f t="shared" si="213"/>
        <v>0</v>
      </c>
      <c r="AP194" s="626">
        <f t="shared" si="213"/>
        <v>0</v>
      </c>
      <c r="AQ194" s="381">
        <f t="shared" si="213"/>
        <v>0</v>
      </c>
      <c r="AR194" s="380">
        <f t="shared" si="213"/>
        <v>0</v>
      </c>
      <c r="AS194" s="496"/>
      <c r="AT194" s="496"/>
      <c r="AU194" s="496"/>
      <c r="AV194" s="496"/>
      <c r="AW194" s="496"/>
      <c r="AX194" s="496"/>
      <c r="AY194" s="496"/>
      <c r="AZ194" s="496"/>
      <c r="BA194" s="496"/>
      <c r="BB194" s="496"/>
      <c r="BC194" s="496"/>
    </row>
    <row r="195" spans="1:56" ht="14.25">
      <c r="A195" s="406"/>
      <c r="B195" s="844"/>
      <c r="C195" s="407"/>
      <c r="D195" s="846"/>
      <c r="E195" s="378" t="s">
        <v>1800</v>
      </c>
      <c r="F195" s="422" t="s">
        <v>1485</v>
      </c>
      <c r="G195" s="540"/>
      <c r="H195" s="569"/>
      <c r="I195" s="540"/>
      <c r="J195" s="569"/>
      <c r="K195" s="540"/>
      <c r="L195" s="569"/>
      <c r="M195" s="540"/>
      <c r="N195" s="569"/>
      <c r="O195" s="454">
        <f t="shared" si="184"/>
        <v>0</v>
      </c>
      <c r="P195" s="381"/>
      <c r="Q195" s="380"/>
      <c r="R195" s="656"/>
      <c r="S195" s="381"/>
      <c r="T195" s="380"/>
      <c r="U195" s="457">
        <f t="shared" si="185"/>
        <v>0</v>
      </c>
      <c r="V195" s="626">
        <f t="shared" si="210"/>
        <v>0</v>
      </c>
      <c r="W195" s="634">
        <f t="shared" si="210"/>
        <v>0</v>
      </c>
      <c r="X195" s="626">
        <f t="shared" si="210"/>
        <v>0</v>
      </c>
      <c r="Y195" s="381">
        <f t="shared" si="210"/>
        <v>0</v>
      </c>
      <c r="Z195" s="380">
        <f t="shared" si="210"/>
        <v>0</v>
      </c>
      <c r="AA195" s="457">
        <f t="shared" si="186"/>
        <v>0</v>
      </c>
      <c r="AB195" s="626">
        <f t="shared" si="211"/>
        <v>0</v>
      </c>
      <c r="AC195" s="634">
        <f t="shared" si="211"/>
        <v>0</v>
      </c>
      <c r="AD195" s="626">
        <f t="shared" si="211"/>
        <v>0</v>
      </c>
      <c r="AE195" s="381">
        <f t="shared" si="211"/>
        <v>0</v>
      </c>
      <c r="AF195" s="380">
        <f t="shared" si="211"/>
        <v>0</v>
      </c>
      <c r="AG195" s="457">
        <f t="shared" si="187"/>
        <v>0</v>
      </c>
      <c r="AH195" s="626">
        <f t="shared" si="212"/>
        <v>0</v>
      </c>
      <c r="AI195" s="634">
        <f t="shared" si="212"/>
        <v>0</v>
      </c>
      <c r="AJ195" s="626">
        <f t="shared" si="212"/>
        <v>0</v>
      </c>
      <c r="AK195" s="381">
        <f t="shared" si="212"/>
        <v>0</v>
      </c>
      <c r="AL195" s="380">
        <f t="shared" si="212"/>
        <v>0</v>
      </c>
      <c r="AM195" s="457">
        <f t="shared" si="188"/>
        <v>0</v>
      </c>
      <c r="AN195" s="626">
        <f t="shared" si="213"/>
        <v>0</v>
      </c>
      <c r="AO195" s="634">
        <f t="shared" si="213"/>
        <v>0</v>
      </c>
      <c r="AP195" s="626">
        <f t="shared" si="213"/>
        <v>0</v>
      </c>
      <c r="AQ195" s="381">
        <f t="shared" si="213"/>
        <v>0</v>
      </c>
      <c r="AR195" s="380">
        <f t="shared" si="213"/>
        <v>0</v>
      </c>
      <c r="AS195" s="496"/>
      <c r="AT195" s="496"/>
      <c r="AU195" s="496"/>
      <c r="AV195" s="496"/>
      <c r="AW195" s="496"/>
      <c r="AX195" s="496"/>
      <c r="AY195" s="496"/>
      <c r="AZ195" s="496"/>
      <c r="BA195" s="496"/>
      <c r="BB195" s="496"/>
      <c r="BC195" s="496"/>
    </row>
    <row r="196" spans="1:56" ht="14.25">
      <c r="A196" s="406"/>
      <c r="B196" s="844"/>
      <c r="C196" s="407"/>
      <c r="D196" s="846"/>
      <c r="E196" s="378" t="s">
        <v>1802</v>
      </c>
      <c r="F196" s="421" t="s">
        <v>1803</v>
      </c>
      <c r="G196" s="540"/>
      <c r="H196" s="569"/>
      <c r="I196" s="540"/>
      <c r="J196" s="569"/>
      <c r="K196" s="540"/>
      <c r="L196" s="569"/>
      <c r="M196" s="540"/>
      <c r="N196" s="569"/>
      <c r="O196" s="454">
        <f t="shared" si="184"/>
        <v>0</v>
      </c>
      <c r="P196" s="455">
        <f>SUM(P197:P198)</f>
        <v>0</v>
      </c>
      <c r="Q196" s="456">
        <f>SUM(Q197:Q198)</f>
        <v>0</v>
      </c>
      <c r="R196" s="457">
        <f>SUM(R197:R198)</f>
        <v>0</v>
      </c>
      <c r="S196" s="455">
        <f>SUM(S197:S198)</f>
        <v>0</v>
      </c>
      <c r="T196" s="456">
        <f>SUM(T197:T198)</f>
        <v>0</v>
      </c>
      <c r="U196" s="457">
        <f t="shared" si="185"/>
        <v>0</v>
      </c>
      <c r="V196" s="455">
        <f>SUM(V197:V198)</f>
        <v>0</v>
      </c>
      <c r="W196" s="456">
        <f>SUM(W197:W198)</f>
        <v>0</v>
      </c>
      <c r="X196" s="457">
        <f>SUM(X197:X198)</f>
        <v>0</v>
      </c>
      <c r="Y196" s="455">
        <f>SUM(Y197:Y198)</f>
        <v>0</v>
      </c>
      <c r="Z196" s="456">
        <f>SUM(Z197:Z198)</f>
        <v>0</v>
      </c>
      <c r="AA196" s="457">
        <f t="shared" si="186"/>
        <v>0</v>
      </c>
      <c r="AB196" s="455">
        <f>SUM(AB197:AB198)</f>
        <v>0</v>
      </c>
      <c r="AC196" s="456">
        <f>SUM(AC197:AC198)</f>
        <v>0</v>
      </c>
      <c r="AD196" s="457">
        <f>SUM(AD197:AD198)</f>
        <v>0</v>
      </c>
      <c r="AE196" s="455">
        <f>SUM(AE197:AE198)</f>
        <v>0</v>
      </c>
      <c r="AF196" s="456">
        <f>SUM(AF197:AF198)</f>
        <v>0</v>
      </c>
      <c r="AG196" s="457">
        <f t="shared" si="187"/>
        <v>0</v>
      </c>
      <c r="AH196" s="455">
        <f>SUM(AH197:AH198)</f>
        <v>0</v>
      </c>
      <c r="AI196" s="456">
        <f>SUM(AI197:AI198)</f>
        <v>0</v>
      </c>
      <c r="AJ196" s="457">
        <f>SUM(AJ197:AJ198)</f>
        <v>0</v>
      </c>
      <c r="AK196" s="455">
        <f>SUM(AK197:AK198)</f>
        <v>0</v>
      </c>
      <c r="AL196" s="456">
        <f>SUM(AL197:AL198)</f>
        <v>0</v>
      </c>
      <c r="AM196" s="457">
        <f t="shared" si="188"/>
        <v>0</v>
      </c>
      <c r="AN196" s="455">
        <f>SUM(AN197:AN198)</f>
        <v>0</v>
      </c>
      <c r="AO196" s="456">
        <f>SUM(AO197:AO198)</f>
        <v>0</v>
      </c>
      <c r="AP196" s="457">
        <f>SUM(AP197:AP198)</f>
        <v>0</v>
      </c>
      <c r="AQ196" s="455">
        <f>SUM(AQ197:AQ198)</f>
        <v>0</v>
      </c>
      <c r="AR196" s="456">
        <f>SUM(AR197:AR198)</f>
        <v>0</v>
      </c>
      <c r="AS196" s="496"/>
      <c r="AT196" s="496"/>
      <c r="AU196" s="496"/>
      <c r="AV196" s="496"/>
      <c r="AW196" s="496"/>
      <c r="AX196" s="496"/>
      <c r="AY196" s="496"/>
      <c r="AZ196" s="496"/>
      <c r="BA196" s="496"/>
      <c r="BB196" s="496"/>
      <c r="BC196" s="496"/>
    </row>
    <row r="197" spans="1:56" ht="0.2" customHeight="1">
      <c r="A197" s="406" t="s">
        <v>1801</v>
      </c>
      <c r="B197" s="844"/>
      <c r="C197" s="407"/>
      <c r="D197" s="846"/>
      <c r="E197" s="424"/>
      <c r="F197" s="425"/>
      <c r="G197" s="556"/>
      <c r="H197" s="555"/>
      <c r="I197" s="556"/>
      <c r="J197" s="555"/>
      <c r="K197" s="556"/>
      <c r="L197" s="555"/>
      <c r="M197" s="556"/>
      <c r="N197" s="555"/>
      <c r="O197" s="534"/>
      <c r="P197" s="535"/>
      <c r="Q197" s="536"/>
      <c r="R197" s="535"/>
      <c r="S197" s="535"/>
      <c r="T197" s="536"/>
      <c r="U197" s="535"/>
      <c r="V197" s="535"/>
      <c r="W197" s="536"/>
      <c r="X197" s="535"/>
      <c r="Y197" s="535"/>
      <c r="Z197" s="536"/>
      <c r="AA197" s="535"/>
      <c r="AB197" s="535"/>
      <c r="AC197" s="536"/>
      <c r="AD197" s="535"/>
      <c r="AE197" s="535"/>
      <c r="AF197" s="536"/>
      <c r="AG197" s="535"/>
      <c r="AH197" s="535"/>
      <c r="AI197" s="536"/>
      <c r="AJ197" s="535"/>
      <c r="AK197" s="535"/>
      <c r="AL197" s="536"/>
      <c r="AM197" s="535"/>
      <c r="AN197" s="535"/>
      <c r="AO197" s="536"/>
      <c r="AP197" s="535"/>
      <c r="AQ197" s="535"/>
      <c r="AR197" s="536"/>
      <c r="AS197" s="496"/>
      <c r="AT197" s="496"/>
      <c r="AU197" s="496"/>
      <c r="AV197" s="496"/>
      <c r="AW197" s="496"/>
      <c r="AX197" s="496"/>
      <c r="AY197" s="496"/>
      <c r="AZ197" s="496"/>
      <c r="BA197" s="496"/>
      <c r="BB197" s="496"/>
      <c r="BC197" s="496"/>
    </row>
    <row r="198" spans="1:56" ht="0.2" customHeight="1">
      <c r="A198" s="406"/>
      <c r="B198" s="844"/>
      <c r="C198" s="407"/>
      <c r="D198" s="846"/>
      <c r="E198" s="426"/>
      <c r="F198" s="425"/>
      <c r="G198" s="556"/>
      <c r="H198" s="555"/>
      <c r="I198" s="556"/>
      <c r="J198" s="555"/>
      <c r="K198" s="556"/>
      <c r="L198" s="555"/>
      <c r="M198" s="556"/>
      <c r="N198" s="555"/>
      <c r="O198" s="534"/>
      <c r="P198" s="535"/>
      <c r="Q198" s="536"/>
      <c r="R198" s="535"/>
      <c r="S198" s="535"/>
      <c r="T198" s="536"/>
      <c r="U198" s="535"/>
      <c r="V198" s="535"/>
      <c r="W198" s="536"/>
      <c r="X198" s="535"/>
      <c r="Y198" s="535"/>
      <c r="Z198" s="536"/>
      <c r="AA198" s="535"/>
      <c r="AB198" s="535"/>
      <c r="AC198" s="536"/>
      <c r="AD198" s="535"/>
      <c r="AE198" s="535"/>
      <c r="AF198" s="536"/>
      <c r="AG198" s="535"/>
      <c r="AH198" s="535"/>
      <c r="AI198" s="536"/>
      <c r="AJ198" s="535"/>
      <c r="AK198" s="535"/>
      <c r="AL198" s="536"/>
      <c r="AM198" s="535"/>
      <c r="AN198" s="535"/>
      <c r="AO198" s="536"/>
      <c r="AP198" s="535"/>
      <c r="AQ198" s="535"/>
      <c r="AR198" s="536"/>
      <c r="AS198" s="496"/>
      <c r="AT198" s="496"/>
      <c r="AU198" s="496"/>
      <c r="AV198" s="496"/>
      <c r="AW198" s="496"/>
      <c r="AX198" s="496"/>
      <c r="AY198" s="496"/>
      <c r="AZ198" s="496"/>
      <c r="BA198" s="496"/>
      <c r="BB198" s="496"/>
      <c r="BC198" s="496"/>
    </row>
    <row r="199" spans="1:56" ht="22.5">
      <c r="A199" s="406"/>
      <c r="B199" s="844"/>
      <c r="C199" s="407"/>
      <c r="D199" s="846"/>
      <c r="E199" s="378" t="s">
        <v>1804</v>
      </c>
      <c r="F199" s="421" t="s">
        <v>921</v>
      </c>
      <c r="G199" s="540"/>
      <c r="H199" s="569"/>
      <c r="I199" s="540"/>
      <c r="J199" s="569"/>
      <c r="K199" s="540"/>
      <c r="L199" s="569"/>
      <c r="M199" s="540"/>
      <c r="N199" s="569"/>
      <c r="O199" s="454">
        <f>P199+Q199</f>
        <v>0</v>
      </c>
      <c r="P199" s="455">
        <f>P200+P201</f>
        <v>0</v>
      </c>
      <c r="Q199" s="456">
        <f>Q200+Q201</f>
        <v>0</v>
      </c>
      <c r="R199" s="457">
        <f>R200+R201</f>
        <v>0</v>
      </c>
      <c r="S199" s="455">
        <f>S200+S201</f>
        <v>0</v>
      </c>
      <c r="T199" s="456">
        <f>T200+T201</f>
        <v>0</v>
      </c>
      <c r="U199" s="457">
        <f>V199+W199</f>
        <v>0</v>
      </c>
      <c r="V199" s="455">
        <f>V200+V201</f>
        <v>0</v>
      </c>
      <c r="W199" s="456">
        <f>W200+W201</f>
        <v>0</v>
      </c>
      <c r="X199" s="457">
        <f>X200+X201</f>
        <v>0</v>
      </c>
      <c r="Y199" s="455">
        <f>Y200+Y201</f>
        <v>0</v>
      </c>
      <c r="Z199" s="456">
        <f>Z200+Z201</f>
        <v>0</v>
      </c>
      <c r="AA199" s="457">
        <f>AB199+AC199</f>
        <v>0</v>
      </c>
      <c r="AB199" s="455">
        <f>AB200+AB201</f>
        <v>0</v>
      </c>
      <c r="AC199" s="456">
        <f>AC200+AC201</f>
        <v>0</v>
      </c>
      <c r="AD199" s="457">
        <f>AD200+AD201</f>
        <v>0</v>
      </c>
      <c r="AE199" s="455">
        <f>AE200+AE201</f>
        <v>0</v>
      </c>
      <c r="AF199" s="456">
        <f>AF200+AF201</f>
        <v>0</v>
      </c>
      <c r="AG199" s="457">
        <f>AH199+AI199</f>
        <v>0</v>
      </c>
      <c r="AH199" s="455">
        <f>AH200+AH201</f>
        <v>0</v>
      </c>
      <c r="AI199" s="456">
        <f>AI200+AI201</f>
        <v>0</v>
      </c>
      <c r="AJ199" s="457">
        <f>AJ200+AJ201</f>
        <v>0</v>
      </c>
      <c r="AK199" s="455">
        <f>AK200+AK201</f>
        <v>0</v>
      </c>
      <c r="AL199" s="456">
        <f>AL200+AL201</f>
        <v>0</v>
      </c>
      <c r="AM199" s="457">
        <f>AN199+AO199</f>
        <v>0</v>
      </c>
      <c r="AN199" s="455">
        <f>AN200+AN201</f>
        <v>0</v>
      </c>
      <c r="AO199" s="456">
        <f>AO200+AO201</f>
        <v>0</v>
      </c>
      <c r="AP199" s="457">
        <f>AP200+AP201</f>
        <v>0</v>
      </c>
      <c r="AQ199" s="455">
        <f>AQ200+AQ201</f>
        <v>0</v>
      </c>
      <c r="AR199" s="456">
        <f>AR200+AR201</f>
        <v>0</v>
      </c>
      <c r="AS199" s="496"/>
      <c r="AT199" s="496"/>
      <c r="AU199" s="496"/>
      <c r="AV199" s="496"/>
      <c r="AW199" s="496"/>
      <c r="AX199" s="496"/>
      <c r="AY199" s="496"/>
      <c r="AZ199" s="496"/>
      <c r="BA199" s="496"/>
      <c r="BB199" s="496"/>
      <c r="BC199" s="496"/>
    </row>
    <row r="200" spans="1:56" ht="14.25">
      <c r="A200" s="406"/>
      <c r="B200" s="844"/>
      <c r="C200" s="407"/>
      <c r="D200" s="846"/>
      <c r="E200" s="378" t="s">
        <v>922</v>
      </c>
      <c r="F200" s="422" t="s">
        <v>923</v>
      </c>
      <c r="G200" s="540"/>
      <c r="H200" s="569"/>
      <c r="I200" s="540"/>
      <c r="J200" s="569"/>
      <c r="K200" s="540"/>
      <c r="L200" s="569"/>
      <c r="M200" s="540"/>
      <c r="N200" s="569"/>
      <c r="O200" s="454">
        <f>P200+Q200</f>
        <v>0</v>
      </c>
      <c r="P200" s="455">
        <f>SUMIF($F202:$F203,$F200,P202:P203)</f>
        <v>0</v>
      </c>
      <c r="Q200" s="456">
        <f>SUMIF($F202:$F203,$F200,Q202:Q203)</f>
        <v>0</v>
      </c>
      <c r="R200" s="457">
        <f>SUMIF($F202:$F203,$F200,R202:R203)</f>
        <v>0</v>
      </c>
      <c r="S200" s="455">
        <f>SUMIF($F202:$F203,$F200,S202:S203)</f>
        <v>0</v>
      </c>
      <c r="T200" s="456">
        <f>SUMIF($F202:$F203,$F200,T202:T203)</f>
        <v>0</v>
      </c>
      <c r="U200" s="457">
        <f>V200+W200</f>
        <v>0</v>
      </c>
      <c r="V200" s="455">
        <f>SUMIF($F202:$F203,$F200,V202:V203)</f>
        <v>0</v>
      </c>
      <c r="W200" s="456">
        <f>SUMIF($F202:$F203,$F200,W202:W203)</f>
        <v>0</v>
      </c>
      <c r="X200" s="457">
        <f>SUMIF($F202:$F203,$F200,X202:X203)</f>
        <v>0</v>
      </c>
      <c r="Y200" s="455">
        <f>SUMIF($F202:$F203,$F200,Y202:Y203)</f>
        <v>0</v>
      </c>
      <c r="Z200" s="456">
        <f>SUMIF($F202:$F203,$F200,Z202:Z203)</f>
        <v>0</v>
      </c>
      <c r="AA200" s="457">
        <f>AB200+AC200</f>
        <v>0</v>
      </c>
      <c r="AB200" s="455">
        <f>SUMIF($F202:$F203,$F200,AB202:AB203)</f>
        <v>0</v>
      </c>
      <c r="AC200" s="456">
        <f>SUMIF($F202:$F203,$F200,AC202:AC203)</f>
        <v>0</v>
      </c>
      <c r="AD200" s="457">
        <f>SUMIF($F202:$F203,$F200,AD202:AD203)</f>
        <v>0</v>
      </c>
      <c r="AE200" s="455">
        <f>SUMIF($F202:$F203,$F200,AE202:AE203)</f>
        <v>0</v>
      </c>
      <c r="AF200" s="456">
        <f>SUMIF($F202:$F203,$F200,AF202:AF203)</f>
        <v>0</v>
      </c>
      <c r="AG200" s="457">
        <f>AH200+AI200</f>
        <v>0</v>
      </c>
      <c r="AH200" s="455">
        <f>SUMIF($F202:$F203,$F200,AH202:AH203)</f>
        <v>0</v>
      </c>
      <c r="AI200" s="456">
        <f>SUMIF($F202:$F203,$F200,AI202:AI203)</f>
        <v>0</v>
      </c>
      <c r="AJ200" s="457">
        <f>SUMIF($F202:$F203,$F200,AJ202:AJ203)</f>
        <v>0</v>
      </c>
      <c r="AK200" s="455">
        <f>SUMIF($F202:$F203,$F200,AK202:AK203)</f>
        <v>0</v>
      </c>
      <c r="AL200" s="456">
        <f>SUMIF($F202:$F203,$F200,AL202:AL203)</f>
        <v>0</v>
      </c>
      <c r="AM200" s="457">
        <f>AN200+AO200</f>
        <v>0</v>
      </c>
      <c r="AN200" s="455">
        <f>SUMIF($F202:$F203,$F200,AN202:AN203)</f>
        <v>0</v>
      </c>
      <c r="AO200" s="456">
        <f>SUMIF($F202:$F203,$F200,AO202:AO203)</f>
        <v>0</v>
      </c>
      <c r="AP200" s="457">
        <f>SUMIF($F202:$F203,$F200,AP202:AP203)</f>
        <v>0</v>
      </c>
      <c r="AQ200" s="455">
        <f>SUMIF($F202:$F203,$F200,AQ202:AQ203)</f>
        <v>0</v>
      </c>
      <c r="AR200" s="456">
        <f>SUMIF($F202:$F203,$F200,AR202:AR203)</f>
        <v>0</v>
      </c>
      <c r="AS200" s="496"/>
      <c r="AT200" s="496"/>
      <c r="AU200" s="496"/>
      <c r="AV200" s="496"/>
      <c r="AW200" s="496"/>
      <c r="AX200" s="496"/>
      <c r="AY200" s="496"/>
      <c r="AZ200" s="496"/>
      <c r="BA200" s="496"/>
      <c r="BB200" s="496"/>
      <c r="BC200" s="496"/>
    </row>
    <row r="201" spans="1:56" ht="14.25">
      <c r="A201" s="406"/>
      <c r="B201" s="844"/>
      <c r="C201" s="407"/>
      <c r="D201" s="846"/>
      <c r="E201" s="378" t="s">
        <v>925</v>
      </c>
      <c r="F201" s="422" t="s">
        <v>926</v>
      </c>
      <c r="G201" s="540"/>
      <c r="H201" s="569"/>
      <c r="I201" s="540"/>
      <c r="J201" s="569"/>
      <c r="K201" s="540"/>
      <c r="L201" s="569"/>
      <c r="M201" s="540"/>
      <c r="N201" s="569"/>
      <c r="O201" s="454">
        <f>P201+Q201</f>
        <v>0</v>
      </c>
      <c r="P201" s="455">
        <f>SUMIF($F202:$F203,$F201,P202:P203)</f>
        <v>0</v>
      </c>
      <c r="Q201" s="456">
        <f>SUMIF($F202:$F203,$F201,Q202:Q203)</f>
        <v>0</v>
      </c>
      <c r="R201" s="457">
        <f>SUMIF($F202:$F203,$F201,R202:R203)</f>
        <v>0</v>
      </c>
      <c r="S201" s="455">
        <f>SUMIF($F202:$F203,$F201,S202:S203)</f>
        <v>0</v>
      </c>
      <c r="T201" s="456">
        <f>SUMIF($F202:$F203,$F201,T202:T203)</f>
        <v>0</v>
      </c>
      <c r="U201" s="457">
        <f>V201+W201</f>
        <v>0</v>
      </c>
      <c r="V201" s="455">
        <f>SUMIF($F202:$F203,$F201,V202:V203)</f>
        <v>0</v>
      </c>
      <c r="W201" s="456">
        <f>SUMIF($F202:$F203,$F201,W202:W203)</f>
        <v>0</v>
      </c>
      <c r="X201" s="457">
        <f>SUMIF($F202:$F203,$F201,X202:X203)</f>
        <v>0</v>
      </c>
      <c r="Y201" s="455">
        <f>SUMIF($F202:$F203,$F201,Y202:Y203)</f>
        <v>0</v>
      </c>
      <c r="Z201" s="456">
        <f>SUMIF($F202:$F203,$F201,Z202:Z203)</f>
        <v>0</v>
      </c>
      <c r="AA201" s="457">
        <f>AB201+AC201</f>
        <v>0</v>
      </c>
      <c r="AB201" s="455">
        <f>SUMIF($F202:$F203,$F201,AB202:AB203)</f>
        <v>0</v>
      </c>
      <c r="AC201" s="456">
        <f>SUMIF($F202:$F203,$F201,AC202:AC203)</f>
        <v>0</v>
      </c>
      <c r="AD201" s="457">
        <f>SUMIF($F202:$F203,$F201,AD202:AD203)</f>
        <v>0</v>
      </c>
      <c r="AE201" s="455">
        <f>SUMIF($F202:$F203,$F201,AE202:AE203)</f>
        <v>0</v>
      </c>
      <c r="AF201" s="456">
        <f>SUMIF($F202:$F203,$F201,AF202:AF203)</f>
        <v>0</v>
      </c>
      <c r="AG201" s="457">
        <f>AH201+AI201</f>
        <v>0</v>
      </c>
      <c r="AH201" s="455">
        <f>SUMIF($F202:$F203,$F201,AH202:AH203)</f>
        <v>0</v>
      </c>
      <c r="AI201" s="456">
        <f>SUMIF($F202:$F203,$F201,AI202:AI203)</f>
        <v>0</v>
      </c>
      <c r="AJ201" s="457">
        <f>SUMIF($F202:$F203,$F201,AJ202:AJ203)</f>
        <v>0</v>
      </c>
      <c r="AK201" s="455">
        <f>SUMIF($F202:$F203,$F201,AK202:AK203)</f>
        <v>0</v>
      </c>
      <c r="AL201" s="456">
        <f>SUMIF($F202:$F203,$F201,AL202:AL203)</f>
        <v>0</v>
      </c>
      <c r="AM201" s="457">
        <f>AN201+AO201</f>
        <v>0</v>
      </c>
      <c r="AN201" s="455">
        <f>SUMIF($F202:$F203,$F201,AN202:AN203)</f>
        <v>0</v>
      </c>
      <c r="AO201" s="456">
        <f>SUMIF($F202:$F203,$F201,AO202:AO203)</f>
        <v>0</v>
      </c>
      <c r="AP201" s="457">
        <f>SUMIF($F202:$F203,$F201,AP202:AP203)</f>
        <v>0</v>
      </c>
      <c r="AQ201" s="455">
        <f>SUMIF($F202:$F203,$F201,AQ202:AQ203)</f>
        <v>0</v>
      </c>
      <c r="AR201" s="456">
        <f>SUMIF($F202:$F203,$F201,AR202:AR203)</f>
        <v>0</v>
      </c>
      <c r="AS201" s="496"/>
      <c r="AT201" s="496"/>
      <c r="AU201" s="496"/>
      <c r="AV201" s="496"/>
      <c r="AW201" s="496"/>
      <c r="AX201" s="496"/>
      <c r="AY201" s="496"/>
      <c r="AZ201" s="496"/>
      <c r="BA201" s="496"/>
      <c r="BB201" s="496"/>
      <c r="BC201" s="496"/>
    </row>
    <row r="202" spans="1:56" ht="0.2" customHeight="1">
      <c r="A202" s="406" t="s">
        <v>924</v>
      </c>
      <c r="B202" s="844"/>
      <c r="C202" s="407"/>
      <c r="D202" s="846"/>
      <c r="E202" s="367"/>
      <c r="F202" s="425"/>
      <c r="G202" s="556"/>
      <c r="H202" s="555"/>
      <c r="I202" s="556"/>
      <c r="J202" s="555"/>
      <c r="K202" s="556"/>
      <c r="L202" s="555"/>
      <c r="M202" s="556"/>
      <c r="N202" s="555"/>
      <c r="O202" s="534"/>
      <c r="P202" s="535"/>
      <c r="Q202" s="536"/>
      <c r="R202" s="535"/>
      <c r="S202" s="535"/>
      <c r="T202" s="536"/>
      <c r="U202" s="535"/>
      <c r="V202" s="535"/>
      <c r="W202" s="536"/>
      <c r="X202" s="535"/>
      <c r="Y202" s="535"/>
      <c r="Z202" s="536"/>
      <c r="AA202" s="535"/>
      <c r="AB202" s="535"/>
      <c r="AC202" s="536"/>
      <c r="AD202" s="535"/>
      <c r="AE202" s="535"/>
      <c r="AF202" s="536"/>
      <c r="AG202" s="535"/>
      <c r="AH202" s="535"/>
      <c r="AI202" s="536"/>
      <c r="AJ202" s="535"/>
      <c r="AK202" s="535"/>
      <c r="AL202" s="536"/>
      <c r="AM202" s="535"/>
      <c r="AN202" s="535"/>
      <c r="AO202" s="536"/>
      <c r="AP202" s="535"/>
      <c r="AQ202" s="535"/>
      <c r="AR202" s="536"/>
      <c r="AS202" s="496"/>
      <c r="AT202" s="496"/>
      <c r="AU202" s="496"/>
      <c r="AV202" s="496"/>
      <c r="AW202" s="496"/>
      <c r="AX202" s="496"/>
      <c r="AY202" s="496"/>
      <c r="AZ202" s="496"/>
      <c r="BA202" s="496"/>
      <c r="BB202" s="496"/>
      <c r="BC202" s="496"/>
    </row>
    <row r="203" spans="1:56" ht="0.2" customHeight="1">
      <c r="A203" s="406"/>
      <c r="B203" s="844"/>
      <c r="C203" s="407"/>
      <c r="D203" s="846"/>
      <c r="E203" s="426"/>
      <c r="F203" s="425"/>
      <c r="G203" s="556"/>
      <c r="H203" s="555"/>
      <c r="I203" s="556"/>
      <c r="J203" s="555"/>
      <c r="K203" s="556"/>
      <c r="L203" s="555"/>
      <c r="M203" s="556"/>
      <c r="N203" s="555"/>
      <c r="O203" s="534"/>
      <c r="P203" s="535"/>
      <c r="Q203" s="536"/>
      <c r="R203" s="535"/>
      <c r="S203" s="535"/>
      <c r="T203" s="536"/>
      <c r="U203" s="535"/>
      <c r="V203" s="535"/>
      <c r="W203" s="536"/>
      <c r="X203" s="535"/>
      <c r="Y203" s="535"/>
      <c r="Z203" s="536"/>
      <c r="AA203" s="535"/>
      <c r="AB203" s="535"/>
      <c r="AC203" s="536"/>
      <c r="AD203" s="535"/>
      <c r="AE203" s="535"/>
      <c r="AF203" s="536"/>
      <c r="AG203" s="535"/>
      <c r="AH203" s="535"/>
      <c r="AI203" s="536"/>
      <c r="AJ203" s="535"/>
      <c r="AK203" s="535"/>
      <c r="AL203" s="536"/>
      <c r="AM203" s="535"/>
      <c r="AN203" s="535"/>
      <c r="AO203" s="536"/>
      <c r="AP203" s="535"/>
      <c r="AQ203" s="535"/>
      <c r="AR203" s="536"/>
      <c r="AS203" s="496"/>
      <c r="AT203" s="496"/>
      <c r="AU203" s="496"/>
      <c r="AV203" s="496"/>
      <c r="AW203" s="496"/>
      <c r="AX203" s="496"/>
      <c r="AY203" s="496"/>
      <c r="AZ203" s="496"/>
      <c r="BA203" s="496"/>
      <c r="BB203" s="496"/>
      <c r="BC203" s="496"/>
    </row>
    <row r="204" spans="1:56" ht="15" thickBot="1">
      <c r="A204" s="406"/>
      <c r="B204" s="844"/>
      <c r="C204" s="407"/>
      <c r="D204" s="846"/>
      <c r="E204" s="378" t="s">
        <v>928</v>
      </c>
      <c r="F204" s="388" t="s">
        <v>929</v>
      </c>
      <c r="G204" s="540"/>
      <c r="H204" s="569"/>
      <c r="I204" s="540"/>
      <c r="J204" s="569"/>
      <c r="K204" s="540"/>
      <c r="L204" s="569"/>
      <c r="M204" s="540"/>
      <c r="N204" s="569"/>
      <c r="O204" s="454">
        <f>P204+Q204</f>
        <v>0</v>
      </c>
      <c r="P204" s="455">
        <f>SUM(P205:P206)</f>
        <v>0</v>
      </c>
      <c r="Q204" s="456">
        <f>SUM(Q205:Q206)</f>
        <v>0</v>
      </c>
      <c r="R204" s="457">
        <f>SUM(R205:R206)</f>
        <v>0</v>
      </c>
      <c r="S204" s="455">
        <f>SUM(S205:S206)</f>
        <v>0</v>
      </c>
      <c r="T204" s="456">
        <f>SUM(T205:T206)</f>
        <v>0</v>
      </c>
      <c r="U204" s="457">
        <f>V204+W204</f>
        <v>0</v>
      </c>
      <c r="V204" s="455">
        <f>SUM(V205:V206)</f>
        <v>0</v>
      </c>
      <c r="W204" s="456">
        <f>SUM(W205:W206)</f>
        <v>0</v>
      </c>
      <c r="X204" s="457">
        <f>SUM(X205:X206)</f>
        <v>0</v>
      </c>
      <c r="Y204" s="455">
        <f>SUM(Y205:Y206)</f>
        <v>0</v>
      </c>
      <c r="Z204" s="456">
        <f>SUM(Z205:Z206)</f>
        <v>0</v>
      </c>
      <c r="AA204" s="457">
        <f>AB204+AC204</f>
        <v>0</v>
      </c>
      <c r="AB204" s="455">
        <f>SUM(AB205:AB206)</f>
        <v>0</v>
      </c>
      <c r="AC204" s="456">
        <f>SUM(AC205:AC206)</f>
        <v>0</v>
      </c>
      <c r="AD204" s="457">
        <f>SUM(AD205:AD206)</f>
        <v>0</v>
      </c>
      <c r="AE204" s="455">
        <f>SUM(AE205:AE206)</f>
        <v>0</v>
      </c>
      <c r="AF204" s="456">
        <f>SUM(AF205:AF206)</f>
        <v>0</v>
      </c>
      <c r="AG204" s="457">
        <f>AH204+AI204</f>
        <v>0</v>
      </c>
      <c r="AH204" s="455">
        <f>SUM(AH205:AH206)</f>
        <v>0</v>
      </c>
      <c r="AI204" s="456">
        <f>SUM(AI205:AI206)</f>
        <v>0</v>
      </c>
      <c r="AJ204" s="457">
        <f>SUM(AJ205:AJ206)</f>
        <v>0</v>
      </c>
      <c r="AK204" s="455">
        <f>SUM(AK205:AK206)</f>
        <v>0</v>
      </c>
      <c r="AL204" s="456">
        <f>SUM(AL205:AL206)</f>
        <v>0</v>
      </c>
      <c r="AM204" s="457">
        <f>AN204+AO204</f>
        <v>0</v>
      </c>
      <c r="AN204" s="455">
        <f>SUM(AN205:AN206)</f>
        <v>0</v>
      </c>
      <c r="AO204" s="456">
        <f>SUM(AO205:AO206)</f>
        <v>0</v>
      </c>
      <c r="AP204" s="457">
        <f>SUM(AP205:AP206)</f>
        <v>0</v>
      </c>
      <c r="AQ204" s="455">
        <f>SUM(AQ205:AQ206)</f>
        <v>0</v>
      </c>
      <c r="AR204" s="456">
        <f>SUM(AR205:AR206)</f>
        <v>0</v>
      </c>
      <c r="AS204" s="496"/>
      <c r="AT204" s="496"/>
      <c r="AU204" s="496"/>
      <c r="AV204" s="496"/>
      <c r="AW204" s="496"/>
      <c r="AX204" s="496"/>
      <c r="AY204" s="496"/>
      <c r="AZ204" s="496"/>
      <c r="BA204" s="496"/>
      <c r="BB204" s="496"/>
      <c r="BC204" s="496"/>
    </row>
    <row r="205" spans="1:56" ht="0.2" customHeight="1" thickBot="1">
      <c r="A205" s="406" t="s">
        <v>927</v>
      </c>
      <c r="B205" s="844"/>
      <c r="C205" s="407"/>
      <c r="D205" s="846"/>
      <c r="E205" s="367"/>
      <c r="F205" s="425"/>
      <c r="G205" s="556"/>
      <c r="H205" s="555"/>
      <c r="I205" s="556"/>
      <c r="J205" s="555"/>
      <c r="K205" s="556"/>
      <c r="L205" s="555"/>
      <c r="M205" s="556"/>
      <c r="N205" s="555"/>
      <c r="O205" s="534"/>
      <c r="P205" s="535"/>
      <c r="Q205" s="536"/>
      <c r="R205" s="535"/>
      <c r="S205" s="535"/>
      <c r="T205" s="536"/>
      <c r="U205" s="535"/>
      <c r="V205" s="535"/>
      <c r="W205" s="536"/>
      <c r="X205" s="535"/>
      <c r="Y205" s="535"/>
      <c r="Z205" s="536"/>
      <c r="AA205" s="535"/>
      <c r="AB205" s="535"/>
      <c r="AC205" s="536"/>
      <c r="AD205" s="535"/>
      <c r="AE205" s="535"/>
      <c r="AF205" s="536"/>
      <c r="AG205" s="535"/>
      <c r="AH205" s="535"/>
      <c r="AI205" s="536"/>
      <c r="AJ205" s="535"/>
      <c r="AK205" s="535"/>
      <c r="AL205" s="536"/>
      <c r="AM205" s="535"/>
      <c r="AN205" s="535"/>
      <c r="AO205" s="536"/>
      <c r="AP205" s="535"/>
      <c r="AQ205" s="535"/>
      <c r="AR205" s="536"/>
      <c r="AS205" s="496"/>
      <c r="AT205" s="496"/>
      <c r="AU205" s="496"/>
      <c r="AV205" s="496"/>
      <c r="AW205" s="496"/>
      <c r="AX205" s="496"/>
      <c r="AY205" s="496"/>
      <c r="AZ205" s="496"/>
      <c r="BA205" s="496"/>
      <c r="BB205" s="496"/>
      <c r="BC205" s="496"/>
    </row>
    <row r="206" spans="1:56" ht="0.2" customHeight="1" thickBot="1">
      <c r="A206" s="406"/>
      <c r="B206" s="844"/>
      <c r="C206" s="407"/>
      <c r="D206" s="847"/>
      <c r="E206" s="427"/>
      <c r="F206" s="428"/>
      <c r="G206" s="563"/>
      <c r="H206" s="564"/>
      <c r="I206" s="563"/>
      <c r="J206" s="564"/>
      <c r="K206" s="563"/>
      <c r="L206" s="564"/>
      <c r="M206" s="563"/>
      <c r="N206" s="564"/>
      <c r="O206" s="546"/>
      <c r="P206" s="547"/>
      <c r="Q206" s="548"/>
      <c r="R206" s="547"/>
      <c r="S206" s="547"/>
      <c r="T206" s="548"/>
      <c r="U206" s="547"/>
      <c r="V206" s="547"/>
      <c r="W206" s="548"/>
      <c r="X206" s="547"/>
      <c r="Y206" s="547"/>
      <c r="Z206" s="548"/>
      <c r="AA206" s="547"/>
      <c r="AB206" s="547"/>
      <c r="AC206" s="548"/>
      <c r="AD206" s="547"/>
      <c r="AE206" s="547"/>
      <c r="AF206" s="548"/>
      <c r="AG206" s="547"/>
      <c r="AH206" s="547"/>
      <c r="AI206" s="548"/>
      <c r="AJ206" s="547"/>
      <c r="AK206" s="547"/>
      <c r="AL206" s="548"/>
      <c r="AM206" s="547"/>
      <c r="AN206" s="547"/>
      <c r="AO206" s="548"/>
      <c r="AP206" s="547"/>
      <c r="AQ206" s="547"/>
      <c r="AR206" s="548"/>
      <c r="AS206" s="496"/>
      <c r="AT206" s="496"/>
      <c r="AU206" s="496"/>
      <c r="AV206" s="496"/>
      <c r="AW206" s="496"/>
      <c r="AX206" s="496"/>
      <c r="AY206" s="496"/>
      <c r="AZ206" s="496"/>
      <c r="BA206" s="496"/>
      <c r="BB206" s="496"/>
      <c r="BC206" s="496"/>
    </row>
    <row r="207" spans="1:56" customFormat="1" ht="13.5" thickTop="1">
      <c r="A207" s="410"/>
      <c r="D207" s="429"/>
      <c r="E207" s="429"/>
      <c r="F207" s="429"/>
      <c r="G207" s="450"/>
      <c r="H207" s="446"/>
      <c r="I207" s="450"/>
      <c r="J207" s="446"/>
      <c r="K207" s="450"/>
      <c r="L207" s="446"/>
      <c r="M207" s="450"/>
      <c r="N207" s="446"/>
      <c r="O207" s="430"/>
      <c r="P207" s="429"/>
      <c r="Q207" s="431"/>
      <c r="R207" s="429"/>
      <c r="S207" s="429"/>
      <c r="T207" s="431"/>
      <c r="U207" s="429"/>
      <c r="V207" s="429"/>
      <c r="W207" s="431"/>
      <c r="X207" s="429"/>
      <c r="Y207" s="429"/>
      <c r="Z207" s="431"/>
      <c r="AA207" s="429"/>
      <c r="AB207" s="429"/>
      <c r="AC207" s="431"/>
      <c r="AD207" s="429"/>
      <c r="AE207" s="429"/>
      <c r="AF207" s="431"/>
      <c r="AG207" s="429"/>
      <c r="AH207" s="429"/>
      <c r="AI207" s="431"/>
      <c r="AJ207" s="429"/>
      <c r="AK207" s="429"/>
      <c r="AL207" s="431"/>
      <c r="AM207" s="429"/>
      <c r="AN207" s="429"/>
      <c r="AO207" s="431"/>
      <c r="AP207" s="429"/>
      <c r="AQ207" s="429"/>
      <c r="AR207" s="431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</row>
    <row r="208" spans="1:56" s="81" customFormat="1" ht="12.75">
      <c r="A208" s="405" t="s">
        <v>1628</v>
      </c>
      <c r="G208" s="449"/>
      <c r="H208" s="445"/>
      <c r="I208" s="449"/>
      <c r="J208" s="445"/>
      <c r="K208" s="449"/>
      <c r="L208" s="445"/>
      <c r="M208" s="449"/>
      <c r="N208" s="445"/>
      <c r="O208" s="412"/>
      <c r="P208" s="312"/>
      <c r="Q208" s="413"/>
      <c r="R208" s="312"/>
      <c r="S208" s="312"/>
      <c r="T208" s="413"/>
      <c r="U208" s="312"/>
      <c r="V208" s="312"/>
      <c r="W208" s="413"/>
      <c r="X208" s="312"/>
      <c r="Y208" s="312"/>
      <c r="Z208" s="413"/>
      <c r="AA208" s="312"/>
      <c r="AB208" s="312"/>
      <c r="AC208" s="413"/>
      <c r="AD208" s="312"/>
      <c r="AE208" s="312"/>
      <c r="AF208" s="413"/>
      <c r="AG208" s="312"/>
      <c r="AH208" s="312"/>
      <c r="AI208" s="413"/>
      <c r="AJ208" s="312"/>
      <c r="AK208" s="312"/>
      <c r="AL208" s="413"/>
      <c r="AM208" s="312"/>
      <c r="AN208" s="312"/>
      <c r="AO208" s="413"/>
      <c r="AP208" s="312"/>
      <c r="AQ208" s="312"/>
      <c r="AR208" s="413"/>
      <c r="AS208" s="312"/>
      <c r="AT208" s="312"/>
      <c r="AU208" s="312"/>
      <c r="AV208" s="312"/>
      <c r="AW208" s="312"/>
      <c r="AX208" s="312"/>
      <c r="AY208" s="312"/>
      <c r="AZ208" s="312"/>
      <c r="BA208" s="312"/>
      <c r="BB208" s="312"/>
      <c r="BC208" s="312"/>
      <c r="BD208"/>
    </row>
    <row r="209" spans="1:56" customFormat="1" ht="12.75">
      <c r="A209" s="410"/>
      <c r="G209" s="448"/>
      <c r="H209" s="444"/>
      <c r="I209" s="448"/>
      <c r="J209" s="444"/>
      <c r="K209" s="448"/>
      <c r="L209" s="444"/>
      <c r="M209" s="448"/>
      <c r="N209" s="444"/>
      <c r="O209" s="338"/>
      <c r="P209" s="285"/>
      <c r="Q209" s="411"/>
      <c r="R209" s="285"/>
      <c r="S209" s="285"/>
      <c r="T209" s="411"/>
      <c r="U209" s="285"/>
      <c r="V209" s="285"/>
      <c r="W209" s="411"/>
      <c r="X209" s="285"/>
      <c r="Y209" s="285"/>
      <c r="Z209" s="411"/>
      <c r="AA209" s="285"/>
      <c r="AB209" s="285"/>
      <c r="AC209" s="411"/>
      <c r="AD209" s="285"/>
      <c r="AE209" s="285"/>
      <c r="AF209" s="411"/>
      <c r="AG209" s="285"/>
      <c r="AH209" s="285"/>
      <c r="AI209" s="411"/>
      <c r="AJ209" s="285"/>
      <c r="AK209" s="285"/>
      <c r="AL209" s="411"/>
      <c r="AM209" s="285"/>
      <c r="AN209" s="285"/>
      <c r="AO209" s="411"/>
      <c r="AP209" s="285"/>
      <c r="AQ209" s="285"/>
      <c r="AR209" s="411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</row>
    <row r="210" spans="1:56" ht="24.95" customHeight="1">
      <c r="A210" s="406"/>
      <c r="B210"/>
      <c r="C210" s="407"/>
      <c r="D210"/>
      <c r="E210" s="408">
        <f>A210</f>
        <v>0</v>
      </c>
      <c r="F210" s="447"/>
      <c r="G210" s="540"/>
      <c r="H210" s="569"/>
      <c r="I210" s="540"/>
      <c r="J210" s="569"/>
      <c r="K210" s="540"/>
      <c r="L210" s="569"/>
      <c r="M210" s="540"/>
      <c r="N210" s="569"/>
      <c r="O210" s="454">
        <f>P210+Q210</f>
        <v>0</v>
      </c>
      <c r="P210" s="381"/>
      <c r="Q210" s="380"/>
      <c r="R210" s="626"/>
      <c r="S210" s="381"/>
      <c r="T210" s="380"/>
      <c r="U210" s="457">
        <f>V210+W210</f>
        <v>0</v>
      </c>
      <c r="V210" s="626">
        <f>P210</f>
        <v>0</v>
      </c>
      <c r="W210" s="634">
        <f>Q210</f>
        <v>0</v>
      </c>
      <c r="X210" s="626">
        <f>R210</f>
        <v>0</v>
      </c>
      <c r="Y210" s="381">
        <f>S210</f>
        <v>0</v>
      </c>
      <c r="Z210" s="380">
        <f>T210</f>
        <v>0</v>
      </c>
      <c r="AA210" s="457">
        <f>AB210+AC210</f>
        <v>0</v>
      </c>
      <c r="AB210" s="626">
        <f>P210</f>
        <v>0</v>
      </c>
      <c r="AC210" s="634">
        <f>Q210</f>
        <v>0</v>
      </c>
      <c r="AD210" s="626">
        <f>R210</f>
        <v>0</v>
      </c>
      <c r="AE210" s="381">
        <f>S210</f>
        <v>0</v>
      </c>
      <c r="AF210" s="380">
        <f>T210</f>
        <v>0</v>
      </c>
      <c r="AG210" s="457">
        <f>AH210+AI210</f>
        <v>0</v>
      </c>
      <c r="AH210" s="626">
        <f>P210</f>
        <v>0</v>
      </c>
      <c r="AI210" s="634">
        <f>Q210</f>
        <v>0</v>
      </c>
      <c r="AJ210" s="626">
        <f>R210</f>
        <v>0</v>
      </c>
      <c r="AK210" s="381">
        <f>S210</f>
        <v>0</v>
      </c>
      <c r="AL210" s="380">
        <f>T210</f>
        <v>0</v>
      </c>
      <c r="AM210" s="457">
        <f>AN210+AO210</f>
        <v>0</v>
      </c>
      <c r="AN210" s="626">
        <f>P210</f>
        <v>0</v>
      </c>
      <c r="AO210" s="634">
        <f>Q210</f>
        <v>0</v>
      </c>
      <c r="AP210" s="626">
        <f>R210</f>
        <v>0</v>
      </c>
      <c r="AQ210" s="381">
        <f>S210</f>
        <v>0</v>
      </c>
      <c r="AR210" s="380">
        <f>T210</f>
        <v>0</v>
      </c>
      <c r="AS210" s="496"/>
      <c r="AT210" s="496"/>
      <c r="AU210" s="496"/>
      <c r="AV210" s="496"/>
      <c r="AW210" s="496"/>
      <c r="AX210" s="496"/>
      <c r="AY210" s="496"/>
      <c r="AZ210" s="496"/>
      <c r="BA210" s="496"/>
      <c r="BB210" s="496"/>
      <c r="BC210" s="496"/>
    </row>
    <row r="211" spans="1:56" customFormat="1" ht="12.75">
      <c r="A211" s="410"/>
      <c r="E211" s="432"/>
      <c r="G211" s="448"/>
      <c r="H211" s="444"/>
      <c r="I211" s="448"/>
      <c r="J211" s="444"/>
      <c r="K211" s="448"/>
      <c r="L211" s="444"/>
      <c r="M211" s="448"/>
      <c r="N211" s="444"/>
      <c r="O211" s="338"/>
      <c r="P211" s="285"/>
      <c r="Q211" s="411"/>
      <c r="R211" s="285"/>
      <c r="S211" s="285"/>
      <c r="T211" s="411"/>
      <c r="U211" s="285"/>
      <c r="V211" s="285"/>
      <c r="W211" s="411"/>
      <c r="X211" s="285"/>
      <c r="Y211" s="285"/>
      <c r="Z211" s="411"/>
      <c r="AA211" s="285"/>
      <c r="AB211" s="285"/>
      <c r="AC211" s="411"/>
      <c r="AD211" s="285"/>
      <c r="AE211" s="285"/>
      <c r="AF211" s="411"/>
      <c r="AG211" s="285"/>
      <c r="AH211" s="285"/>
      <c r="AI211" s="411"/>
      <c r="AJ211" s="285"/>
      <c r="AK211" s="285"/>
      <c r="AL211" s="411"/>
      <c r="AM211" s="285"/>
      <c r="AN211" s="285"/>
      <c r="AO211" s="411"/>
      <c r="AP211" s="285"/>
      <c r="AQ211" s="285"/>
      <c r="AR211" s="411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</row>
    <row r="212" spans="1:56" s="81" customFormat="1" ht="12.75">
      <c r="A212" s="405" t="s">
        <v>1629</v>
      </c>
      <c r="G212" s="449"/>
      <c r="H212" s="445"/>
      <c r="I212" s="449"/>
      <c r="J212" s="445"/>
      <c r="K212" s="449"/>
      <c r="L212" s="445"/>
      <c r="M212" s="449"/>
      <c r="N212" s="445"/>
      <c r="O212" s="412"/>
      <c r="P212" s="312"/>
      <c r="Q212" s="413"/>
      <c r="R212" s="312"/>
      <c r="S212" s="312"/>
      <c r="T212" s="413"/>
      <c r="U212" s="312"/>
      <c r="V212" s="312"/>
      <c r="W212" s="413"/>
      <c r="X212" s="312"/>
      <c r="Y212" s="312"/>
      <c r="Z212" s="413"/>
      <c r="AA212" s="312"/>
      <c r="AB212" s="312"/>
      <c r="AC212" s="413"/>
      <c r="AD212" s="312"/>
      <c r="AE212" s="312"/>
      <c r="AF212" s="413"/>
      <c r="AG212" s="312"/>
      <c r="AH212" s="312"/>
      <c r="AI212" s="413"/>
      <c r="AJ212" s="312"/>
      <c r="AK212" s="312"/>
      <c r="AL212" s="413"/>
      <c r="AM212" s="312"/>
      <c r="AN212" s="312"/>
      <c r="AO212" s="413"/>
      <c r="AP212" s="312"/>
      <c r="AQ212" s="312"/>
      <c r="AR212" s="413"/>
      <c r="AS212" s="312"/>
      <c r="AT212" s="312"/>
      <c r="AU212" s="312"/>
      <c r="AV212" s="312"/>
      <c r="AW212" s="312"/>
      <c r="AX212" s="312"/>
      <c r="AY212" s="312"/>
      <c r="AZ212" s="312"/>
      <c r="BA212" s="312"/>
      <c r="BB212" s="312"/>
      <c r="BC212" s="312"/>
      <c r="BD212"/>
    </row>
    <row r="213" spans="1:56" customFormat="1" ht="12.75">
      <c r="A213" s="410"/>
      <c r="G213" s="448"/>
      <c r="H213" s="444"/>
      <c r="I213" s="448"/>
      <c r="J213" s="444"/>
      <c r="K213" s="448"/>
      <c r="L213" s="444"/>
      <c r="M213" s="448"/>
      <c r="N213" s="444"/>
      <c r="O213" s="338"/>
      <c r="P213" s="285"/>
      <c r="Q213" s="411"/>
      <c r="R213" s="285"/>
      <c r="S213" s="285"/>
      <c r="T213" s="411"/>
      <c r="U213" s="285"/>
      <c r="V213" s="285"/>
      <c r="W213" s="411"/>
      <c r="X213" s="285"/>
      <c r="Y213" s="285"/>
      <c r="Z213" s="411"/>
      <c r="AA213" s="285"/>
      <c r="AB213" s="285"/>
      <c r="AC213" s="411"/>
      <c r="AD213" s="285"/>
      <c r="AE213" s="285"/>
      <c r="AF213" s="411"/>
      <c r="AG213" s="285"/>
      <c r="AH213" s="285"/>
      <c r="AI213" s="411"/>
      <c r="AJ213" s="285"/>
      <c r="AK213" s="285"/>
      <c r="AL213" s="411"/>
      <c r="AM213" s="285"/>
      <c r="AN213" s="285"/>
      <c r="AO213" s="411"/>
      <c r="AP213" s="285"/>
      <c r="AQ213" s="285"/>
      <c r="AR213" s="411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</row>
    <row r="214" spans="1:56" ht="24.95" customHeight="1">
      <c r="A214" s="862"/>
      <c r="B214"/>
      <c r="C214" s="407"/>
      <c r="D214"/>
      <c r="E214" s="408">
        <f>A214</f>
        <v>0</v>
      </c>
      <c r="F214" s="447"/>
      <c r="G214" s="540"/>
      <c r="H214" s="569"/>
      <c r="I214" s="540"/>
      <c r="J214" s="569"/>
      <c r="K214" s="540"/>
      <c r="L214" s="569"/>
      <c r="M214" s="540"/>
      <c r="N214" s="569"/>
      <c r="O214" s="454">
        <f>P214+Q214</f>
        <v>0</v>
      </c>
      <c r="P214" s="381"/>
      <c r="Q214" s="380"/>
      <c r="R214" s="626"/>
      <c r="S214" s="381"/>
      <c r="T214" s="380"/>
      <c r="U214" s="457">
        <f>V214+W214</f>
        <v>0</v>
      </c>
      <c r="V214" s="626">
        <f t="shared" ref="V214:Z215" si="214">P214</f>
        <v>0</v>
      </c>
      <c r="W214" s="634">
        <f t="shared" si="214"/>
        <v>0</v>
      </c>
      <c r="X214" s="626">
        <f t="shared" si="214"/>
        <v>0</v>
      </c>
      <c r="Y214" s="381">
        <f t="shared" si="214"/>
        <v>0</v>
      </c>
      <c r="Z214" s="380">
        <f t="shared" si="214"/>
        <v>0</v>
      </c>
      <c r="AA214" s="457">
        <f>AB214+AC214</f>
        <v>0</v>
      </c>
      <c r="AB214" s="626">
        <f t="shared" ref="AB214:AF215" si="215">P214</f>
        <v>0</v>
      </c>
      <c r="AC214" s="634">
        <f t="shared" si="215"/>
        <v>0</v>
      </c>
      <c r="AD214" s="626">
        <f t="shared" si="215"/>
        <v>0</v>
      </c>
      <c r="AE214" s="381">
        <f t="shared" si="215"/>
        <v>0</v>
      </c>
      <c r="AF214" s="380">
        <f t="shared" si="215"/>
        <v>0</v>
      </c>
      <c r="AG214" s="457">
        <f>AH214+AI214</f>
        <v>0</v>
      </c>
      <c r="AH214" s="626">
        <f t="shared" ref="AH214:AL215" si="216">P214</f>
        <v>0</v>
      </c>
      <c r="AI214" s="634">
        <f t="shared" si="216"/>
        <v>0</v>
      </c>
      <c r="AJ214" s="626">
        <f t="shared" si="216"/>
        <v>0</v>
      </c>
      <c r="AK214" s="381">
        <f t="shared" si="216"/>
        <v>0</v>
      </c>
      <c r="AL214" s="380">
        <f t="shared" si="216"/>
        <v>0</v>
      </c>
      <c r="AM214" s="457">
        <f>AN214+AO214</f>
        <v>0</v>
      </c>
      <c r="AN214" s="626">
        <f t="shared" ref="AN214:AR215" si="217">P214</f>
        <v>0</v>
      </c>
      <c r="AO214" s="634">
        <f t="shared" si="217"/>
        <v>0</v>
      </c>
      <c r="AP214" s="626">
        <f t="shared" si="217"/>
        <v>0</v>
      </c>
      <c r="AQ214" s="381">
        <f t="shared" si="217"/>
        <v>0</v>
      </c>
      <c r="AR214" s="380">
        <f t="shared" si="217"/>
        <v>0</v>
      </c>
      <c r="AS214" s="496"/>
      <c r="AT214" s="496"/>
      <c r="AU214" s="496"/>
      <c r="AV214" s="496"/>
      <c r="AW214" s="496"/>
      <c r="AX214" s="496"/>
      <c r="AY214" s="496"/>
      <c r="AZ214" s="496"/>
      <c r="BA214" s="496"/>
      <c r="BB214" s="496"/>
      <c r="BC214" s="496"/>
    </row>
    <row r="215" spans="1:56" ht="14.25">
      <c r="A215" s="862"/>
      <c r="B215"/>
      <c r="C215" s="407"/>
      <c r="D215"/>
      <c r="E215" s="408" t="str">
        <f>E214 &amp; ".1"</f>
        <v>0.1</v>
      </c>
      <c r="F215" s="422" t="s">
        <v>923</v>
      </c>
      <c r="G215" s="540"/>
      <c r="H215" s="569"/>
      <c r="I215" s="540"/>
      <c r="J215" s="569"/>
      <c r="K215" s="540"/>
      <c r="L215" s="569"/>
      <c r="M215" s="540"/>
      <c r="N215" s="569"/>
      <c r="O215" s="454">
        <f>P215+Q215</f>
        <v>0</v>
      </c>
      <c r="P215" s="381"/>
      <c r="Q215" s="380"/>
      <c r="R215" s="626"/>
      <c r="S215" s="381"/>
      <c r="T215" s="380"/>
      <c r="U215" s="457">
        <f>V215+W215</f>
        <v>0</v>
      </c>
      <c r="V215" s="626">
        <f t="shared" si="214"/>
        <v>0</v>
      </c>
      <c r="W215" s="634">
        <f t="shared" si="214"/>
        <v>0</v>
      </c>
      <c r="X215" s="626">
        <f t="shared" si="214"/>
        <v>0</v>
      </c>
      <c r="Y215" s="381">
        <f t="shared" si="214"/>
        <v>0</v>
      </c>
      <c r="Z215" s="380">
        <f t="shared" si="214"/>
        <v>0</v>
      </c>
      <c r="AA215" s="457">
        <f>AB215+AC215</f>
        <v>0</v>
      </c>
      <c r="AB215" s="626">
        <f t="shared" si="215"/>
        <v>0</v>
      </c>
      <c r="AC215" s="634">
        <f t="shared" si="215"/>
        <v>0</v>
      </c>
      <c r="AD215" s="626">
        <f t="shared" si="215"/>
        <v>0</v>
      </c>
      <c r="AE215" s="381">
        <f t="shared" si="215"/>
        <v>0</v>
      </c>
      <c r="AF215" s="380">
        <f t="shared" si="215"/>
        <v>0</v>
      </c>
      <c r="AG215" s="457">
        <f>AH215+AI215</f>
        <v>0</v>
      </c>
      <c r="AH215" s="626">
        <f t="shared" si="216"/>
        <v>0</v>
      </c>
      <c r="AI215" s="634">
        <f t="shared" si="216"/>
        <v>0</v>
      </c>
      <c r="AJ215" s="626">
        <f t="shared" si="216"/>
        <v>0</v>
      </c>
      <c r="AK215" s="381">
        <f t="shared" si="216"/>
        <v>0</v>
      </c>
      <c r="AL215" s="380">
        <f t="shared" si="216"/>
        <v>0</v>
      </c>
      <c r="AM215" s="457">
        <f>AN215+AO215</f>
        <v>0</v>
      </c>
      <c r="AN215" s="626">
        <f t="shared" si="217"/>
        <v>0</v>
      </c>
      <c r="AO215" s="634">
        <f t="shared" si="217"/>
        <v>0</v>
      </c>
      <c r="AP215" s="626">
        <f t="shared" si="217"/>
        <v>0</v>
      </c>
      <c r="AQ215" s="381">
        <f t="shared" si="217"/>
        <v>0</v>
      </c>
      <c r="AR215" s="380">
        <f t="shared" si="217"/>
        <v>0</v>
      </c>
      <c r="AS215" s="496"/>
      <c r="AT215" s="496"/>
      <c r="AU215" s="496"/>
      <c r="AV215" s="496"/>
      <c r="AW215" s="496"/>
      <c r="AX215" s="496"/>
      <c r="AY215" s="496"/>
      <c r="AZ215" s="496"/>
      <c r="BA215" s="496"/>
      <c r="BB215" s="496"/>
      <c r="BC215" s="496"/>
    </row>
    <row r="216" spans="1:56" ht="14.25">
      <c r="A216" s="862"/>
      <c r="B216"/>
      <c r="C216" s="407"/>
      <c r="D216"/>
      <c r="E216" s="408" t="str">
        <f>E214 &amp; ".2"</f>
        <v>0.2</v>
      </c>
      <c r="F216" s="422" t="s">
        <v>926</v>
      </c>
      <c r="G216" s="540"/>
      <c r="H216" s="569"/>
      <c r="I216" s="540"/>
      <c r="J216" s="569"/>
      <c r="K216" s="540"/>
      <c r="L216" s="569"/>
      <c r="M216" s="540"/>
      <c r="N216" s="569"/>
      <c r="O216" s="454">
        <f>P216+Q216</f>
        <v>0</v>
      </c>
      <c r="P216" s="455">
        <f>P214-P215</f>
        <v>0</v>
      </c>
      <c r="Q216" s="456">
        <f>Q214-Q215</f>
        <v>0</v>
      </c>
      <c r="R216" s="457">
        <f>R214-R215</f>
        <v>0</v>
      </c>
      <c r="S216" s="455">
        <f>S214-S215</f>
        <v>0</v>
      </c>
      <c r="T216" s="456">
        <f>T214-T215</f>
        <v>0</v>
      </c>
      <c r="U216" s="457">
        <f>V216+W216</f>
        <v>0</v>
      </c>
      <c r="V216" s="455">
        <f>V214-V215</f>
        <v>0</v>
      </c>
      <c r="W216" s="456">
        <f>W214-W215</f>
        <v>0</v>
      </c>
      <c r="X216" s="457">
        <f>X214-X215</f>
        <v>0</v>
      </c>
      <c r="Y216" s="455">
        <f>Y214-Y215</f>
        <v>0</v>
      </c>
      <c r="Z216" s="456">
        <f>Z214-Z215</f>
        <v>0</v>
      </c>
      <c r="AA216" s="457">
        <f>AB216+AC216</f>
        <v>0</v>
      </c>
      <c r="AB216" s="455">
        <f>AB214-AB215</f>
        <v>0</v>
      </c>
      <c r="AC216" s="456">
        <f>AC214-AC215</f>
        <v>0</v>
      </c>
      <c r="AD216" s="457">
        <f>AD214-AD215</f>
        <v>0</v>
      </c>
      <c r="AE216" s="455">
        <f>AE214-AE215</f>
        <v>0</v>
      </c>
      <c r="AF216" s="456">
        <f>AF214-AF215</f>
        <v>0</v>
      </c>
      <c r="AG216" s="457">
        <f>AH216+AI216</f>
        <v>0</v>
      </c>
      <c r="AH216" s="455">
        <f>AH214-AH215</f>
        <v>0</v>
      </c>
      <c r="AI216" s="456">
        <f>AI214-AI215</f>
        <v>0</v>
      </c>
      <c r="AJ216" s="457">
        <f>AJ214-AJ215</f>
        <v>0</v>
      </c>
      <c r="AK216" s="455">
        <f>AK214-AK215</f>
        <v>0</v>
      </c>
      <c r="AL216" s="456">
        <f>AL214-AL215</f>
        <v>0</v>
      </c>
      <c r="AM216" s="457">
        <f>AN216+AO216</f>
        <v>0</v>
      </c>
      <c r="AN216" s="455">
        <f>AN214-AN215</f>
        <v>0</v>
      </c>
      <c r="AO216" s="456">
        <f>AO214-AO215</f>
        <v>0</v>
      </c>
      <c r="AP216" s="457">
        <f>AP214-AP215</f>
        <v>0</v>
      </c>
      <c r="AQ216" s="455">
        <f>AQ214-AQ215</f>
        <v>0</v>
      </c>
      <c r="AR216" s="456">
        <f>AR214-AR215</f>
        <v>0</v>
      </c>
      <c r="AS216" s="496"/>
      <c r="AT216" s="496"/>
      <c r="AU216" s="496"/>
      <c r="AV216" s="496"/>
      <c r="AW216" s="496"/>
      <c r="AX216" s="496"/>
      <c r="AY216" s="496"/>
      <c r="AZ216" s="496"/>
      <c r="BA216" s="496"/>
      <c r="BB216" s="496"/>
      <c r="BC216" s="496"/>
    </row>
    <row r="217" spans="1:56" customFormat="1" ht="12.75">
      <c r="A217" s="410"/>
      <c r="G217" s="448"/>
      <c r="H217" s="444"/>
      <c r="I217" s="448"/>
      <c r="J217" s="444"/>
      <c r="K217" s="448"/>
      <c r="L217" s="444"/>
      <c r="M217" s="448"/>
      <c r="N217" s="444"/>
      <c r="O217" s="338"/>
      <c r="P217" s="285"/>
      <c r="Q217" s="411"/>
      <c r="R217" s="285"/>
      <c r="S217" s="285"/>
      <c r="T217" s="411"/>
      <c r="U217" s="285"/>
      <c r="V217" s="285"/>
      <c r="W217" s="411"/>
      <c r="X217" s="285"/>
      <c r="Y217" s="285"/>
      <c r="Z217" s="411"/>
      <c r="AA217" s="285"/>
      <c r="AB217" s="285"/>
      <c r="AC217" s="411"/>
      <c r="AD217" s="285"/>
      <c r="AE217" s="285"/>
      <c r="AF217" s="411"/>
      <c r="AG217" s="285"/>
      <c r="AH217" s="285"/>
      <c r="AI217" s="411"/>
      <c r="AJ217" s="285"/>
      <c r="AK217" s="285"/>
      <c r="AL217" s="411"/>
      <c r="AM217" s="285"/>
      <c r="AN217" s="285"/>
      <c r="AO217" s="411"/>
      <c r="AP217" s="285"/>
      <c r="AQ217" s="285"/>
      <c r="AR217" s="411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</row>
    <row r="218" spans="1:56" s="81" customFormat="1" ht="12.75">
      <c r="A218" s="405" t="s">
        <v>1630</v>
      </c>
      <c r="G218" s="449"/>
      <c r="H218" s="445"/>
      <c r="I218" s="449"/>
      <c r="J218" s="445"/>
      <c r="K218" s="449"/>
      <c r="L218" s="445"/>
      <c r="M218" s="449"/>
      <c r="N218" s="445"/>
      <c r="O218" s="412"/>
      <c r="P218" s="312"/>
      <c r="Q218" s="413"/>
      <c r="R218" s="312"/>
      <c r="S218" s="312"/>
      <c r="T218" s="413"/>
      <c r="U218" s="312"/>
      <c r="V218" s="312"/>
      <c r="W218" s="413"/>
      <c r="X218" s="312"/>
      <c r="Y218" s="312"/>
      <c r="Z218" s="413"/>
      <c r="AA218" s="312"/>
      <c r="AB218" s="312"/>
      <c r="AC218" s="413"/>
      <c r="AD218" s="312"/>
      <c r="AE218" s="312"/>
      <c r="AF218" s="413"/>
      <c r="AG218" s="312"/>
      <c r="AH218" s="312"/>
      <c r="AI218" s="413"/>
      <c r="AJ218" s="312"/>
      <c r="AK218" s="312"/>
      <c r="AL218" s="413"/>
      <c r="AM218" s="312"/>
      <c r="AN218" s="312"/>
      <c r="AO218" s="413"/>
      <c r="AP218" s="312"/>
      <c r="AQ218" s="312"/>
      <c r="AR218" s="413"/>
      <c r="AS218" s="312"/>
      <c r="AT218" s="312"/>
      <c r="AU218" s="312"/>
      <c r="AV218" s="312"/>
      <c r="AW218" s="312"/>
      <c r="AX218" s="312"/>
      <c r="AY218" s="312"/>
      <c r="AZ218" s="312"/>
      <c r="BA218" s="312"/>
      <c r="BB218" s="312"/>
      <c r="BC218" s="312"/>
      <c r="BD218"/>
    </row>
    <row r="219" spans="1:56" customFormat="1" ht="12.75">
      <c r="A219" s="410"/>
      <c r="G219" s="448"/>
      <c r="H219" s="444"/>
      <c r="I219" s="448"/>
      <c r="J219" s="444"/>
      <c r="K219" s="448"/>
      <c r="L219" s="444"/>
      <c r="M219" s="448"/>
      <c r="N219" s="444"/>
      <c r="O219" s="338"/>
      <c r="P219" s="285"/>
      <c r="Q219" s="411"/>
      <c r="R219" s="285"/>
      <c r="S219" s="285"/>
      <c r="T219" s="411"/>
      <c r="U219" s="285"/>
      <c r="V219" s="285"/>
      <c r="W219" s="411"/>
      <c r="X219" s="285"/>
      <c r="Y219" s="285"/>
      <c r="Z219" s="411"/>
      <c r="AA219" s="285"/>
      <c r="AB219" s="285"/>
      <c r="AC219" s="411"/>
      <c r="AD219" s="285"/>
      <c r="AE219" s="285"/>
      <c r="AF219" s="411"/>
      <c r="AG219" s="285"/>
      <c r="AH219" s="285"/>
      <c r="AI219" s="411"/>
      <c r="AJ219" s="285"/>
      <c r="AK219" s="285"/>
      <c r="AL219" s="411"/>
      <c r="AM219" s="285"/>
      <c r="AN219" s="285"/>
      <c r="AO219" s="411"/>
      <c r="AP219" s="285"/>
      <c r="AQ219" s="285"/>
      <c r="AR219" s="411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</row>
    <row r="220" spans="1:56" ht="14.25">
      <c r="A220" s="406"/>
      <c r="B220"/>
      <c r="C220" s="407"/>
      <c r="D220"/>
      <c r="E220" s="408">
        <f>A220</f>
        <v>0</v>
      </c>
      <c r="F220" s="433"/>
      <c r="G220" s="540"/>
      <c r="H220" s="569"/>
      <c r="I220" s="540"/>
      <c r="J220" s="569"/>
      <c r="K220" s="540"/>
      <c r="L220" s="569"/>
      <c r="M220" s="540"/>
      <c r="N220" s="569"/>
      <c r="O220" s="454">
        <f>P220+Q220</f>
        <v>0</v>
      </c>
      <c r="P220" s="381"/>
      <c r="Q220" s="380"/>
      <c r="R220" s="626"/>
      <c r="S220" s="381"/>
      <c r="T220" s="380"/>
      <c r="U220" s="457">
        <f>V220+W220</f>
        <v>0</v>
      </c>
      <c r="V220" s="626">
        <f>P220</f>
        <v>0</v>
      </c>
      <c r="W220" s="634">
        <f>Q220</f>
        <v>0</v>
      </c>
      <c r="X220" s="626">
        <f>R220</f>
        <v>0</v>
      </c>
      <c r="Y220" s="381">
        <f>S220</f>
        <v>0</v>
      </c>
      <c r="Z220" s="380">
        <f>T220</f>
        <v>0</v>
      </c>
      <c r="AA220" s="457">
        <f>AB220+AC220</f>
        <v>0</v>
      </c>
      <c r="AB220" s="626">
        <f>P220</f>
        <v>0</v>
      </c>
      <c r="AC220" s="634">
        <f>Q220</f>
        <v>0</v>
      </c>
      <c r="AD220" s="626">
        <f>R220</f>
        <v>0</v>
      </c>
      <c r="AE220" s="381">
        <f>S220</f>
        <v>0</v>
      </c>
      <c r="AF220" s="380">
        <f>T220</f>
        <v>0</v>
      </c>
      <c r="AG220" s="457">
        <f>AH220+AI220</f>
        <v>0</v>
      </c>
      <c r="AH220" s="626">
        <f>P220</f>
        <v>0</v>
      </c>
      <c r="AI220" s="634">
        <f>Q220</f>
        <v>0</v>
      </c>
      <c r="AJ220" s="626">
        <f>R220</f>
        <v>0</v>
      </c>
      <c r="AK220" s="381">
        <f>S220</f>
        <v>0</v>
      </c>
      <c r="AL220" s="380">
        <f>T220</f>
        <v>0</v>
      </c>
      <c r="AM220" s="457">
        <f>AN220+AO220</f>
        <v>0</v>
      </c>
      <c r="AN220" s="626">
        <f>P220</f>
        <v>0</v>
      </c>
      <c r="AO220" s="634">
        <f>Q220</f>
        <v>0</v>
      </c>
      <c r="AP220" s="626">
        <f>R220</f>
        <v>0</v>
      </c>
      <c r="AQ220" s="381">
        <f>S220</f>
        <v>0</v>
      </c>
      <c r="AR220" s="380">
        <f>T220</f>
        <v>0</v>
      </c>
      <c r="AS220" s="496"/>
      <c r="AT220" s="496"/>
      <c r="AU220" s="496"/>
      <c r="AV220" s="496"/>
      <c r="AW220" s="496"/>
      <c r="AX220" s="496"/>
      <c r="AY220" s="496"/>
      <c r="AZ220" s="496"/>
      <c r="BA220" s="496"/>
      <c r="BB220" s="496"/>
      <c r="BC220" s="496"/>
    </row>
    <row r="221" spans="1:56" customFormat="1" ht="12.75">
      <c r="A221" s="410"/>
      <c r="G221" s="448"/>
      <c r="H221" s="444"/>
      <c r="I221" s="448"/>
      <c r="J221" s="444"/>
      <c r="K221" s="448"/>
      <c r="L221" s="444"/>
      <c r="M221" s="448"/>
      <c r="N221" s="444"/>
      <c r="O221" s="338"/>
      <c r="P221" s="285"/>
      <c r="Q221" s="411"/>
      <c r="R221" s="285"/>
      <c r="S221" s="285"/>
      <c r="T221" s="411"/>
      <c r="U221" s="285"/>
      <c r="V221" s="285"/>
      <c r="W221" s="411"/>
      <c r="X221" s="285"/>
      <c r="Y221" s="285"/>
      <c r="Z221" s="411"/>
      <c r="AA221" s="285"/>
      <c r="AB221" s="285"/>
      <c r="AC221" s="411"/>
      <c r="AD221" s="285"/>
      <c r="AE221" s="285"/>
      <c r="AF221" s="411"/>
      <c r="AG221" s="285"/>
      <c r="AH221" s="285"/>
      <c r="AI221" s="411"/>
      <c r="AJ221" s="285"/>
      <c r="AK221" s="285"/>
      <c r="AL221" s="411"/>
      <c r="AM221" s="285"/>
      <c r="AN221" s="285"/>
      <c r="AO221" s="411"/>
      <c r="AP221" s="285"/>
      <c r="AQ221" s="285"/>
      <c r="AR221" s="411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</row>
    <row r="222" spans="1:56" s="81" customFormat="1" ht="12.75">
      <c r="A222" s="405" t="s">
        <v>1631</v>
      </c>
      <c r="G222" s="449"/>
      <c r="H222" s="445"/>
      <c r="I222" s="449"/>
      <c r="J222" s="445"/>
      <c r="K222" s="449"/>
      <c r="L222" s="445"/>
      <c r="M222" s="449"/>
      <c r="N222" s="445"/>
      <c r="O222" s="412"/>
      <c r="P222" s="312"/>
      <c r="Q222" s="413"/>
      <c r="R222" s="312"/>
      <c r="S222" s="312"/>
      <c r="T222" s="413"/>
      <c r="U222" s="312"/>
      <c r="V222" s="312"/>
      <c r="W222" s="413"/>
      <c r="X222" s="312"/>
      <c r="Y222" s="312"/>
      <c r="Z222" s="413"/>
      <c r="AA222" s="312"/>
      <c r="AB222" s="312"/>
      <c r="AC222" s="413"/>
      <c r="AD222" s="312"/>
      <c r="AE222" s="312"/>
      <c r="AF222" s="413"/>
      <c r="AG222" s="312"/>
      <c r="AH222" s="312"/>
      <c r="AI222" s="413"/>
      <c r="AJ222" s="312"/>
      <c r="AK222" s="312"/>
      <c r="AL222" s="413"/>
      <c r="AM222" s="312"/>
      <c r="AN222" s="312"/>
      <c r="AO222" s="413"/>
      <c r="AP222" s="312"/>
      <c r="AQ222" s="312"/>
      <c r="AR222" s="413"/>
      <c r="AS222" s="312"/>
      <c r="AT222" s="312"/>
      <c r="AU222" s="312"/>
      <c r="AV222" s="312"/>
      <c r="AW222" s="312"/>
      <c r="AX222" s="312"/>
      <c r="AY222" s="312"/>
      <c r="AZ222" s="312"/>
      <c r="BA222" s="312"/>
      <c r="BB222" s="312"/>
      <c r="BC222" s="312"/>
      <c r="BD222"/>
    </row>
    <row r="223" spans="1:56" customFormat="1" ht="12.75">
      <c r="A223" s="410"/>
      <c r="G223" s="448"/>
      <c r="H223" s="444"/>
      <c r="I223" s="448"/>
      <c r="J223" s="444"/>
      <c r="K223" s="448"/>
      <c r="L223" s="444"/>
      <c r="M223" s="448"/>
      <c r="N223" s="444"/>
      <c r="O223" s="338"/>
      <c r="P223" s="285"/>
      <c r="Q223" s="411"/>
      <c r="R223" s="285"/>
      <c r="S223" s="285"/>
      <c r="T223" s="411"/>
      <c r="U223" s="285"/>
      <c r="V223" s="285"/>
      <c r="W223" s="411"/>
      <c r="X223" s="285"/>
      <c r="Y223" s="285"/>
      <c r="Z223" s="411"/>
      <c r="AA223" s="285"/>
      <c r="AB223" s="285"/>
      <c r="AC223" s="411"/>
      <c r="AD223" s="285"/>
      <c r="AE223" s="285"/>
      <c r="AF223" s="411"/>
      <c r="AG223" s="285"/>
      <c r="AH223" s="285"/>
      <c r="AI223" s="411"/>
      <c r="AJ223" s="285"/>
      <c r="AK223" s="285"/>
      <c r="AL223" s="411"/>
      <c r="AM223" s="285"/>
      <c r="AN223" s="285"/>
      <c r="AO223" s="411"/>
      <c r="AP223" s="285"/>
      <c r="AQ223" s="285"/>
      <c r="AR223" s="411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</row>
    <row r="224" spans="1:56" ht="14.25">
      <c r="A224" s="406"/>
      <c r="C224" s="407"/>
      <c r="D224" s="378">
        <f>B224</f>
        <v>0</v>
      </c>
      <c r="E224" s="853"/>
      <c r="F224" s="854"/>
      <c r="G224" s="540"/>
      <c r="H224" s="569"/>
      <c r="I224" s="540"/>
      <c r="J224" s="569"/>
      <c r="K224" s="540"/>
      <c r="L224" s="569"/>
      <c r="M224" s="540"/>
      <c r="N224" s="569"/>
      <c r="O224" s="454" t="e">
        <f>P224+Q224</f>
        <v>#VALUE!</v>
      </c>
      <c r="P224" s="455" t="s">
        <v>1625</v>
      </c>
      <c r="Q224" s="456" t="s">
        <v>1625</v>
      </c>
      <c r="R224" s="457" t="s">
        <v>1625</v>
      </c>
      <c r="S224" s="455" t="s">
        <v>1625</v>
      </c>
      <c r="T224" s="456" t="s">
        <v>1625</v>
      </c>
      <c r="U224" s="457" t="e">
        <f>V224+W224</f>
        <v>#VALUE!</v>
      </c>
      <c r="V224" s="455" t="s">
        <v>1625</v>
      </c>
      <c r="W224" s="456" t="s">
        <v>1625</v>
      </c>
      <c r="X224" s="457" t="s">
        <v>1625</v>
      </c>
      <c r="Y224" s="455" t="s">
        <v>1625</v>
      </c>
      <c r="Z224" s="456" t="s">
        <v>1625</v>
      </c>
      <c r="AA224" s="457" t="e">
        <f>AB224+AC224</f>
        <v>#VALUE!</v>
      </c>
      <c r="AB224" s="455" t="s">
        <v>1625</v>
      </c>
      <c r="AC224" s="456" t="s">
        <v>1625</v>
      </c>
      <c r="AD224" s="457" t="s">
        <v>1625</v>
      </c>
      <c r="AE224" s="455" t="s">
        <v>1625</v>
      </c>
      <c r="AF224" s="456" t="s">
        <v>1625</v>
      </c>
      <c r="AG224" s="457" t="e">
        <f>AH224+AI224</f>
        <v>#VALUE!</v>
      </c>
      <c r="AH224" s="455" t="s">
        <v>1625</v>
      </c>
      <c r="AI224" s="456" t="s">
        <v>1625</v>
      </c>
      <c r="AJ224" s="457" t="s">
        <v>1625</v>
      </c>
      <c r="AK224" s="455" t="s">
        <v>1625</v>
      </c>
      <c r="AL224" s="456" t="s">
        <v>1625</v>
      </c>
      <c r="AM224" s="457" t="e">
        <f>AN224+AO224</f>
        <v>#VALUE!</v>
      </c>
      <c r="AN224" s="455" t="s">
        <v>1625</v>
      </c>
      <c r="AO224" s="456" t="s">
        <v>1625</v>
      </c>
      <c r="AP224" s="457" t="s">
        <v>1625</v>
      </c>
      <c r="AQ224" s="455" t="s">
        <v>1625</v>
      </c>
      <c r="AR224" s="456" t="s">
        <v>1625</v>
      </c>
      <c r="AS224" s="496"/>
      <c r="AT224" s="496"/>
      <c r="AU224" s="496"/>
      <c r="AV224" s="496"/>
      <c r="AW224" s="496"/>
      <c r="AX224" s="496"/>
      <c r="AY224" s="496"/>
      <c r="AZ224" s="496"/>
      <c r="BA224" s="496"/>
      <c r="BB224" s="496"/>
      <c r="BC224" s="496"/>
    </row>
    <row r="225" spans="1:56" customFormat="1" ht="12.75">
      <c r="A225" s="410"/>
      <c r="G225" s="448"/>
      <c r="H225" s="444"/>
      <c r="I225" s="448"/>
      <c r="J225" s="444"/>
      <c r="K225" s="448"/>
      <c r="L225" s="444"/>
      <c r="M225" s="448"/>
      <c r="N225" s="444"/>
      <c r="O225" s="338"/>
      <c r="P225" s="285"/>
      <c r="Q225" s="411"/>
      <c r="R225" s="285"/>
      <c r="S225" s="285"/>
      <c r="T225" s="411"/>
      <c r="U225" s="285"/>
      <c r="V225" s="285"/>
      <c r="W225" s="411"/>
      <c r="X225" s="285"/>
      <c r="Y225" s="285"/>
      <c r="Z225" s="411"/>
      <c r="AA225" s="285"/>
      <c r="AB225" s="285"/>
      <c r="AC225" s="411"/>
      <c r="AD225" s="285"/>
      <c r="AE225" s="285"/>
      <c r="AF225" s="411"/>
      <c r="AG225" s="285"/>
      <c r="AH225" s="285"/>
      <c r="AI225" s="411"/>
      <c r="AJ225" s="285"/>
      <c r="AK225" s="285"/>
      <c r="AL225" s="411"/>
      <c r="AM225" s="285"/>
      <c r="AN225" s="285"/>
      <c r="AO225" s="411"/>
      <c r="AP225" s="285"/>
      <c r="AQ225" s="285"/>
      <c r="AR225" s="411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</row>
    <row r="226" spans="1:56" s="81" customFormat="1" ht="12.75">
      <c r="A226" s="405" t="s">
        <v>1632</v>
      </c>
      <c r="G226" s="449"/>
      <c r="H226" s="445"/>
      <c r="I226" s="449"/>
      <c r="J226" s="445"/>
      <c r="K226" s="449"/>
      <c r="L226" s="445"/>
      <c r="M226" s="449"/>
      <c r="N226" s="445"/>
      <c r="O226" s="412"/>
      <c r="P226" s="312"/>
      <c r="Q226" s="413"/>
      <c r="R226" s="312"/>
      <c r="S226" s="312"/>
      <c r="T226" s="413"/>
      <c r="U226" s="312"/>
      <c r="V226" s="312"/>
      <c r="W226" s="413"/>
      <c r="X226" s="312"/>
      <c r="Y226" s="312"/>
      <c r="Z226" s="413"/>
      <c r="AA226" s="312"/>
      <c r="AB226" s="312"/>
      <c r="AC226" s="413"/>
      <c r="AD226" s="312"/>
      <c r="AE226" s="312"/>
      <c r="AF226" s="413"/>
      <c r="AG226" s="312"/>
      <c r="AH226" s="312"/>
      <c r="AI226" s="413"/>
      <c r="AJ226" s="312"/>
      <c r="AK226" s="312"/>
      <c r="AL226" s="413"/>
      <c r="AM226" s="312"/>
      <c r="AN226" s="312"/>
      <c r="AO226" s="413"/>
      <c r="AP226" s="312"/>
      <c r="AQ226" s="312"/>
      <c r="AR226" s="413"/>
      <c r="AS226" s="312"/>
      <c r="AT226" s="312"/>
      <c r="AU226" s="312"/>
      <c r="AV226" s="312"/>
      <c r="AW226" s="312"/>
      <c r="AX226" s="312"/>
      <c r="AY226" s="312"/>
      <c r="AZ226" s="312"/>
      <c r="BA226" s="312"/>
      <c r="BB226" s="312"/>
      <c r="BC226" s="312"/>
      <c r="BD226"/>
    </row>
    <row r="227" spans="1:56" customFormat="1" ht="13.5" thickBot="1">
      <c r="A227" s="410"/>
      <c r="G227" s="448"/>
      <c r="H227" s="444"/>
      <c r="I227" s="448"/>
      <c r="J227" s="444"/>
      <c r="K227" s="448"/>
      <c r="L227" s="444"/>
      <c r="M227" s="448"/>
      <c r="N227" s="444"/>
      <c r="O227" s="338"/>
      <c r="P227" s="285"/>
      <c r="Q227" s="411"/>
      <c r="R227" s="285"/>
      <c r="S227" s="285"/>
      <c r="T227" s="411"/>
      <c r="U227" s="285"/>
      <c r="V227" s="285"/>
      <c r="W227" s="411"/>
      <c r="X227" s="285"/>
      <c r="Y227" s="285"/>
      <c r="Z227" s="411"/>
      <c r="AA227" s="285"/>
      <c r="AB227" s="285"/>
      <c r="AC227" s="411"/>
      <c r="AD227" s="285"/>
      <c r="AE227" s="285"/>
      <c r="AF227" s="411"/>
      <c r="AG227" s="285"/>
      <c r="AH227" s="285"/>
      <c r="AI227" s="411"/>
      <c r="AJ227" s="285"/>
      <c r="AK227" s="285"/>
      <c r="AL227" s="411"/>
      <c r="AM227" s="285"/>
      <c r="AN227" s="285"/>
      <c r="AO227" s="411"/>
      <c r="AP227" s="285"/>
      <c r="AQ227" s="285"/>
      <c r="AR227" s="411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</row>
    <row r="228" spans="1:56" ht="16.5" thickTop="1">
      <c r="A228" s="406"/>
      <c r="B228" s="841"/>
      <c r="C228" s="414" t="s">
        <v>2304</v>
      </c>
      <c r="D228" s="859" t="str">
        <f>"4." &amp; ROMAN(B228)</f>
        <v>4.</v>
      </c>
      <c r="E228" s="434" t="s">
        <v>931</v>
      </c>
      <c r="F228" s="417"/>
      <c r="G228" s="559"/>
      <c r="H228" s="560"/>
      <c r="I228" s="559"/>
      <c r="J228" s="560"/>
      <c r="K228" s="559"/>
      <c r="L228" s="560"/>
      <c r="M228" s="559"/>
      <c r="N228" s="560"/>
      <c r="O228" s="543">
        <f>P228+Q228</f>
        <v>0</v>
      </c>
      <c r="P228" s="549">
        <f>P229+P232+P235</f>
        <v>0</v>
      </c>
      <c r="Q228" s="550">
        <f>Q229+Q232+Q235</f>
        <v>0</v>
      </c>
      <c r="R228" s="641">
        <f>R229+R232+R235</f>
        <v>0</v>
      </c>
      <c r="S228" s="549">
        <f>S229+S232+S235</f>
        <v>0</v>
      </c>
      <c r="T228" s="550">
        <f>T229+T232+T235</f>
        <v>0</v>
      </c>
      <c r="U228" s="640">
        <f>V228+W228</f>
        <v>0</v>
      </c>
      <c r="V228" s="549">
        <f>V229+V232+V235</f>
        <v>0</v>
      </c>
      <c r="W228" s="550">
        <f>W229+W232+W235</f>
        <v>0</v>
      </c>
      <c r="X228" s="641">
        <f>X229+X232+X235</f>
        <v>0</v>
      </c>
      <c r="Y228" s="549">
        <f>Y229+Y232+Y235</f>
        <v>0</v>
      </c>
      <c r="Z228" s="550">
        <f>Z229+Z232+Z235</f>
        <v>0</v>
      </c>
      <c r="AA228" s="640">
        <f>AB228+AC228</f>
        <v>0</v>
      </c>
      <c r="AB228" s="549">
        <f>AB229+AB232+AB235</f>
        <v>0</v>
      </c>
      <c r="AC228" s="550">
        <f>AC229+AC232+AC235</f>
        <v>0</v>
      </c>
      <c r="AD228" s="641">
        <f>AD229+AD232+AD235</f>
        <v>0</v>
      </c>
      <c r="AE228" s="549">
        <f>AE229+AE232+AE235</f>
        <v>0</v>
      </c>
      <c r="AF228" s="550">
        <f>AF229+AF232+AF235</f>
        <v>0</v>
      </c>
      <c r="AG228" s="640">
        <f>AH228+AI228</f>
        <v>0</v>
      </c>
      <c r="AH228" s="549">
        <f>AH229+AH232+AH235</f>
        <v>0</v>
      </c>
      <c r="AI228" s="550">
        <f>AI229+AI232+AI235</f>
        <v>0</v>
      </c>
      <c r="AJ228" s="641">
        <f>AJ229+AJ232+AJ235</f>
        <v>0</v>
      </c>
      <c r="AK228" s="549">
        <f>AK229+AK232+AK235</f>
        <v>0</v>
      </c>
      <c r="AL228" s="550">
        <f>AL229+AL232+AL235</f>
        <v>0</v>
      </c>
      <c r="AM228" s="640">
        <f>AN228+AO228</f>
        <v>0</v>
      </c>
      <c r="AN228" s="549">
        <f>AN229+AN232+AN235</f>
        <v>0</v>
      </c>
      <c r="AO228" s="550">
        <f>AO229+AO232+AO235</f>
        <v>0</v>
      </c>
      <c r="AP228" s="641">
        <f>AP229+AP232+AP235</f>
        <v>0</v>
      </c>
      <c r="AQ228" s="549">
        <f>AQ229+AQ232+AQ235</f>
        <v>0</v>
      </c>
      <c r="AR228" s="550">
        <f>AR229+AR232+AR235</f>
        <v>0</v>
      </c>
      <c r="AS228" s="496"/>
      <c r="AT228" s="496"/>
      <c r="AU228" s="496"/>
      <c r="AV228" s="496"/>
      <c r="AW228" s="496"/>
      <c r="AX228" s="496"/>
      <c r="AY228" s="496"/>
      <c r="AZ228" s="496"/>
      <c r="BA228" s="496"/>
      <c r="BB228" s="496"/>
      <c r="BC228" s="496"/>
    </row>
    <row r="229" spans="1:56" ht="14.25">
      <c r="A229" s="406"/>
      <c r="B229" s="841"/>
      <c r="C229" s="407"/>
      <c r="D229" s="860"/>
      <c r="E229" s="378" t="s">
        <v>1818</v>
      </c>
      <c r="F229" s="388" t="s">
        <v>934</v>
      </c>
      <c r="G229" s="498"/>
      <c r="H229" s="403"/>
      <c r="I229" s="498"/>
      <c r="J229" s="403"/>
      <c r="K229" s="498"/>
      <c r="L229" s="403"/>
      <c r="M229" s="498"/>
      <c r="N229" s="403"/>
      <c r="O229" s="454">
        <f>P229+Q229</f>
        <v>0</v>
      </c>
      <c r="P229" s="537">
        <f>SUM(P230:P231)</f>
        <v>0</v>
      </c>
      <c r="Q229" s="538">
        <f>SUM(Q230:Q231)</f>
        <v>0</v>
      </c>
      <c r="R229" s="637">
        <f>SUM(R230:R231)</f>
        <v>0</v>
      </c>
      <c r="S229" s="537">
        <f>SUM(S230:S231)</f>
        <v>0</v>
      </c>
      <c r="T229" s="538">
        <f>SUM(T230:T231)</f>
        <v>0</v>
      </c>
      <c r="U229" s="457">
        <f>V229+W229</f>
        <v>0</v>
      </c>
      <c r="V229" s="537">
        <f>SUM(V230:V231)</f>
        <v>0</v>
      </c>
      <c r="W229" s="538">
        <f>SUM(W230:W231)</f>
        <v>0</v>
      </c>
      <c r="X229" s="637">
        <f>SUM(X230:X231)</f>
        <v>0</v>
      </c>
      <c r="Y229" s="537">
        <f>SUM(Y230:Y231)</f>
        <v>0</v>
      </c>
      <c r="Z229" s="538">
        <f>SUM(Z230:Z231)</f>
        <v>0</v>
      </c>
      <c r="AA229" s="457">
        <f>AB229+AC229</f>
        <v>0</v>
      </c>
      <c r="AB229" s="537">
        <f>SUM(AB230:AB231)</f>
        <v>0</v>
      </c>
      <c r="AC229" s="538">
        <f>SUM(AC230:AC231)</f>
        <v>0</v>
      </c>
      <c r="AD229" s="637">
        <f>SUM(AD230:AD231)</f>
        <v>0</v>
      </c>
      <c r="AE229" s="537">
        <f>SUM(AE230:AE231)</f>
        <v>0</v>
      </c>
      <c r="AF229" s="538">
        <f>SUM(AF230:AF231)</f>
        <v>0</v>
      </c>
      <c r="AG229" s="457">
        <f>AH229+AI229</f>
        <v>0</v>
      </c>
      <c r="AH229" s="537">
        <f>SUM(AH230:AH231)</f>
        <v>0</v>
      </c>
      <c r="AI229" s="538">
        <f>SUM(AI230:AI231)</f>
        <v>0</v>
      </c>
      <c r="AJ229" s="637">
        <f>SUM(AJ230:AJ231)</f>
        <v>0</v>
      </c>
      <c r="AK229" s="537">
        <f>SUM(AK230:AK231)</f>
        <v>0</v>
      </c>
      <c r="AL229" s="538">
        <f>SUM(AL230:AL231)</f>
        <v>0</v>
      </c>
      <c r="AM229" s="457">
        <f>AN229+AO229</f>
        <v>0</v>
      </c>
      <c r="AN229" s="537">
        <f>SUM(AN230:AN231)</f>
        <v>0</v>
      </c>
      <c r="AO229" s="538">
        <f>SUM(AO230:AO231)</f>
        <v>0</v>
      </c>
      <c r="AP229" s="637">
        <f>SUM(AP230:AP231)</f>
        <v>0</v>
      </c>
      <c r="AQ229" s="537">
        <f>SUM(AQ230:AQ231)</f>
        <v>0</v>
      </c>
      <c r="AR229" s="538">
        <f>SUM(AR230:AR231)</f>
        <v>0</v>
      </c>
      <c r="AS229" s="496"/>
      <c r="AT229" s="496"/>
      <c r="AU229" s="496"/>
      <c r="AV229" s="496"/>
      <c r="AW229" s="496"/>
      <c r="AX229" s="496"/>
      <c r="AY229" s="496"/>
      <c r="AZ229" s="496"/>
      <c r="BA229" s="496"/>
      <c r="BB229" s="496"/>
      <c r="BC229" s="496"/>
    </row>
    <row r="230" spans="1:56" ht="0.2" customHeight="1">
      <c r="A230" s="340" t="s">
        <v>933</v>
      </c>
      <c r="B230" s="841"/>
      <c r="C230" s="407"/>
      <c r="D230" s="860"/>
      <c r="E230" s="367"/>
      <c r="F230" s="392"/>
      <c r="G230" s="557"/>
      <c r="H230" s="558"/>
      <c r="I230" s="557"/>
      <c r="J230" s="558"/>
      <c r="K230" s="557"/>
      <c r="L230" s="558"/>
      <c r="M230" s="557"/>
      <c r="N230" s="558"/>
      <c r="O230" s="534"/>
      <c r="P230" s="541"/>
      <c r="Q230" s="542"/>
      <c r="R230" s="535"/>
      <c r="S230" s="541"/>
      <c r="T230" s="542"/>
      <c r="U230" s="535"/>
      <c r="V230" s="541"/>
      <c r="W230" s="542"/>
      <c r="X230" s="535"/>
      <c r="Y230" s="541"/>
      <c r="Z230" s="542"/>
      <c r="AA230" s="535"/>
      <c r="AB230" s="541"/>
      <c r="AC230" s="542"/>
      <c r="AD230" s="535"/>
      <c r="AE230" s="541"/>
      <c r="AF230" s="542"/>
      <c r="AG230" s="535"/>
      <c r="AH230" s="541"/>
      <c r="AI230" s="542"/>
      <c r="AJ230" s="535"/>
      <c r="AK230" s="541"/>
      <c r="AL230" s="542"/>
      <c r="AM230" s="535"/>
      <c r="AN230" s="541"/>
      <c r="AO230" s="542"/>
      <c r="AP230" s="535"/>
      <c r="AQ230" s="541"/>
      <c r="AR230" s="542"/>
      <c r="AS230" s="496"/>
      <c r="AT230" s="496"/>
      <c r="AU230" s="496"/>
      <c r="AV230" s="496"/>
      <c r="AW230" s="496"/>
      <c r="AX230" s="496"/>
      <c r="AY230" s="496"/>
      <c r="AZ230" s="496"/>
      <c r="BA230" s="496"/>
      <c r="BB230" s="496"/>
      <c r="BC230" s="496"/>
    </row>
    <row r="231" spans="1:56" ht="0.2" customHeight="1">
      <c r="A231" s="340"/>
      <c r="B231" s="841"/>
      <c r="C231" s="407"/>
      <c r="D231" s="860"/>
      <c r="E231" s="367"/>
      <c r="F231" s="385"/>
      <c r="G231" s="556"/>
      <c r="H231" s="555"/>
      <c r="I231" s="556"/>
      <c r="J231" s="555"/>
      <c r="K231" s="556"/>
      <c r="L231" s="555"/>
      <c r="M231" s="556"/>
      <c r="N231" s="555"/>
      <c r="O231" s="534"/>
      <c r="P231" s="535"/>
      <c r="Q231" s="536"/>
      <c r="R231" s="535"/>
      <c r="S231" s="535"/>
      <c r="T231" s="536"/>
      <c r="U231" s="535"/>
      <c r="V231" s="535"/>
      <c r="W231" s="536"/>
      <c r="X231" s="535"/>
      <c r="Y231" s="535"/>
      <c r="Z231" s="536"/>
      <c r="AA231" s="535"/>
      <c r="AB231" s="535"/>
      <c r="AC231" s="536"/>
      <c r="AD231" s="535"/>
      <c r="AE231" s="535"/>
      <c r="AF231" s="536"/>
      <c r="AG231" s="535"/>
      <c r="AH231" s="535"/>
      <c r="AI231" s="536"/>
      <c r="AJ231" s="535"/>
      <c r="AK231" s="535"/>
      <c r="AL231" s="536"/>
      <c r="AM231" s="535"/>
      <c r="AN231" s="535"/>
      <c r="AO231" s="536"/>
      <c r="AP231" s="535"/>
      <c r="AQ231" s="535"/>
      <c r="AR231" s="536"/>
      <c r="AS231" s="496"/>
      <c r="AT231" s="496"/>
      <c r="AU231" s="496"/>
      <c r="AV231" s="496"/>
      <c r="AW231" s="496"/>
      <c r="AX231" s="496"/>
      <c r="AY231" s="496"/>
      <c r="AZ231" s="496"/>
      <c r="BA231" s="496"/>
      <c r="BB231" s="496"/>
      <c r="BC231" s="496"/>
    </row>
    <row r="232" spans="1:56" ht="14.25">
      <c r="A232" s="340"/>
      <c r="B232" s="841"/>
      <c r="C232" s="407"/>
      <c r="D232" s="860"/>
      <c r="E232" s="378" t="s">
        <v>1820</v>
      </c>
      <c r="F232" s="388" t="s">
        <v>936</v>
      </c>
      <c r="G232" s="498"/>
      <c r="H232" s="403"/>
      <c r="I232" s="498"/>
      <c r="J232" s="403"/>
      <c r="K232" s="498"/>
      <c r="L232" s="403"/>
      <c r="M232" s="498"/>
      <c r="N232" s="403"/>
      <c r="O232" s="454">
        <f>P232+Q232</f>
        <v>0</v>
      </c>
      <c r="P232" s="537">
        <f>SUM(P233:P234)</f>
        <v>0</v>
      </c>
      <c r="Q232" s="538">
        <f>SUM(Q233:Q234)</f>
        <v>0</v>
      </c>
      <c r="R232" s="457">
        <f>S232+T232</f>
        <v>0</v>
      </c>
      <c r="S232" s="537">
        <f>SUM(S233:S234)</f>
        <v>0</v>
      </c>
      <c r="T232" s="538">
        <f>SUM(T233:T234)</f>
        <v>0</v>
      </c>
      <c r="U232" s="457">
        <f>V232+W232</f>
        <v>0</v>
      </c>
      <c r="V232" s="537">
        <f>SUM(V233:V234)</f>
        <v>0</v>
      </c>
      <c r="W232" s="538">
        <f>SUM(W233:W234)</f>
        <v>0</v>
      </c>
      <c r="X232" s="457">
        <f>Y232+Z232</f>
        <v>0</v>
      </c>
      <c r="Y232" s="537">
        <f>SUM(Y233:Y234)</f>
        <v>0</v>
      </c>
      <c r="Z232" s="538">
        <f>SUM(Z233:Z234)</f>
        <v>0</v>
      </c>
      <c r="AA232" s="457">
        <f>AB232+AC232</f>
        <v>0</v>
      </c>
      <c r="AB232" s="537">
        <f>SUM(AB233:AB234)</f>
        <v>0</v>
      </c>
      <c r="AC232" s="538">
        <f>SUM(AC233:AC234)</f>
        <v>0</v>
      </c>
      <c r="AD232" s="457">
        <f>AE232+AF232</f>
        <v>0</v>
      </c>
      <c r="AE232" s="537">
        <f>SUM(AE233:AE234)</f>
        <v>0</v>
      </c>
      <c r="AF232" s="538">
        <f>SUM(AF233:AF234)</f>
        <v>0</v>
      </c>
      <c r="AG232" s="457">
        <f>AH232+AI232</f>
        <v>0</v>
      </c>
      <c r="AH232" s="537">
        <f>SUM(AH233:AH234)</f>
        <v>0</v>
      </c>
      <c r="AI232" s="538">
        <f>SUM(AI233:AI234)</f>
        <v>0</v>
      </c>
      <c r="AJ232" s="457">
        <f>AK232+AL232</f>
        <v>0</v>
      </c>
      <c r="AK232" s="537">
        <f>SUM(AK233:AK234)</f>
        <v>0</v>
      </c>
      <c r="AL232" s="538">
        <f>SUM(AL233:AL234)</f>
        <v>0</v>
      </c>
      <c r="AM232" s="457">
        <f>AN232+AO232</f>
        <v>0</v>
      </c>
      <c r="AN232" s="537">
        <f>SUM(AN233:AN234)</f>
        <v>0</v>
      </c>
      <c r="AO232" s="538">
        <f>SUM(AO233:AO234)</f>
        <v>0</v>
      </c>
      <c r="AP232" s="457">
        <f>AQ232+AR232</f>
        <v>0</v>
      </c>
      <c r="AQ232" s="537">
        <f>SUM(AQ233:AQ234)</f>
        <v>0</v>
      </c>
      <c r="AR232" s="538">
        <f>SUM(AR233:AR234)</f>
        <v>0</v>
      </c>
      <c r="AS232" s="496"/>
      <c r="AT232" s="496"/>
      <c r="AU232" s="496"/>
      <c r="AV232" s="496"/>
      <c r="AW232" s="496"/>
      <c r="AX232" s="496"/>
      <c r="AY232" s="496"/>
      <c r="AZ232" s="496"/>
      <c r="BA232" s="496"/>
      <c r="BB232" s="496"/>
      <c r="BC232" s="496"/>
    </row>
    <row r="233" spans="1:56" ht="0.2" customHeight="1">
      <c r="A233" s="340" t="s">
        <v>935</v>
      </c>
      <c r="B233" s="841"/>
      <c r="C233" s="407"/>
      <c r="D233" s="860"/>
      <c r="E233" s="367"/>
      <c r="F233" s="392"/>
      <c r="G233" s="557"/>
      <c r="H233" s="558"/>
      <c r="I233" s="557"/>
      <c r="J233" s="558"/>
      <c r="K233" s="557"/>
      <c r="L233" s="558"/>
      <c r="M233" s="557"/>
      <c r="N233" s="558"/>
      <c r="O233" s="534"/>
      <c r="P233" s="541"/>
      <c r="Q233" s="542"/>
      <c r="R233" s="535"/>
      <c r="S233" s="541"/>
      <c r="T233" s="542"/>
      <c r="U233" s="535"/>
      <c r="V233" s="541"/>
      <c r="W233" s="542"/>
      <c r="X233" s="535"/>
      <c r="Y233" s="541"/>
      <c r="Z233" s="542"/>
      <c r="AA233" s="535"/>
      <c r="AB233" s="541"/>
      <c r="AC233" s="542"/>
      <c r="AD233" s="535"/>
      <c r="AE233" s="541"/>
      <c r="AF233" s="542"/>
      <c r="AG233" s="535"/>
      <c r="AH233" s="541"/>
      <c r="AI233" s="542"/>
      <c r="AJ233" s="535"/>
      <c r="AK233" s="541"/>
      <c r="AL233" s="542"/>
      <c r="AM233" s="535"/>
      <c r="AN233" s="541"/>
      <c r="AO233" s="542"/>
      <c r="AP233" s="535"/>
      <c r="AQ233" s="541"/>
      <c r="AR233" s="542"/>
      <c r="AS233" s="496"/>
      <c r="AT233" s="496"/>
      <c r="AU233" s="496"/>
      <c r="AV233" s="496"/>
      <c r="AW233" s="496"/>
      <c r="AX233" s="496"/>
      <c r="AY233" s="496"/>
      <c r="AZ233" s="496"/>
      <c r="BA233" s="496"/>
      <c r="BB233" s="496"/>
      <c r="BC233" s="496"/>
    </row>
    <row r="234" spans="1:56" ht="0.2" customHeight="1">
      <c r="A234" s="406"/>
      <c r="B234" s="841"/>
      <c r="C234" s="407"/>
      <c r="D234" s="860"/>
      <c r="E234" s="367"/>
      <c r="F234" s="385"/>
      <c r="G234" s="556"/>
      <c r="H234" s="555"/>
      <c r="I234" s="556"/>
      <c r="J234" s="555"/>
      <c r="K234" s="556"/>
      <c r="L234" s="555"/>
      <c r="M234" s="556"/>
      <c r="N234" s="555"/>
      <c r="O234" s="534"/>
      <c r="P234" s="535"/>
      <c r="Q234" s="536"/>
      <c r="R234" s="535"/>
      <c r="S234" s="535"/>
      <c r="T234" s="536"/>
      <c r="U234" s="535"/>
      <c r="V234" s="535"/>
      <c r="W234" s="536"/>
      <c r="X234" s="535"/>
      <c r="Y234" s="535"/>
      <c r="Z234" s="536"/>
      <c r="AA234" s="535"/>
      <c r="AB234" s="535"/>
      <c r="AC234" s="536"/>
      <c r="AD234" s="535"/>
      <c r="AE234" s="535"/>
      <c r="AF234" s="536"/>
      <c r="AG234" s="535"/>
      <c r="AH234" s="535"/>
      <c r="AI234" s="536"/>
      <c r="AJ234" s="535"/>
      <c r="AK234" s="535"/>
      <c r="AL234" s="536"/>
      <c r="AM234" s="535"/>
      <c r="AN234" s="535"/>
      <c r="AO234" s="536"/>
      <c r="AP234" s="535"/>
      <c r="AQ234" s="535"/>
      <c r="AR234" s="536"/>
      <c r="AS234" s="496"/>
      <c r="AT234" s="496"/>
      <c r="AU234" s="496"/>
      <c r="AV234" s="496"/>
      <c r="AW234" s="496"/>
      <c r="AX234" s="496"/>
      <c r="AY234" s="496"/>
      <c r="AZ234" s="496"/>
      <c r="BA234" s="496"/>
      <c r="BB234" s="496"/>
      <c r="BC234" s="496"/>
    </row>
    <row r="235" spans="1:56" ht="15" thickBot="1">
      <c r="A235" s="340"/>
      <c r="B235" s="841"/>
      <c r="C235" s="407"/>
      <c r="D235" s="860"/>
      <c r="E235" s="378" t="s">
        <v>1909</v>
      </c>
      <c r="F235" s="388" t="s">
        <v>937</v>
      </c>
      <c r="G235" s="498"/>
      <c r="H235" s="403"/>
      <c r="I235" s="498"/>
      <c r="J235" s="403"/>
      <c r="K235" s="498"/>
      <c r="L235" s="403"/>
      <c r="M235" s="498"/>
      <c r="N235" s="403"/>
      <c r="O235" s="454">
        <f>P235+Q235</f>
        <v>0</v>
      </c>
      <c r="P235" s="537">
        <f>SUM(P236:P237)</f>
        <v>0</v>
      </c>
      <c r="Q235" s="538">
        <f>SUM(Q236:Q237)</f>
        <v>0</v>
      </c>
      <c r="R235" s="457">
        <f>S235+T235</f>
        <v>0</v>
      </c>
      <c r="S235" s="537">
        <f>SUM(S236:S237)</f>
        <v>0</v>
      </c>
      <c r="T235" s="538">
        <f>SUM(T236:T237)</f>
        <v>0</v>
      </c>
      <c r="U235" s="457">
        <f>V235+W235</f>
        <v>0</v>
      </c>
      <c r="V235" s="537">
        <f>SUM(V236:V237)</f>
        <v>0</v>
      </c>
      <c r="W235" s="538">
        <f>SUM(W236:W237)</f>
        <v>0</v>
      </c>
      <c r="X235" s="457">
        <f>Y235+Z235</f>
        <v>0</v>
      </c>
      <c r="Y235" s="537">
        <f>SUM(Y236:Y237)</f>
        <v>0</v>
      </c>
      <c r="Z235" s="538">
        <f>SUM(Z236:Z237)</f>
        <v>0</v>
      </c>
      <c r="AA235" s="457">
        <f>AB235+AC235</f>
        <v>0</v>
      </c>
      <c r="AB235" s="537">
        <f>SUM(AB236:AB237)</f>
        <v>0</v>
      </c>
      <c r="AC235" s="538">
        <f>SUM(AC236:AC237)</f>
        <v>0</v>
      </c>
      <c r="AD235" s="457">
        <f>AE235+AF235</f>
        <v>0</v>
      </c>
      <c r="AE235" s="537">
        <f>SUM(AE236:AE237)</f>
        <v>0</v>
      </c>
      <c r="AF235" s="538">
        <f>SUM(AF236:AF237)</f>
        <v>0</v>
      </c>
      <c r="AG235" s="457">
        <f>AH235+AI235</f>
        <v>0</v>
      </c>
      <c r="AH235" s="537">
        <f>SUM(AH236:AH237)</f>
        <v>0</v>
      </c>
      <c r="AI235" s="538">
        <f>SUM(AI236:AI237)</f>
        <v>0</v>
      </c>
      <c r="AJ235" s="457">
        <f>AK235+AL235</f>
        <v>0</v>
      </c>
      <c r="AK235" s="537">
        <f>SUM(AK236:AK237)</f>
        <v>0</v>
      </c>
      <c r="AL235" s="538">
        <f>SUM(AL236:AL237)</f>
        <v>0</v>
      </c>
      <c r="AM235" s="457">
        <f>AN235+AO235</f>
        <v>0</v>
      </c>
      <c r="AN235" s="537">
        <f>SUM(AN236:AN237)</f>
        <v>0</v>
      </c>
      <c r="AO235" s="538">
        <f>SUM(AO236:AO237)</f>
        <v>0</v>
      </c>
      <c r="AP235" s="457">
        <f>AQ235+AR235</f>
        <v>0</v>
      </c>
      <c r="AQ235" s="537">
        <f>SUM(AQ236:AQ237)</f>
        <v>0</v>
      </c>
      <c r="AR235" s="538">
        <f>SUM(AR236:AR237)</f>
        <v>0</v>
      </c>
      <c r="AS235" s="496"/>
      <c r="AT235" s="496"/>
      <c r="AU235" s="496"/>
      <c r="AV235" s="496"/>
      <c r="AW235" s="496"/>
      <c r="AX235" s="496"/>
      <c r="AY235" s="496"/>
      <c r="AZ235" s="496"/>
      <c r="BA235" s="496"/>
      <c r="BB235" s="496"/>
      <c r="BC235" s="496"/>
    </row>
    <row r="236" spans="1:56" ht="0.2" customHeight="1" thickBot="1">
      <c r="A236" s="340" t="s">
        <v>1790</v>
      </c>
      <c r="B236" s="841"/>
      <c r="C236" s="407"/>
      <c r="D236" s="860"/>
      <c r="E236" s="367"/>
      <c r="F236" s="392"/>
      <c r="G236" s="557"/>
      <c r="H236" s="558"/>
      <c r="I236" s="557"/>
      <c r="J236" s="558"/>
      <c r="K236" s="557"/>
      <c r="L236" s="558"/>
      <c r="M236" s="557"/>
      <c r="N236" s="558"/>
      <c r="O236" s="534"/>
      <c r="P236" s="541"/>
      <c r="Q236" s="542"/>
      <c r="R236" s="535"/>
      <c r="S236" s="541"/>
      <c r="T236" s="542"/>
      <c r="U236" s="535"/>
      <c r="V236" s="541"/>
      <c r="W236" s="542"/>
      <c r="X236" s="535"/>
      <c r="Y236" s="541"/>
      <c r="Z236" s="542"/>
      <c r="AA236" s="535"/>
      <c r="AB236" s="541"/>
      <c r="AC236" s="542"/>
      <c r="AD236" s="535"/>
      <c r="AE236" s="541"/>
      <c r="AF236" s="542"/>
      <c r="AG236" s="535"/>
      <c r="AH236" s="541"/>
      <c r="AI236" s="542"/>
      <c r="AJ236" s="535"/>
      <c r="AK236" s="541"/>
      <c r="AL236" s="542"/>
      <c r="AM236" s="535"/>
      <c r="AN236" s="541"/>
      <c r="AO236" s="542"/>
      <c r="AP236" s="535"/>
      <c r="AQ236" s="541"/>
      <c r="AR236" s="542"/>
      <c r="AS236" s="496"/>
      <c r="AT236" s="496"/>
      <c r="AU236" s="496"/>
      <c r="AV236" s="496"/>
      <c r="AW236" s="496"/>
      <c r="AX236" s="496"/>
      <c r="AY236" s="496"/>
      <c r="AZ236" s="496"/>
      <c r="BA236" s="496"/>
      <c r="BB236" s="496"/>
      <c r="BC236" s="496"/>
    </row>
    <row r="237" spans="1:56" ht="0.2" customHeight="1" thickBot="1">
      <c r="A237" s="406"/>
      <c r="B237" s="841"/>
      <c r="C237" s="407"/>
      <c r="D237" s="861"/>
      <c r="E237" s="437"/>
      <c r="F237" s="428"/>
      <c r="G237" s="563"/>
      <c r="H237" s="564"/>
      <c r="I237" s="563"/>
      <c r="J237" s="564"/>
      <c r="K237" s="563"/>
      <c r="L237" s="564"/>
      <c r="M237" s="563"/>
      <c r="N237" s="564"/>
      <c r="O237" s="546"/>
      <c r="P237" s="547"/>
      <c r="Q237" s="548"/>
      <c r="R237" s="547"/>
      <c r="S237" s="547"/>
      <c r="T237" s="548"/>
      <c r="U237" s="547"/>
      <c r="V237" s="547"/>
      <c r="W237" s="548"/>
      <c r="X237" s="547"/>
      <c r="Y237" s="547"/>
      <c r="Z237" s="548"/>
      <c r="AA237" s="547"/>
      <c r="AB237" s="547"/>
      <c r="AC237" s="548"/>
      <c r="AD237" s="547"/>
      <c r="AE237" s="547"/>
      <c r="AF237" s="548"/>
      <c r="AG237" s="547"/>
      <c r="AH237" s="547"/>
      <c r="AI237" s="548"/>
      <c r="AJ237" s="547"/>
      <c r="AK237" s="547"/>
      <c r="AL237" s="548"/>
      <c r="AM237" s="547"/>
      <c r="AN237" s="547"/>
      <c r="AO237" s="548"/>
      <c r="AP237" s="547"/>
      <c r="AQ237" s="547"/>
      <c r="AR237" s="548"/>
      <c r="AS237" s="496"/>
      <c r="AT237" s="496"/>
      <c r="AU237" s="496"/>
      <c r="AV237" s="496"/>
      <c r="AW237" s="496"/>
      <c r="AX237" s="496"/>
      <c r="AY237" s="496"/>
      <c r="AZ237" s="496"/>
      <c r="BA237" s="496"/>
      <c r="BB237" s="496"/>
      <c r="BC237" s="496"/>
    </row>
    <row r="238" spans="1:56" customFormat="1" ht="13.5" thickTop="1">
      <c r="A238" s="410"/>
      <c r="D238" s="429"/>
      <c r="E238" s="429"/>
      <c r="F238" s="429"/>
      <c r="G238" s="450"/>
      <c r="H238" s="446"/>
      <c r="I238" s="450"/>
      <c r="J238" s="446"/>
      <c r="K238" s="450"/>
      <c r="L238" s="446"/>
      <c r="M238" s="450"/>
      <c r="N238" s="446"/>
      <c r="O238" s="430"/>
      <c r="P238" s="429"/>
      <c r="Q238" s="431"/>
      <c r="R238" s="429"/>
      <c r="S238" s="429"/>
      <c r="T238" s="431"/>
      <c r="U238" s="429"/>
      <c r="V238" s="429"/>
      <c r="W238" s="431"/>
      <c r="X238" s="429"/>
      <c r="Y238" s="429"/>
      <c r="Z238" s="431"/>
      <c r="AA238" s="429"/>
      <c r="AB238" s="429"/>
      <c r="AC238" s="431"/>
      <c r="AD238" s="429"/>
      <c r="AE238" s="429"/>
      <c r="AF238" s="431"/>
      <c r="AG238" s="429"/>
      <c r="AH238" s="429"/>
      <c r="AI238" s="431"/>
      <c r="AJ238" s="429"/>
      <c r="AK238" s="429"/>
      <c r="AL238" s="431"/>
      <c r="AM238" s="429"/>
      <c r="AN238" s="429"/>
      <c r="AO238" s="431"/>
      <c r="AP238" s="429"/>
      <c r="AQ238" s="429"/>
      <c r="AR238" s="431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</row>
    <row r="239" spans="1:56" s="81" customFormat="1" ht="12.75">
      <c r="A239" s="405" t="s">
        <v>1386</v>
      </c>
      <c r="G239" s="449"/>
      <c r="H239" s="445"/>
      <c r="I239" s="449"/>
      <c r="J239" s="445"/>
      <c r="K239" s="449"/>
      <c r="L239" s="445"/>
      <c r="M239" s="449"/>
      <c r="N239" s="445"/>
      <c r="O239" s="412"/>
      <c r="P239" s="312"/>
      <c r="Q239" s="413"/>
      <c r="R239" s="312"/>
      <c r="S239" s="312"/>
      <c r="T239" s="413"/>
      <c r="U239" s="312"/>
      <c r="V239" s="312"/>
      <c r="W239" s="413"/>
      <c r="X239" s="312"/>
      <c r="Y239" s="312"/>
      <c r="Z239" s="413"/>
      <c r="AA239" s="312"/>
      <c r="AB239" s="312"/>
      <c r="AC239" s="413"/>
      <c r="AD239" s="312"/>
      <c r="AE239" s="312"/>
      <c r="AF239" s="413"/>
      <c r="AG239" s="312"/>
      <c r="AH239" s="312"/>
      <c r="AI239" s="413"/>
      <c r="AJ239" s="312"/>
      <c r="AK239" s="312"/>
      <c r="AL239" s="413"/>
      <c r="AM239" s="312"/>
      <c r="AN239" s="312"/>
      <c r="AO239" s="413"/>
      <c r="AP239" s="312"/>
      <c r="AQ239" s="312"/>
      <c r="AR239" s="413"/>
      <c r="AS239" s="312"/>
      <c r="AT239" s="312"/>
      <c r="AU239" s="312"/>
      <c r="AV239" s="312"/>
      <c r="AW239" s="312"/>
      <c r="AX239" s="312"/>
      <c r="AY239" s="312"/>
      <c r="AZ239" s="312"/>
      <c r="BA239" s="312"/>
      <c r="BB239" s="312"/>
      <c r="BC239" s="312"/>
      <c r="BD239"/>
    </row>
    <row r="240" spans="1:56" customFormat="1" ht="12.75">
      <c r="A240" s="410"/>
      <c r="G240" s="448"/>
      <c r="H240" s="444"/>
      <c r="I240" s="448"/>
      <c r="J240" s="444"/>
      <c r="K240" s="448"/>
      <c r="L240" s="444"/>
      <c r="M240" s="448"/>
      <c r="N240" s="444"/>
      <c r="O240" s="338"/>
      <c r="P240" s="285"/>
      <c r="Q240" s="411"/>
      <c r="R240" s="285"/>
      <c r="S240" s="285"/>
      <c r="T240" s="411"/>
      <c r="U240" s="285"/>
      <c r="V240" s="285"/>
      <c r="W240" s="411"/>
      <c r="X240" s="285"/>
      <c r="Y240" s="285"/>
      <c r="Z240" s="411"/>
      <c r="AA240" s="285"/>
      <c r="AB240" s="285"/>
      <c r="AC240" s="411"/>
      <c r="AD240" s="285"/>
      <c r="AE240" s="285"/>
      <c r="AF240" s="411"/>
      <c r="AG240" s="285"/>
      <c r="AH240" s="285"/>
      <c r="AI240" s="411"/>
      <c r="AJ240" s="285"/>
      <c r="AK240" s="285"/>
      <c r="AL240" s="411"/>
      <c r="AM240" s="285"/>
      <c r="AN240" s="285"/>
      <c r="AO240" s="411"/>
      <c r="AP240" s="285"/>
      <c r="AQ240" s="285"/>
      <c r="AR240" s="411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</row>
    <row r="241" spans="1:56" ht="33.75">
      <c r="A241" s="406"/>
      <c r="C241" s="407"/>
      <c r="D241" s="408" t="str">
        <f>"5." &amp; ROMAN(B241)</f>
        <v>5.</v>
      </c>
      <c r="E241" s="378" t="s">
        <v>938</v>
      </c>
      <c r="F241" s="409"/>
      <c r="G241" s="540"/>
      <c r="H241" s="569"/>
      <c r="I241" s="540"/>
      <c r="J241" s="569"/>
      <c r="K241" s="540"/>
      <c r="L241" s="569"/>
      <c r="M241" s="540"/>
      <c r="N241" s="569"/>
      <c r="O241" s="454" t="e">
        <f>P241+Q241</f>
        <v>#VALUE!</v>
      </c>
      <c r="P241" s="455" t="s">
        <v>1387</v>
      </c>
      <c r="Q241" s="456" t="s">
        <v>1387</v>
      </c>
      <c r="R241" s="457" t="s">
        <v>1387</v>
      </c>
      <c r="S241" s="455" t="s">
        <v>1387</v>
      </c>
      <c r="T241" s="456" t="s">
        <v>1387</v>
      </c>
      <c r="U241" s="457" t="e">
        <f>V241+W241</f>
        <v>#VALUE!</v>
      </c>
      <c r="V241" s="455" t="s">
        <v>1387</v>
      </c>
      <c r="W241" s="456" t="s">
        <v>1387</v>
      </c>
      <c r="X241" s="457" t="s">
        <v>1387</v>
      </c>
      <c r="Y241" s="455" t="s">
        <v>1387</v>
      </c>
      <c r="Z241" s="456" t="s">
        <v>1387</v>
      </c>
      <c r="AA241" s="457" t="e">
        <f>AB241+AC241</f>
        <v>#VALUE!</v>
      </c>
      <c r="AB241" s="455" t="s">
        <v>1387</v>
      </c>
      <c r="AC241" s="456" t="s">
        <v>1387</v>
      </c>
      <c r="AD241" s="457" t="s">
        <v>1387</v>
      </c>
      <c r="AE241" s="455" t="s">
        <v>1387</v>
      </c>
      <c r="AF241" s="456" t="s">
        <v>1387</v>
      </c>
      <c r="AG241" s="457" t="e">
        <f>AH241+AI241</f>
        <v>#VALUE!</v>
      </c>
      <c r="AH241" s="455" t="s">
        <v>1387</v>
      </c>
      <c r="AI241" s="456" t="s">
        <v>1387</v>
      </c>
      <c r="AJ241" s="457" t="s">
        <v>1387</v>
      </c>
      <c r="AK241" s="455" t="s">
        <v>1387</v>
      </c>
      <c r="AL241" s="456" t="s">
        <v>1387</v>
      </c>
      <c r="AM241" s="457" t="e">
        <f>AN241+AO241</f>
        <v>#VALUE!</v>
      </c>
      <c r="AN241" s="455" t="s">
        <v>1387</v>
      </c>
      <c r="AO241" s="456" t="s">
        <v>1387</v>
      </c>
      <c r="AP241" s="457" t="s">
        <v>1387</v>
      </c>
      <c r="AQ241" s="455" t="s">
        <v>1387</v>
      </c>
      <c r="AR241" s="456" t="s">
        <v>1387</v>
      </c>
      <c r="AS241" s="496"/>
      <c r="AT241" s="496"/>
      <c r="AU241" s="496"/>
      <c r="AV241" s="496"/>
      <c r="AW241" s="496"/>
      <c r="AX241" s="496"/>
      <c r="AY241" s="496"/>
      <c r="AZ241" s="496"/>
      <c r="BA241" s="496"/>
      <c r="BB241" s="496"/>
      <c r="BC241" s="496"/>
    </row>
    <row r="242" spans="1:56" customFormat="1" ht="12.75">
      <c r="A242" s="410"/>
      <c r="G242" s="448"/>
      <c r="H242" s="444"/>
      <c r="I242" s="448"/>
      <c r="J242" s="444"/>
      <c r="K242" s="448"/>
      <c r="L242" s="444"/>
      <c r="M242" s="448"/>
      <c r="N242" s="444"/>
      <c r="O242" s="338"/>
      <c r="P242" s="285"/>
      <c r="Q242" s="411"/>
      <c r="R242" s="285"/>
      <c r="S242" s="285"/>
      <c r="T242" s="411"/>
      <c r="U242" s="285"/>
      <c r="V242" s="285"/>
      <c r="W242" s="411"/>
      <c r="X242" s="285"/>
      <c r="Y242" s="285"/>
      <c r="Z242" s="411"/>
      <c r="AA242" s="285"/>
      <c r="AB242" s="285"/>
      <c r="AC242" s="411"/>
      <c r="AD242" s="285"/>
      <c r="AE242" s="285"/>
      <c r="AF242" s="411"/>
      <c r="AG242" s="285"/>
      <c r="AH242" s="285"/>
      <c r="AI242" s="411"/>
      <c r="AJ242" s="285"/>
      <c r="AK242" s="285"/>
      <c r="AL242" s="411"/>
      <c r="AM242" s="285"/>
      <c r="AN242" s="285"/>
      <c r="AO242" s="411"/>
      <c r="AP242" s="285"/>
      <c r="AQ242" s="285"/>
      <c r="AR242" s="411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</row>
    <row r="243" spans="1:56" s="81" customFormat="1" ht="12.75">
      <c r="A243" s="405" t="s">
        <v>1388</v>
      </c>
      <c r="G243" s="449"/>
      <c r="H243" s="445"/>
      <c r="I243" s="449"/>
      <c r="J243" s="445"/>
      <c r="K243" s="449"/>
      <c r="L243" s="445"/>
      <c r="M243" s="449"/>
      <c r="N243" s="445"/>
      <c r="O243" s="412"/>
      <c r="P243" s="312"/>
      <c r="Q243" s="413"/>
      <c r="R243" s="312"/>
      <c r="S243" s="312"/>
      <c r="T243" s="413"/>
      <c r="U243" s="312"/>
      <c r="V243" s="312"/>
      <c r="W243" s="413"/>
      <c r="X243" s="312"/>
      <c r="Y243" s="312"/>
      <c r="Z243" s="413"/>
      <c r="AA243" s="312"/>
      <c r="AB243" s="312"/>
      <c r="AC243" s="413"/>
      <c r="AD243" s="312"/>
      <c r="AE243" s="312"/>
      <c r="AF243" s="413"/>
      <c r="AG243" s="312"/>
      <c r="AH243" s="312"/>
      <c r="AI243" s="413"/>
      <c r="AJ243" s="312"/>
      <c r="AK243" s="312"/>
      <c r="AL243" s="413"/>
      <c r="AM243" s="312"/>
      <c r="AN243" s="312"/>
      <c r="AO243" s="413"/>
      <c r="AP243" s="312"/>
      <c r="AQ243" s="312"/>
      <c r="AR243" s="413"/>
      <c r="AS243" s="312"/>
      <c r="AT243" s="312"/>
      <c r="AU243" s="312"/>
      <c r="AV243" s="312"/>
      <c r="AW243" s="312"/>
      <c r="AX243" s="312"/>
      <c r="AY243" s="312"/>
      <c r="AZ243" s="312"/>
      <c r="BA243" s="312"/>
      <c r="BB243" s="312"/>
      <c r="BC243" s="312"/>
      <c r="BD243"/>
    </row>
    <row r="244" spans="1:56" customFormat="1" ht="13.5" thickBot="1">
      <c r="A244" s="410"/>
      <c r="G244" s="448"/>
      <c r="H244" s="444"/>
      <c r="I244" s="448"/>
      <c r="J244" s="444"/>
      <c r="K244" s="448"/>
      <c r="L244" s="444"/>
      <c r="M244" s="448"/>
      <c r="N244" s="444"/>
      <c r="O244" s="338"/>
      <c r="P244" s="285"/>
      <c r="Q244" s="411"/>
      <c r="R244" s="285"/>
      <c r="S244" s="285"/>
      <c r="T244" s="411"/>
      <c r="U244" s="285"/>
      <c r="V244" s="285"/>
      <c r="W244" s="411"/>
      <c r="X244" s="285"/>
      <c r="Y244" s="285"/>
      <c r="Z244" s="411"/>
      <c r="AA244" s="285"/>
      <c r="AB244" s="285"/>
      <c r="AC244" s="411"/>
      <c r="AD244" s="285"/>
      <c r="AE244" s="285"/>
      <c r="AF244" s="411"/>
      <c r="AG244" s="285"/>
      <c r="AH244" s="285"/>
      <c r="AI244" s="411"/>
      <c r="AJ244" s="285"/>
      <c r="AK244" s="285"/>
      <c r="AL244" s="411"/>
      <c r="AM244" s="285"/>
      <c r="AN244" s="285"/>
      <c r="AO244" s="411"/>
      <c r="AP244" s="285"/>
      <c r="AQ244" s="285"/>
      <c r="AR244" s="411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</row>
    <row r="245" spans="1:56" ht="16.5" thickTop="1">
      <c r="A245" s="406"/>
      <c r="B245" s="844"/>
      <c r="C245" s="414" t="s">
        <v>2304</v>
      </c>
      <c r="D245" s="850" t="str">
        <f>"6." &amp; ROMAN(B245)</f>
        <v>6.</v>
      </c>
      <c r="E245" s="434" t="s">
        <v>940</v>
      </c>
      <c r="F245" s="417"/>
      <c r="G245" s="567"/>
      <c r="H245" s="568"/>
      <c r="I245" s="567"/>
      <c r="J245" s="568"/>
      <c r="K245" s="567"/>
      <c r="L245" s="568"/>
      <c r="M245" s="567"/>
      <c r="N245" s="568"/>
      <c r="O245" s="543">
        <f>P245+Q245</f>
        <v>0</v>
      </c>
      <c r="P245" s="544">
        <f>P247</f>
        <v>0</v>
      </c>
      <c r="Q245" s="545">
        <f>Q247</f>
        <v>0</v>
      </c>
      <c r="R245" s="640">
        <f>R247</f>
        <v>0</v>
      </c>
      <c r="S245" s="544">
        <f>S247</f>
        <v>0</v>
      </c>
      <c r="T245" s="545">
        <f>T247</f>
        <v>0</v>
      </c>
      <c r="U245" s="640">
        <f>V245+W245</f>
        <v>0</v>
      </c>
      <c r="V245" s="544">
        <f>V247</f>
        <v>0</v>
      </c>
      <c r="W245" s="545">
        <f>W247</f>
        <v>0</v>
      </c>
      <c r="X245" s="640">
        <f>X247</f>
        <v>0</v>
      </c>
      <c r="Y245" s="544">
        <f>Y247</f>
        <v>0</v>
      </c>
      <c r="Z245" s="545">
        <f>Z247</f>
        <v>0</v>
      </c>
      <c r="AA245" s="640">
        <f>AB245+AC245</f>
        <v>0</v>
      </c>
      <c r="AB245" s="544">
        <f>AB247</f>
        <v>0</v>
      </c>
      <c r="AC245" s="545">
        <f>AC247</f>
        <v>0</v>
      </c>
      <c r="AD245" s="640">
        <f>AD247</f>
        <v>0</v>
      </c>
      <c r="AE245" s="544">
        <f>AE247</f>
        <v>0</v>
      </c>
      <c r="AF245" s="545">
        <f>AF247</f>
        <v>0</v>
      </c>
      <c r="AG245" s="640">
        <f>AH245+AI245</f>
        <v>0</v>
      </c>
      <c r="AH245" s="544">
        <f>AH247</f>
        <v>0</v>
      </c>
      <c r="AI245" s="545">
        <f>AI247</f>
        <v>0</v>
      </c>
      <c r="AJ245" s="640">
        <f>AJ247</f>
        <v>0</v>
      </c>
      <c r="AK245" s="544">
        <f>AK247</f>
        <v>0</v>
      </c>
      <c r="AL245" s="545">
        <f>AL247</f>
        <v>0</v>
      </c>
      <c r="AM245" s="640">
        <f>AN245+AO245</f>
        <v>0</v>
      </c>
      <c r="AN245" s="544">
        <f>AN247</f>
        <v>0</v>
      </c>
      <c r="AO245" s="545">
        <f>AO247</f>
        <v>0</v>
      </c>
      <c r="AP245" s="640">
        <f>AP247</f>
        <v>0</v>
      </c>
      <c r="AQ245" s="544">
        <f>AQ247</f>
        <v>0</v>
      </c>
      <c r="AR245" s="545">
        <f>AR247</f>
        <v>0</v>
      </c>
      <c r="AS245" s="496"/>
      <c r="AT245" s="496"/>
      <c r="AU245" s="496"/>
      <c r="AV245" s="496"/>
      <c r="AW245" s="496"/>
      <c r="AX245" s="496"/>
      <c r="AY245" s="496"/>
      <c r="AZ245" s="496"/>
      <c r="BA245" s="496"/>
      <c r="BB245" s="496"/>
      <c r="BC245" s="496"/>
    </row>
    <row r="246" spans="1:56" ht="56.25">
      <c r="A246" s="406"/>
      <c r="B246" s="844"/>
      <c r="C246" s="407"/>
      <c r="D246" s="851"/>
      <c r="E246" s="378" t="s">
        <v>942</v>
      </c>
      <c r="F246" s="388" t="s">
        <v>1473</v>
      </c>
      <c r="G246" s="540"/>
      <c r="H246" s="569"/>
      <c r="I246" s="540"/>
      <c r="J246" s="569"/>
      <c r="K246" s="540"/>
      <c r="L246" s="569"/>
      <c r="M246" s="540"/>
      <c r="N246" s="569"/>
      <c r="O246" s="454" t="s">
        <v>1389</v>
      </c>
      <c r="P246" s="455" t="s">
        <v>1389</v>
      </c>
      <c r="Q246" s="456" t="s">
        <v>1389</v>
      </c>
      <c r="R246" s="457" t="s">
        <v>1389</v>
      </c>
      <c r="S246" s="455" t="s">
        <v>1389</v>
      </c>
      <c r="T246" s="456" t="s">
        <v>1389</v>
      </c>
      <c r="U246" s="457" t="s">
        <v>1389</v>
      </c>
      <c r="V246" s="455" t="s">
        <v>1389</v>
      </c>
      <c r="W246" s="456" t="s">
        <v>1389</v>
      </c>
      <c r="X246" s="457" t="s">
        <v>1389</v>
      </c>
      <c r="Y246" s="455" t="s">
        <v>1389</v>
      </c>
      <c r="Z246" s="456" t="s">
        <v>1389</v>
      </c>
      <c r="AA246" s="457" t="s">
        <v>1389</v>
      </c>
      <c r="AB246" s="455" t="s">
        <v>1389</v>
      </c>
      <c r="AC246" s="456" t="s">
        <v>1389</v>
      </c>
      <c r="AD246" s="457" t="s">
        <v>1389</v>
      </c>
      <c r="AE246" s="455" t="s">
        <v>1389</v>
      </c>
      <c r="AF246" s="456" t="s">
        <v>1389</v>
      </c>
      <c r="AG246" s="457" t="s">
        <v>1389</v>
      </c>
      <c r="AH246" s="455" t="s">
        <v>1389</v>
      </c>
      <c r="AI246" s="456" t="s">
        <v>1389</v>
      </c>
      <c r="AJ246" s="457" t="s">
        <v>1389</v>
      </c>
      <c r="AK246" s="455" t="s">
        <v>1389</v>
      </c>
      <c r="AL246" s="456" t="s">
        <v>1389</v>
      </c>
      <c r="AM246" s="457" t="s">
        <v>1389</v>
      </c>
      <c r="AN246" s="455" t="s">
        <v>1389</v>
      </c>
      <c r="AO246" s="456" t="s">
        <v>1389</v>
      </c>
      <c r="AP246" s="457" t="s">
        <v>1389</v>
      </c>
      <c r="AQ246" s="455" t="s">
        <v>1389</v>
      </c>
      <c r="AR246" s="456" t="s">
        <v>1389</v>
      </c>
      <c r="AS246" s="496"/>
      <c r="AT246" s="496"/>
      <c r="AU246" s="496"/>
      <c r="AV246" s="496"/>
      <c r="AW246" s="496"/>
      <c r="AX246" s="496"/>
      <c r="AY246" s="496"/>
      <c r="AZ246" s="496"/>
      <c r="BA246" s="496"/>
      <c r="BB246" s="496"/>
      <c r="BC246" s="496"/>
    </row>
    <row r="247" spans="1:56" ht="14.25">
      <c r="A247" s="406"/>
      <c r="B247" s="844"/>
      <c r="C247" s="407"/>
      <c r="D247" s="851"/>
      <c r="E247" s="378" t="s">
        <v>943</v>
      </c>
      <c r="F247" s="388" t="s">
        <v>2351</v>
      </c>
      <c r="G247" s="540"/>
      <c r="H247" s="569"/>
      <c r="I247" s="540"/>
      <c r="J247" s="569"/>
      <c r="K247" s="540"/>
      <c r="L247" s="569"/>
      <c r="M247" s="540"/>
      <c r="N247" s="569"/>
      <c r="O247" s="454">
        <f t="shared" ref="O247:O254" si="218">P247+Q247</f>
        <v>0</v>
      </c>
      <c r="P247" s="375"/>
      <c r="Q247" s="374"/>
      <c r="R247" s="626"/>
      <c r="S247" s="381"/>
      <c r="T247" s="380"/>
      <c r="U247" s="457">
        <f t="shared" ref="U247:U254" si="219">V247+W247</f>
        <v>0</v>
      </c>
      <c r="V247" s="626">
        <f>P247</f>
        <v>0</v>
      </c>
      <c r="W247" s="634">
        <f>Q247</f>
        <v>0</v>
      </c>
      <c r="X247" s="626">
        <f>R247</f>
        <v>0</v>
      </c>
      <c r="Y247" s="381">
        <f>S247</f>
        <v>0</v>
      </c>
      <c r="Z247" s="380">
        <f>T247</f>
        <v>0</v>
      </c>
      <c r="AA247" s="457">
        <f t="shared" ref="AA247:AA254" si="220">AB247+AC247</f>
        <v>0</v>
      </c>
      <c r="AB247" s="626">
        <f>P247</f>
        <v>0</v>
      </c>
      <c r="AC247" s="634">
        <f>Q247</f>
        <v>0</v>
      </c>
      <c r="AD247" s="626">
        <f>R247</f>
        <v>0</v>
      </c>
      <c r="AE247" s="381">
        <f>S247</f>
        <v>0</v>
      </c>
      <c r="AF247" s="380">
        <f>T247</f>
        <v>0</v>
      </c>
      <c r="AG247" s="457">
        <f t="shared" ref="AG247:AG254" si="221">AH247+AI247</f>
        <v>0</v>
      </c>
      <c r="AH247" s="626">
        <f>P247</f>
        <v>0</v>
      </c>
      <c r="AI247" s="634">
        <f>Q247</f>
        <v>0</v>
      </c>
      <c r="AJ247" s="626">
        <f>R247</f>
        <v>0</v>
      </c>
      <c r="AK247" s="381">
        <f>S247</f>
        <v>0</v>
      </c>
      <c r="AL247" s="380">
        <f>T247</f>
        <v>0</v>
      </c>
      <c r="AM247" s="457">
        <f t="shared" ref="AM247:AM254" si="222">AN247+AO247</f>
        <v>0</v>
      </c>
      <c r="AN247" s="626">
        <f>P247</f>
        <v>0</v>
      </c>
      <c r="AO247" s="634">
        <f>Q247</f>
        <v>0</v>
      </c>
      <c r="AP247" s="626">
        <f>R247</f>
        <v>0</v>
      </c>
      <c r="AQ247" s="381">
        <f>S247</f>
        <v>0</v>
      </c>
      <c r="AR247" s="380">
        <f>T247</f>
        <v>0</v>
      </c>
      <c r="AS247" s="496"/>
      <c r="AT247" s="496"/>
      <c r="AU247" s="496"/>
      <c r="AV247" s="496"/>
      <c r="AW247" s="496"/>
      <c r="AX247" s="496"/>
      <c r="AY247" s="496"/>
      <c r="AZ247" s="496"/>
      <c r="BA247" s="496"/>
      <c r="BB247" s="496"/>
      <c r="BC247" s="496"/>
    </row>
    <row r="248" spans="1:56" ht="14.25">
      <c r="A248" s="406"/>
      <c r="B248" s="844"/>
      <c r="C248" s="407"/>
      <c r="D248" s="851"/>
      <c r="E248" s="378" t="s">
        <v>947</v>
      </c>
      <c r="F248" s="388" t="s">
        <v>2352</v>
      </c>
      <c r="G248" s="540"/>
      <c r="H248" s="569"/>
      <c r="I248" s="540"/>
      <c r="J248" s="569"/>
      <c r="K248" s="540"/>
      <c r="L248" s="569"/>
      <c r="M248" s="540"/>
      <c r="N248" s="569"/>
      <c r="O248" s="454">
        <f t="shared" si="218"/>
        <v>0</v>
      </c>
      <c r="P248" s="455">
        <f>P249+P252</f>
        <v>0</v>
      </c>
      <c r="Q248" s="456">
        <f>Q249+Q252</f>
        <v>0</v>
      </c>
      <c r="R248" s="457">
        <f>R249+R252</f>
        <v>0</v>
      </c>
      <c r="S248" s="455">
        <f>S249+S252</f>
        <v>0</v>
      </c>
      <c r="T248" s="456">
        <f>T249+T252</f>
        <v>0</v>
      </c>
      <c r="U248" s="457">
        <f t="shared" si="219"/>
        <v>0</v>
      </c>
      <c r="V248" s="455">
        <f>V249+V252</f>
        <v>0</v>
      </c>
      <c r="W248" s="456">
        <f>W249+W252</f>
        <v>0</v>
      </c>
      <c r="X248" s="457">
        <f>X249+X252</f>
        <v>0</v>
      </c>
      <c r="Y248" s="455">
        <f>Y249+Y252</f>
        <v>0</v>
      </c>
      <c r="Z248" s="456">
        <f>Z249+Z252</f>
        <v>0</v>
      </c>
      <c r="AA248" s="457">
        <f t="shared" si="220"/>
        <v>0</v>
      </c>
      <c r="AB248" s="455">
        <f>AB249+AB252</f>
        <v>0</v>
      </c>
      <c r="AC248" s="456">
        <f>AC249+AC252</f>
        <v>0</v>
      </c>
      <c r="AD248" s="457">
        <f>AD249+AD252</f>
        <v>0</v>
      </c>
      <c r="AE248" s="455">
        <f>AE249+AE252</f>
        <v>0</v>
      </c>
      <c r="AF248" s="456">
        <f>AF249+AF252</f>
        <v>0</v>
      </c>
      <c r="AG248" s="457">
        <f t="shared" si="221"/>
        <v>0</v>
      </c>
      <c r="AH248" s="455">
        <f>AH249+AH252</f>
        <v>0</v>
      </c>
      <c r="AI248" s="456">
        <f>AI249+AI252</f>
        <v>0</v>
      </c>
      <c r="AJ248" s="457">
        <f>AJ249+AJ252</f>
        <v>0</v>
      </c>
      <c r="AK248" s="455">
        <f>AK249+AK252</f>
        <v>0</v>
      </c>
      <c r="AL248" s="456">
        <f>AL249+AL252</f>
        <v>0</v>
      </c>
      <c r="AM248" s="457">
        <f t="shared" si="222"/>
        <v>0</v>
      </c>
      <c r="AN248" s="455">
        <f>AN249+AN252</f>
        <v>0</v>
      </c>
      <c r="AO248" s="456">
        <f>AO249+AO252</f>
        <v>0</v>
      </c>
      <c r="AP248" s="457">
        <f>AP249+AP252</f>
        <v>0</v>
      </c>
      <c r="AQ248" s="455">
        <f>AQ249+AQ252</f>
        <v>0</v>
      </c>
      <c r="AR248" s="456">
        <f>AR249+AR252</f>
        <v>0</v>
      </c>
      <c r="AS248" s="496"/>
      <c r="AT248" s="496"/>
      <c r="AU248" s="496"/>
      <c r="AV248" s="496"/>
      <c r="AW248" s="496"/>
      <c r="AX248" s="496"/>
      <c r="AY248" s="496"/>
      <c r="AZ248" s="496"/>
      <c r="BA248" s="496"/>
      <c r="BB248" s="496"/>
      <c r="BC248" s="496"/>
    </row>
    <row r="249" spans="1:56" ht="14.25">
      <c r="A249" s="406"/>
      <c r="B249" s="844"/>
      <c r="C249" s="407"/>
      <c r="D249" s="851"/>
      <c r="E249" s="378" t="s">
        <v>949</v>
      </c>
      <c r="F249" s="388" t="s">
        <v>944</v>
      </c>
      <c r="G249" s="540"/>
      <c r="H249" s="569"/>
      <c r="I249" s="540"/>
      <c r="J249" s="569"/>
      <c r="K249" s="540"/>
      <c r="L249" s="569"/>
      <c r="M249" s="540"/>
      <c r="N249" s="569"/>
      <c r="O249" s="454">
        <f t="shared" si="218"/>
        <v>0</v>
      </c>
      <c r="P249" s="455">
        <f>P250+P251</f>
        <v>0</v>
      </c>
      <c r="Q249" s="456">
        <f>Q250+Q251</f>
        <v>0</v>
      </c>
      <c r="R249" s="457">
        <f>R250+R251</f>
        <v>0</v>
      </c>
      <c r="S249" s="455">
        <f>S250+S251</f>
        <v>0</v>
      </c>
      <c r="T249" s="456">
        <f>T250+T251</f>
        <v>0</v>
      </c>
      <c r="U249" s="457">
        <f t="shared" si="219"/>
        <v>0</v>
      </c>
      <c r="V249" s="455">
        <f>V250+V251</f>
        <v>0</v>
      </c>
      <c r="W249" s="456">
        <f>W250+W251</f>
        <v>0</v>
      </c>
      <c r="X249" s="457">
        <f>X250+X251</f>
        <v>0</v>
      </c>
      <c r="Y249" s="455">
        <f>Y250+Y251</f>
        <v>0</v>
      </c>
      <c r="Z249" s="456">
        <f>Z250+Z251</f>
        <v>0</v>
      </c>
      <c r="AA249" s="457">
        <f t="shared" si="220"/>
        <v>0</v>
      </c>
      <c r="AB249" s="455">
        <f>AB250+AB251</f>
        <v>0</v>
      </c>
      <c r="AC249" s="456">
        <f>AC250+AC251</f>
        <v>0</v>
      </c>
      <c r="AD249" s="457">
        <f>AD250+AD251</f>
        <v>0</v>
      </c>
      <c r="AE249" s="455">
        <f>AE250+AE251</f>
        <v>0</v>
      </c>
      <c r="AF249" s="456">
        <f>AF250+AF251</f>
        <v>0</v>
      </c>
      <c r="AG249" s="457">
        <f t="shared" si="221"/>
        <v>0</v>
      </c>
      <c r="AH249" s="455">
        <f>AH250+AH251</f>
        <v>0</v>
      </c>
      <c r="AI249" s="456">
        <f>AI250+AI251</f>
        <v>0</v>
      </c>
      <c r="AJ249" s="457">
        <f>AJ250+AJ251</f>
        <v>0</v>
      </c>
      <c r="AK249" s="455">
        <f>AK250+AK251</f>
        <v>0</v>
      </c>
      <c r="AL249" s="456">
        <f>AL250+AL251</f>
        <v>0</v>
      </c>
      <c r="AM249" s="457">
        <f t="shared" si="222"/>
        <v>0</v>
      </c>
      <c r="AN249" s="455">
        <f>AN250+AN251</f>
        <v>0</v>
      </c>
      <c r="AO249" s="456">
        <f>AO250+AO251</f>
        <v>0</v>
      </c>
      <c r="AP249" s="457">
        <f>AP250+AP251</f>
        <v>0</v>
      </c>
      <c r="AQ249" s="455">
        <f>AQ250+AQ251</f>
        <v>0</v>
      </c>
      <c r="AR249" s="456">
        <f>AR250+AR251</f>
        <v>0</v>
      </c>
      <c r="AS249" s="496"/>
      <c r="AT249" s="496"/>
      <c r="AU249" s="496"/>
      <c r="AV249" s="496"/>
      <c r="AW249" s="496"/>
      <c r="AX249" s="496"/>
      <c r="AY249" s="496"/>
      <c r="AZ249" s="496"/>
      <c r="BA249" s="496"/>
      <c r="BB249" s="496"/>
      <c r="BC249" s="496"/>
    </row>
    <row r="250" spans="1:56" ht="14.25">
      <c r="A250" s="406"/>
      <c r="B250" s="844"/>
      <c r="C250" s="407"/>
      <c r="D250" s="851"/>
      <c r="E250" s="378" t="s">
        <v>2339</v>
      </c>
      <c r="F250" s="421" t="s">
        <v>945</v>
      </c>
      <c r="G250" s="498"/>
      <c r="H250" s="403"/>
      <c r="I250" s="498"/>
      <c r="J250" s="403"/>
      <c r="K250" s="498"/>
      <c r="L250" s="403"/>
      <c r="M250" s="498"/>
      <c r="N250" s="403"/>
      <c r="O250" s="454">
        <f t="shared" si="218"/>
        <v>0</v>
      </c>
      <c r="P250" s="375"/>
      <c r="Q250" s="374"/>
      <c r="R250" s="626"/>
      <c r="S250" s="381"/>
      <c r="T250" s="380"/>
      <c r="U250" s="457">
        <f t="shared" si="219"/>
        <v>0</v>
      </c>
      <c r="V250" s="626">
        <f t="shared" ref="V250:Z251" si="223">P250</f>
        <v>0</v>
      </c>
      <c r="W250" s="634">
        <f t="shared" si="223"/>
        <v>0</v>
      </c>
      <c r="X250" s="626">
        <f t="shared" si="223"/>
        <v>0</v>
      </c>
      <c r="Y250" s="381">
        <f t="shared" si="223"/>
        <v>0</v>
      </c>
      <c r="Z250" s="380">
        <f t="shared" si="223"/>
        <v>0</v>
      </c>
      <c r="AA250" s="457">
        <f t="shared" si="220"/>
        <v>0</v>
      </c>
      <c r="AB250" s="626">
        <f t="shared" ref="AB250:AF251" si="224">P250</f>
        <v>0</v>
      </c>
      <c r="AC250" s="634">
        <f t="shared" si="224"/>
        <v>0</v>
      </c>
      <c r="AD250" s="626">
        <f t="shared" si="224"/>
        <v>0</v>
      </c>
      <c r="AE250" s="381">
        <f t="shared" si="224"/>
        <v>0</v>
      </c>
      <c r="AF250" s="380">
        <f t="shared" si="224"/>
        <v>0</v>
      </c>
      <c r="AG250" s="457">
        <f t="shared" si="221"/>
        <v>0</v>
      </c>
      <c r="AH250" s="626">
        <f t="shared" ref="AH250:AL251" si="225">P250</f>
        <v>0</v>
      </c>
      <c r="AI250" s="634">
        <f t="shared" si="225"/>
        <v>0</v>
      </c>
      <c r="AJ250" s="626">
        <f t="shared" si="225"/>
        <v>0</v>
      </c>
      <c r="AK250" s="381">
        <f t="shared" si="225"/>
        <v>0</v>
      </c>
      <c r="AL250" s="380">
        <f t="shared" si="225"/>
        <v>0</v>
      </c>
      <c r="AM250" s="457">
        <f t="shared" si="222"/>
        <v>0</v>
      </c>
      <c r="AN250" s="626">
        <f t="shared" ref="AN250:AR251" si="226">P250</f>
        <v>0</v>
      </c>
      <c r="AO250" s="634">
        <f t="shared" si="226"/>
        <v>0</v>
      </c>
      <c r="AP250" s="626">
        <f t="shared" si="226"/>
        <v>0</v>
      </c>
      <c r="AQ250" s="381">
        <f t="shared" si="226"/>
        <v>0</v>
      </c>
      <c r="AR250" s="380">
        <f t="shared" si="226"/>
        <v>0</v>
      </c>
      <c r="AS250" s="496"/>
      <c r="AT250" s="496"/>
      <c r="AU250" s="496"/>
      <c r="AV250" s="496"/>
      <c r="AW250" s="496"/>
      <c r="AX250" s="496"/>
      <c r="AY250" s="496"/>
      <c r="AZ250" s="496"/>
      <c r="BA250" s="496"/>
      <c r="BB250" s="496"/>
      <c r="BC250" s="496"/>
    </row>
    <row r="251" spans="1:56" ht="14.25">
      <c r="A251" s="406"/>
      <c r="B251" s="844"/>
      <c r="C251" s="407"/>
      <c r="D251" s="851"/>
      <c r="E251" s="378" t="s">
        <v>2340</v>
      </c>
      <c r="F251" s="421" t="s">
        <v>946</v>
      </c>
      <c r="G251" s="498"/>
      <c r="H251" s="403"/>
      <c r="I251" s="498"/>
      <c r="J251" s="403"/>
      <c r="K251" s="498"/>
      <c r="L251" s="403"/>
      <c r="M251" s="498"/>
      <c r="N251" s="403"/>
      <c r="O251" s="454">
        <f t="shared" si="218"/>
        <v>0</v>
      </c>
      <c r="P251" s="375"/>
      <c r="Q251" s="374"/>
      <c r="R251" s="626"/>
      <c r="S251" s="381"/>
      <c r="T251" s="380"/>
      <c r="U251" s="457">
        <f t="shared" si="219"/>
        <v>0</v>
      </c>
      <c r="V251" s="626">
        <f t="shared" si="223"/>
        <v>0</v>
      </c>
      <c r="W251" s="634">
        <f t="shared" si="223"/>
        <v>0</v>
      </c>
      <c r="X251" s="626">
        <f t="shared" si="223"/>
        <v>0</v>
      </c>
      <c r="Y251" s="381">
        <f t="shared" si="223"/>
        <v>0</v>
      </c>
      <c r="Z251" s="380">
        <f t="shared" si="223"/>
        <v>0</v>
      </c>
      <c r="AA251" s="457">
        <f t="shared" si="220"/>
        <v>0</v>
      </c>
      <c r="AB251" s="626">
        <f t="shared" si="224"/>
        <v>0</v>
      </c>
      <c r="AC251" s="634">
        <f t="shared" si="224"/>
        <v>0</v>
      </c>
      <c r="AD251" s="626">
        <f t="shared" si="224"/>
        <v>0</v>
      </c>
      <c r="AE251" s="381">
        <f t="shared" si="224"/>
        <v>0</v>
      </c>
      <c r="AF251" s="380">
        <f t="shared" si="224"/>
        <v>0</v>
      </c>
      <c r="AG251" s="457">
        <f t="shared" si="221"/>
        <v>0</v>
      </c>
      <c r="AH251" s="626">
        <f t="shared" si="225"/>
        <v>0</v>
      </c>
      <c r="AI251" s="634">
        <f t="shared" si="225"/>
        <v>0</v>
      </c>
      <c r="AJ251" s="626">
        <f t="shared" si="225"/>
        <v>0</v>
      </c>
      <c r="AK251" s="381">
        <f t="shared" si="225"/>
        <v>0</v>
      </c>
      <c r="AL251" s="380">
        <f t="shared" si="225"/>
        <v>0</v>
      </c>
      <c r="AM251" s="457">
        <f t="shared" si="222"/>
        <v>0</v>
      </c>
      <c r="AN251" s="626">
        <f t="shared" si="226"/>
        <v>0</v>
      </c>
      <c r="AO251" s="634">
        <f t="shared" si="226"/>
        <v>0</v>
      </c>
      <c r="AP251" s="626">
        <f t="shared" si="226"/>
        <v>0</v>
      </c>
      <c r="AQ251" s="381">
        <f t="shared" si="226"/>
        <v>0</v>
      </c>
      <c r="AR251" s="380">
        <f t="shared" si="226"/>
        <v>0</v>
      </c>
      <c r="AS251" s="496"/>
      <c r="AT251" s="496"/>
      <c r="AU251" s="496"/>
      <c r="AV251" s="496"/>
      <c r="AW251" s="496"/>
      <c r="AX251" s="496"/>
      <c r="AY251" s="496"/>
      <c r="AZ251" s="496"/>
      <c r="BA251" s="496"/>
      <c r="BB251" s="496"/>
      <c r="BC251" s="496"/>
    </row>
    <row r="252" spans="1:56" ht="14.25">
      <c r="A252" s="406"/>
      <c r="B252" s="844"/>
      <c r="C252" s="407"/>
      <c r="D252" s="851"/>
      <c r="E252" s="378" t="s">
        <v>950</v>
      </c>
      <c r="F252" s="388" t="s">
        <v>948</v>
      </c>
      <c r="G252" s="540"/>
      <c r="H252" s="569"/>
      <c r="I252" s="540"/>
      <c r="J252" s="569"/>
      <c r="K252" s="540"/>
      <c r="L252" s="569"/>
      <c r="M252" s="540"/>
      <c r="N252" s="569"/>
      <c r="O252" s="454">
        <f t="shared" si="218"/>
        <v>0</v>
      </c>
      <c r="P252" s="455">
        <f>P253+P254</f>
        <v>0</v>
      </c>
      <c r="Q252" s="456">
        <f>Q253+Q254</f>
        <v>0</v>
      </c>
      <c r="R252" s="457">
        <f>R253+R254</f>
        <v>0</v>
      </c>
      <c r="S252" s="455">
        <f>S253+S254</f>
        <v>0</v>
      </c>
      <c r="T252" s="456">
        <f>T253+T254</f>
        <v>0</v>
      </c>
      <c r="U252" s="457">
        <f t="shared" si="219"/>
        <v>0</v>
      </c>
      <c r="V252" s="455">
        <f>V253+V254</f>
        <v>0</v>
      </c>
      <c r="W252" s="456">
        <f>W253+W254</f>
        <v>0</v>
      </c>
      <c r="X252" s="457">
        <f>X253+X254</f>
        <v>0</v>
      </c>
      <c r="Y252" s="455">
        <f>Y253+Y254</f>
        <v>0</v>
      </c>
      <c r="Z252" s="456">
        <f>Z253+Z254</f>
        <v>0</v>
      </c>
      <c r="AA252" s="457">
        <f t="shared" si="220"/>
        <v>0</v>
      </c>
      <c r="AB252" s="455">
        <f>AB253+AB254</f>
        <v>0</v>
      </c>
      <c r="AC252" s="456">
        <f>AC253+AC254</f>
        <v>0</v>
      </c>
      <c r="AD252" s="457">
        <f>AD253+AD254</f>
        <v>0</v>
      </c>
      <c r="AE252" s="455">
        <f>AE253+AE254</f>
        <v>0</v>
      </c>
      <c r="AF252" s="456">
        <f>AF253+AF254</f>
        <v>0</v>
      </c>
      <c r="AG252" s="457">
        <f t="shared" si="221"/>
        <v>0</v>
      </c>
      <c r="AH252" s="455">
        <f>AH253+AH254</f>
        <v>0</v>
      </c>
      <c r="AI252" s="456">
        <f>AI253+AI254</f>
        <v>0</v>
      </c>
      <c r="AJ252" s="457">
        <f>AJ253+AJ254</f>
        <v>0</v>
      </c>
      <c r="AK252" s="455">
        <f>AK253+AK254</f>
        <v>0</v>
      </c>
      <c r="AL252" s="456">
        <f>AL253+AL254</f>
        <v>0</v>
      </c>
      <c r="AM252" s="457">
        <f t="shared" si="222"/>
        <v>0</v>
      </c>
      <c r="AN252" s="455">
        <f>AN253+AN254</f>
        <v>0</v>
      </c>
      <c r="AO252" s="456">
        <f>AO253+AO254</f>
        <v>0</v>
      </c>
      <c r="AP252" s="457">
        <f>AP253+AP254</f>
        <v>0</v>
      </c>
      <c r="AQ252" s="455">
        <f>AQ253+AQ254</f>
        <v>0</v>
      </c>
      <c r="AR252" s="456">
        <f>AR253+AR254</f>
        <v>0</v>
      </c>
      <c r="AS252" s="496"/>
      <c r="AT252" s="496"/>
      <c r="AU252" s="496"/>
      <c r="AV252" s="496"/>
      <c r="AW252" s="496"/>
      <c r="AX252" s="496"/>
      <c r="AY252" s="496"/>
      <c r="AZ252" s="496"/>
      <c r="BA252" s="496"/>
      <c r="BB252" s="496"/>
      <c r="BC252" s="496"/>
    </row>
    <row r="253" spans="1:56" ht="14.25">
      <c r="A253" s="406"/>
      <c r="B253" s="844"/>
      <c r="C253" s="407"/>
      <c r="D253" s="851"/>
      <c r="E253" s="378" t="s">
        <v>2341</v>
      </c>
      <c r="F253" s="421" t="s">
        <v>945</v>
      </c>
      <c r="G253" s="498"/>
      <c r="H253" s="403"/>
      <c r="I253" s="498"/>
      <c r="J253" s="403"/>
      <c r="K253" s="498"/>
      <c r="L253" s="403"/>
      <c r="M253" s="498"/>
      <c r="N253" s="403"/>
      <c r="O253" s="454">
        <f t="shared" si="218"/>
        <v>0</v>
      </c>
      <c r="P253" s="375"/>
      <c r="Q253" s="374"/>
      <c r="R253" s="626"/>
      <c r="S253" s="381"/>
      <c r="T253" s="380"/>
      <c r="U253" s="457">
        <f t="shared" si="219"/>
        <v>0</v>
      </c>
      <c r="V253" s="626">
        <f t="shared" ref="V253:Z254" si="227">P253</f>
        <v>0</v>
      </c>
      <c r="W253" s="634">
        <f t="shared" si="227"/>
        <v>0</v>
      </c>
      <c r="X253" s="626">
        <f t="shared" si="227"/>
        <v>0</v>
      </c>
      <c r="Y253" s="381">
        <f t="shared" si="227"/>
        <v>0</v>
      </c>
      <c r="Z253" s="380">
        <f t="shared" si="227"/>
        <v>0</v>
      </c>
      <c r="AA253" s="457">
        <f t="shared" si="220"/>
        <v>0</v>
      </c>
      <c r="AB253" s="626">
        <f t="shared" ref="AB253:AF254" si="228">P253</f>
        <v>0</v>
      </c>
      <c r="AC253" s="634">
        <f t="shared" si="228"/>
        <v>0</v>
      </c>
      <c r="AD253" s="626">
        <f t="shared" si="228"/>
        <v>0</v>
      </c>
      <c r="AE253" s="381">
        <f t="shared" si="228"/>
        <v>0</v>
      </c>
      <c r="AF253" s="380">
        <f t="shared" si="228"/>
        <v>0</v>
      </c>
      <c r="AG253" s="457">
        <f t="shared" si="221"/>
        <v>0</v>
      </c>
      <c r="AH253" s="626">
        <f t="shared" ref="AH253:AL254" si="229">P253</f>
        <v>0</v>
      </c>
      <c r="AI253" s="634">
        <f t="shared" si="229"/>
        <v>0</v>
      </c>
      <c r="AJ253" s="626">
        <f t="shared" si="229"/>
        <v>0</v>
      </c>
      <c r="AK253" s="381">
        <f t="shared" si="229"/>
        <v>0</v>
      </c>
      <c r="AL253" s="380">
        <f t="shared" si="229"/>
        <v>0</v>
      </c>
      <c r="AM253" s="457">
        <f t="shared" si="222"/>
        <v>0</v>
      </c>
      <c r="AN253" s="626">
        <f t="shared" ref="AN253:AR254" si="230">P253</f>
        <v>0</v>
      </c>
      <c r="AO253" s="634">
        <f t="shared" si="230"/>
        <v>0</v>
      </c>
      <c r="AP253" s="626">
        <f t="shared" si="230"/>
        <v>0</v>
      </c>
      <c r="AQ253" s="381">
        <f t="shared" si="230"/>
        <v>0</v>
      </c>
      <c r="AR253" s="380">
        <f t="shared" si="230"/>
        <v>0</v>
      </c>
      <c r="AS253" s="496"/>
      <c r="AT253" s="496"/>
      <c r="AU253" s="496"/>
      <c r="AV253" s="496"/>
      <c r="AW253" s="496"/>
      <c r="AX253" s="496"/>
      <c r="AY253" s="496"/>
      <c r="AZ253" s="496"/>
      <c r="BA253" s="496"/>
      <c r="BB253" s="496"/>
      <c r="BC253" s="496"/>
    </row>
    <row r="254" spans="1:56" ht="15" thickBot="1">
      <c r="A254" s="406"/>
      <c r="B254" s="844"/>
      <c r="C254" s="407"/>
      <c r="D254" s="852"/>
      <c r="E254" s="438" t="s">
        <v>2342</v>
      </c>
      <c r="F254" s="439" t="s">
        <v>946</v>
      </c>
      <c r="G254" s="576"/>
      <c r="H254" s="577"/>
      <c r="I254" s="576"/>
      <c r="J254" s="577"/>
      <c r="K254" s="576"/>
      <c r="L254" s="577"/>
      <c r="M254" s="576"/>
      <c r="N254" s="577"/>
      <c r="O254" s="461">
        <f t="shared" si="218"/>
        <v>0</v>
      </c>
      <c r="P254" s="627"/>
      <c r="Q254" s="628"/>
      <c r="R254" s="631"/>
      <c r="S254" s="629"/>
      <c r="T254" s="630"/>
      <c r="U254" s="459">
        <f t="shared" si="219"/>
        <v>0</v>
      </c>
      <c r="V254" s="629">
        <f t="shared" si="227"/>
        <v>0</v>
      </c>
      <c r="W254" s="630">
        <f t="shared" si="227"/>
        <v>0</v>
      </c>
      <c r="X254" s="631">
        <f t="shared" si="227"/>
        <v>0</v>
      </c>
      <c r="Y254" s="629">
        <f t="shared" si="227"/>
        <v>0</v>
      </c>
      <c r="Z254" s="630">
        <f t="shared" si="227"/>
        <v>0</v>
      </c>
      <c r="AA254" s="459">
        <f t="shared" si="220"/>
        <v>0</v>
      </c>
      <c r="AB254" s="629">
        <f t="shared" si="228"/>
        <v>0</v>
      </c>
      <c r="AC254" s="630">
        <f t="shared" si="228"/>
        <v>0</v>
      </c>
      <c r="AD254" s="631">
        <f t="shared" si="228"/>
        <v>0</v>
      </c>
      <c r="AE254" s="629">
        <f t="shared" si="228"/>
        <v>0</v>
      </c>
      <c r="AF254" s="630">
        <f t="shared" si="228"/>
        <v>0</v>
      </c>
      <c r="AG254" s="459">
        <f t="shared" si="221"/>
        <v>0</v>
      </c>
      <c r="AH254" s="629">
        <f t="shared" si="229"/>
        <v>0</v>
      </c>
      <c r="AI254" s="630">
        <f t="shared" si="229"/>
        <v>0</v>
      </c>
      <c r="AJ254" s="631">
        <f t="shared" si="229"/>
        <v>0</v>
      </c>
      <c r="AK254" s="629">
        <f t="shared" si="229"/>
        <v>0</v>
      </c>
      <c r="AL254" s="630">
        <f t="shared" si="229"/>
        <v>0</v>
      </c>
      <c r="AM254" s="459">
        <f t="shared" si="222"/>
        <v>0</v>
      </c>
      <c r="AN254" s="629">
        <f t="shared" si="230"/>
        <v>0</v>
      </c>
      <c r="AO254" s="630">
        <f t="shared" si="230"/>
        <v>0</v>
      </c>
      <c r="AP254" s="631">
        <f t="shared" si="230"/>
        <v>0</v>
      </c>
      <c r="AQ254" s="629">
        <f t="shared" si="230"/>
        <v>0</v>
      </c>
      <c r="AR254" s="630">
        <f t="shared" si="230"/>
        <v>0</v>
      </c>
      <c r="AS254" s="496"/>
      <c r="AT254" s="496"/>
      <c r="AU254" s="496"/>
      <c r="AV254" s="496"/>
      <c r="AW254" s="496"/>
      <c r="AX254" s="496"/>
      <c r="AY254" s="496"/>
      <c r="AZ254" s="496"/>
      <c r="BA254" s="496"/>
      <c r="BB254" s="496"/>
      <c r="BC254" s="496"/>
    </row>
    <row r="255" spans="1:56" customFormat="1" ht="13.5" thickTop="1">
      <c r="A255" s="410"/>
      <c r="G255" s="448"/>
      <c r="H255" s="444"/>
      <c r="I255" s="448"/>
      <c r="J255" s="444"/>
      <c r="K255" s="448"/>
      <c r="L255" s="444"/>
      <c r="M255" s="448"/>
      <c r="N255" s="444"/>
      <c r="O255" s="338"/>
      <c r="P255" s="285"/>
      <c r="Q255" s="411"/>
      <c r="R255" s="285"/>
      <c r="S255" s="285"/>
      <c r="T255" s="411"/>
      <c r="U255" s="285"/>
      <c r="V255" s="285"/>
      <c r="W255" s="411"/>
      <c r="X255" s="285"/>
      <c r="Y255" s="285"/>
      <c r="Z255" s="411"/>
      <c r="AA255" s="285"/>
      <c r="AB255" s="285"/>
      <c r="AC255" s="411"/>
      <c r="AD255" s="285"/>
      <c r="AE255" s="285"/>
      <c r="AF255" s="411"/>
      <c r="AG255" s="285"/>
      <c r="AH255" s="285"/>
      <c r="AI255" s="411"/>
      <c r="AJ255" s="285"/>
      <c r="AK255" s="285"/>
      <c r="AL255" s="411"/>
      <c r="AM255" s="285"/>
      <c r="AN255" s="285"/>
      <c r="AO255" s="411"/>
      <c r="AP255" s="285"/>
      <c r="AQ255" s="285"/>
      <c r="AR255" s="411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</row>
    <row r="256" spans="1:56" s="81" customFormat="1" ht="12.75">
      <c r="A256" s="405" t="s">
        <v>1390</v>
      </c>
      <c r="G256" s="449"/>
      <c r="H256" s="445"/>
      <c r="I256" s="449"/>
      <c r="J256" s="445"/>
      <c r="K256" s="449"/>
      <c r="L256" s="445"/>
      <c r="M256" s="449"/>
      <c r="N256" s="445"/>
      <c r="O256" s="412"/>
      <c r="P256" s="312"/>
      <c r="Q256" s="413"/>
      <c r="R256" s="312"/>
      <c r="S256" s="312"/>
      <c r="T256" s="413"/>
      <c r="U256" s="312"/>
      <c r="V256" s="312"/>
      <c r="W256" s="413"/>
      <c r="X256" s="312"/>
      <c r="Y256" s="312"/>
      <c r="Z256" s="413"/>
      <c r="AA256" s="312"/>
      <c r="AB256" s="312"/>
      <c r="AC256" s="413"/>
      <c r="AD256" s="312"/>
      <c r="AE256" s="312"/>
      <c r="AF256" s="413"/>
      <c r="AG256" s="312"/>
      <c r="AH256" s="312"/>
      <c r="AI256" s="413"/>
      <c r="AJ256" s="312"/>
      <c r="AK256" s="312"/>
      <c r="AL256" s="413"/>
      <c r="AM256" s="312"/>
      <c r="AN256" s="312"/>
      <c r="AO256" s="413"/>
      <c r="AP256" s="312"/>
      <c r="AQ256" s="312"/>
      <c r="AR256" s="413"/>
      <c r="AS256" s="312"/>
      <c r="AT256" s="312"/>
      <c r="AU256" s="312"/>
      <c r="AV256" s="312"/>
      <c r="AW256" s="312"/>
      <c r="AX256" s="312"/>
      <c r="AY256" s="312"/>
      <c r="AZ256" s="312"/>
      <c r="BA256" s="312"/>
      <c r="BB256" s="312"/>
      <c r="BC256" s="312"/>
      <c r="BD256"/>
    </row>
    <row r="257" spans="1:55" ht="13.5" thickBot="1">
      <c r="A257" s="410"/>
      <c r="B257"/>
      <c r="C257"/>
      <c r="D257"/>
      <c r="E257"/>
      <c r="F257"/>
      <c r="G257" s="448"/>
      <c r="H257" s="444"/>
      <c r="I257" s="448"/>
      <c r="J257" s="444"/>
      <c r="K257" s="448"/>
      <c r="L257" s="444"/>
      <c r="M257" s="448"/>
      <c r="N257" s="444"/>
      <c r="O257" s="338"/>
      <c r="P257" s="285"/>
      <c r="Q257" s="411"/>
      <c r="R257" s="285"/>
      <c r="S257" s="285"/>
      <c r="T257" s="411"/>
      <c r="U257" s="285"/>
      <c r="V257" s="285"/>
      <c r="W257" s="411"/>
      <c r="X257" s="285"/>
      <c r="Y257" s="285"/>
      <c r="Z257" s="411"/>
      <c r="AA257" s="285"/>
      <c r="AB257" s="285"/>
      <c r="AC257" s="411"/>
      <c r="AD257" s="285"/>
      <c r="AE257" s="285"/>
      <c r="AF257" s="411"/>
      <c r="AG257" s="285"/>
      <c r="AH257" s="285"/>
      <c r="AI257" s="411"/>
      <c r="AJ257" s="285"/>
      <c r="AK257" s="285"/>
      <c r="AL257" s="411"/>
      <c r="AM257" s="285"/>
      <c r="AN257" s="285"/>
      <c r="AO257" s="411"/>
      <c r="AP257" s="285"/>
      <c r="AQ257" s="285"/>
      <c r="AR257" s="411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</row>
    <row r="258" spans="1:55" ht="16.5" thickTop="1">
      <c r="A258" s="406"/>
      <c r="B258" s="841"/>
      <c r="C258" s="356" t="s">
        <v>2304</v>
      </c>
      <c r="D258" s="845" t="str">
        <f>"7." &amp; ROMAN(B258)</f>
        <v>7.</v>
      </c>
      <c r="E258" s="434" t="s">
        <v>953</v>
      </c>
      <c r="F258" s="417"/>
      <c r="G258" s="573"/>
      <c r="H258" s="574"/>
      <c r="I258" s="573"/>
      <c r="J258" s="574"/>
      <c r="K258" s="573"/>
      <c r="L258" s="574"/>
      <c r="M258" s="573"/>
      <c r="N258" s="574"/>
      <c r="O258" s="543">
        <f t="shared" ref="O258:O282" si="231">P258+Q258</f>
        <v>0</v>
      </c>
      <c r="P258" s="544">
        <f>P259+P270+P282</f>
        <v>0</v>
      </c>
      <c r="Q258" s="545">
        <f>Q259+Q270+Q282</f>
        <v>0</v>
      </c>
      <c r="R258" s="640">
        <f>R259+R270+R282</f>
        <v>0</v>
      </c>
      <c r="S258" s="544">
        <f>S259+S270+S282</f>
        <v>0</v>
      </c>
      <c r="T258" s="545">
        <f>T259+T270+T282</f>
        <v>0</v>
      </c>
      <c r="U258" s="640">
        <f t="shared" ref="U258:U282" si="232">V258+W258</f>
        <v>0</v>
      </c>
      <c r="V258" s="544">
        <f>V259+V270+V282</f>
        <v>0</v>
      </c>
      <c r="W258" s="545">
        <f>W259+W270+W282</f>
        <v>0</v>
      </c>
      <c r="X258" s="640">
        <f>X259+X270+X282</f>
        <v>0</v>
      </c>
      <c r="Y258" s="544">
        <f>Y259+Y270+Y282</f>
        <v>0</v>
      </c>
      <c r="Z258" s="545">
        <f>Z259+Z270+Z282</f>
        <v>0</v>
      </c>
      <c r="AA258" s="640">
        <f t="shared" ref="AA258:AA282" si="233">AB258+AC258</f>
        <v>0</v>
      </c>
      <c r="AB258" s="544">
        <f>AB259+AB270+AB282</f>
        <v>0</v>
      </c>
      <c r="AC258" s="545">
        <f>AC259+AC270+AC282</f>
        <v>0</v>
      </c>
      <c r="AD258" s="640">
        <f>AD259+AD270+AD282</f>
        <v>0</v>
      </c>
      <c r="AE258" s="544">
        <f>AE259+AE270+AE282</f>
        <v>0</v>
      </c>
      <c r="AF258" s="545">
        <f>AF259+AF270+AF282</f>
        <v>0</v>
      </c>
      <c r="AG258" s="640">
        <f t="shared" ref="AG258:AG282" si="234">AH258+AI258</f>
        <v>0</v>
      </c>
      <c r="AH258" s="544">
        <f>AH259+AH270+AH282</f>
        <v>0</v>
      </c>
      <c r="AI258" s="545">
        <f>AI259+AI270+AI282</f>
        <v>0</v>
      </c>
      <c r="AJ258" s="640">
        <f>AJ259+AJ270+AJ282</f>
        <v>0</v>
      </c>
      <c r="AK258" s="544">
        <f>AK259+AK270+AK282</f>
        <v>0</v>
      </c>
      <c r="AL258" s="545">
        <f>AL259+AL270+AL282</f>
        <v>0</v>
      </c>
      <c r="AM258" s="640">
        <f t="shared" ref="AM258:AM282" si="235">AN258+AO258</f>
        <v>0</v>
      </c>
      <c r="AN258" s="544">
        <f>AN259+AN270+AN282</f>
        <v>0</v>
      </c>
      <c r="AO258" s="545">
        <f>AO259+AO270+AO282</f>
        <v>0</v>
      </c>
      <c r="AP258" s="640">
        <f>AP259+AP270+AP282</f>
        <v>0</v>
      </c>
      <c r="AQ258" s="544">
        <f>AQ259+AQ270+AQ282</f>
        <v>0</v>
      </c>
      <c r="AR258" s="545">
        <f>AR259+AR270+AR282</f>
        <v>0</v>
      </c>
      <c r="AS258" s="496"/>
      <c r="AT258" s="496"/>
      <c r="AU258" s="496"/>
      <c r="AV258" s="496"/>
      <c r="AW258" s="496"/>
      <c r="AX258" s="496"/>
      <c r="AY258" s="496"/>
      <c r="AZ258" s="496"/>
      <c r="BA258" s="496"/>
      <c r="BB258" s="496"/>
      <c r="BC258" s="496"/>
    </row>
    <row r="259" spans="1:55" ht="14.25">
      <c r="A259" s="406"/>
      <c r="B259" s="841"/>
      <c r="C259" s="407"/>
      <c r="D259" s="855"/>
      <c r="E259" s="378" t="s">
        <v>956</v>
      </c>
      <c r="F259" s="388" t="s">
        <v>1479</v>
      </c>
      <c r="G259" s="540"/>
      <c r="H259" s="569"/>
      <c r="I259" s="540"/>
      <c r="J259" s="569"/>
      <c r="K259" s="540"/>
      <c r="L259" s="569"/>
      <c r="M259" s="540"/>
      <c r="N259" s="569"/>
      <c r="O259" s="454">
        <f t="shared" si="231"/>
        <v>0</v>
      </c>
      <c r="P259" s="455">
        <f t="shared" ref="P259:T261" si="236">P263+P267</f>
        <v>0</v>
      </c>
      <c r="Q259" s="456">
        <f t="shared" si="236"/>
        <v>0</v>
      </c>
      <c r="R259" s="457">
        <f t="shared" si="236"/>
        <v>0</v>
      </c>
      <c r="S259" s="455">
        <f t="shared" si="236"/>
        <v>0</v>
      </c>
      <c r="T259" s="456">
        <f t="shared" si="236"/>
        <v>0</v>
      </c>
      <c r="U259" s="457">
        <f t="shared" si="232"/>
        <v>0</v>
      </c>
      <c r="V259" s="455">
        <f t="shared" ref="V259:Z261" si="237">V263+V267</f>
        <v>0</v>
      </c>
      <c r="W259" s="456">
        <f t="shared" si="237"/>
        <v>0</v>
      </c>
      <c r="X259" s="457">
        <f t="shared" si="237"/>
        <v>0</v>
      </c>
      <c r="Y259" s="455">
        <f t="shared" si="237"/>
        <v>0</v>
      </c>
      <c r="Z259" s="456">
        <f t="shared" si="237"/>
        <v>0</v>
      </c>
      <c r="AA259" s="457">
        <f t="shared" si="233"/>
        <v>0</v>
      </c>
      <c r="AB259" s="455">
        <f t="shared" ref="AB259:AF261" si="238">AB263+AB267</f>
        <v>0</v>
      </c>
      <c r="AC259" s="456">
        <f t="shared" si="238"/>
        <v>0</v>
      </c>
      <c r="AD259" s="457">
        <f t="shared" si="238"/>
        <v>0</v>
      </c>
      <c r="AE259" s="455">
        <f t="shared" si="238"/>
        <v>0</v>
      </c>
      <c r="AF259" s="456">
        <f t="shared" si="238"/>
        <v>0</v>
      </c>
      <c r="AG259" s="457">
        <f t="shared" si="234"/>
        <v>0</v>
      </c>
      <c r="AH259" s="455">
        <f t="shared" ref="AH259:AL261" si="239">AH263+AH267</f>
        <v>0</v>
      </c>
      <c r="AI259" s="456">
        <f t="shared" si="239"/>
        <v>0</v>
      </c>
      <c r="AJ259" s="457">
        <f t="shared" si="239"/>
        <v>0</v>
      </c>
      <c r="AK259" s="455">
        <f t="shared" si="239"/>
        <v>0</v>
      </c>
      <c r="AL259" s="456">
        <f t="shared" si="239"/>
        <v>0</v>
      </c>
      <c r="AM259" s="457">
        <f t="shared" si="235"/>
        <v>0</v>
      </c>
      <c r="AN259" s="455">
        <f t="shared" ref="AN259:AR261" si="240">AN263+AN267</f>
        <v>0</v>
      </c>
      <c r="AO259" s="456">
        <f t="shared" si="240"/>
        <v>0</v>
      </c>
      <c r="AP259" s="457">
        <f t="shared" si="240"/>
        <v>0</v>
      </c>
      <c r="AQ259" s="455">
        <f t="shared" si="240"/>
        <v>0</v>
      </c>
      <c r="AR259" s="456">
        <f t="shared" si="240"/>
        <v>0</v>
      </c>
      <c r="AS259" s="496"/>
      <c r="AT259" s="496"/>
      <c r="AU259" s="496"/>
      <c r="AV259" s="496"/>
      <c r="AW259" s="496"/>
      <c r="AX259" s="496"/>
      <c r="AY259" s="496"/>
      <c r="AZ259" s="496"/>
      <c r="BA259" s="496"/>
      <c r="BB259" s="496"/>
      <c r="BC259" s="496"/>
    </row>
    <row r="260" spans="1:55" ht="22.5">
      <c r="A260" s="406"/>
      <c r="B260" s="841"/>
      <c r="C260" s="407"/>
      <c r="D260" s="855"/>
      <c r="E260" s="378" t="s">
        <v>957</v>
      </c>
      <c r="F260" s="423" t="s">
        <v>1481</v>
      </c>
      <c r="G260" s="540"/>
      <c r="H260" s="569"/>
      <c r="I260" s="540"/>
      <c r="J260" s="569"/>
      <c r="K260" s="540"/>
      <c r="L260" s="569"/>
      <c r="M260" s="540"/>
      <c r="N260" s="569"/>
      <c r="O260" s="454">
        <f t="shared" si="231"/>
        <v>0</v>
      </c>
      <c r="P260" s="455">
        <f t="shared" si="236"/>
        <v>0</v>
      </c>
      <c r="Q260" s="456">
        <f t="shared" si="236"/>
        <v>0</v>
      </c>
      <c r="R260" s="457">
        <f t="shared" si="236"/>
        <v>0</v>
      </c>
      <c r="S260" s="455">
        <f t="shared" si="236"/>
        <v>0</v>
      </c>
      <c r="T260" s="456">
        <f t="shared" si="236"/>
        <v>0</v>
      </c>
      <c r="U260" s="457">
        <f t="shared" si="232"/>
        <v>0</v>
      </c>
      <c r="V260" s="455">
        <f t="shared" si="237"/>
        <v>0</v>
      </c>
      <c r="W260" s="456">
        <f t="shared" si="237"/>
        <v>0</v>
      </c>
      <c r="X260" s="457">
        <f t="shared" si="237"/>
        <v>0</v>
      </c>
      <c r="Y260" s="455">
        <f t="shared" si="237"/>
        <v>0</v>
      </c>
      <c r="Z260" s="456">
        <f t="shared" si="237"/>
        <v>0</v>
      </c>
      <c r="AA260" s="457">
        <f t="shared" si="233"/>
        <v>0</v>
      </c>
      <c r="AB260" s="455">
        <f t="shared" si="238"/>
        <v>0</v>
      </c>
      <c r="AC260" s="456">
        <f t="shared" si="238"/>
        <v>0</v>
      </c>
      <c r="AD260" s="457">
        <f t="shared" si="238"/>
        <v>0</v>
      </c>
      <c r="AE260" s="455">
        <f t="shared" si="238"/>
        <v>0</v>
      </c>
      <c r="AF260" s="456">
        <f t="shared" si="238"/>
        <v>0</v>
      </c>
      <c r="AG260" s="457">
        <f t="shared" si="234"/>
        <v>0</v>
      </c>
      <c r="AH260" s="455">
        <f t="shared" si="239"/>
        <v>0</v>
      </c>
      <c r="AI260" s="456">
        <f t="shared" si="239"/>
        <v>0</v>
      </c>
      <c r="AJ260" s="457">
        <f t="shared" si="239"/>
        <v>0</v>
      </c>
      <c r="AK260" s="455">
        <f t="shared" si="239"/>
        <v>0</v>
      </c>
      <c r="AL260" s="456">
        <f t="shared" si="239"/>
        <v>0</v>
      </c>
      <c r="AM260" s="457">
        <f t="shared" si="235"/>
        <v>0</v>
      </c>
      <c r="AN260" s="455">
        <f t="shared" si="240"/>
        <v>0</v>
      </c>
      <c r="AO260" s="456">
        <f t="shared" si="240"/>
        <v>0</v>
      </c>
      <c r="AP260" s="457">
        <f t="shared" si="240"/>
        <v>0</v>
      </c>
      <c r="AQ260" s="455">
        <f t="shared" si="240"/>
        <v>0</v>
      </c>
      <c r="AR260" s="456">
        <f t="shared" si="240"/>
        <v>0</v>
      </c>
      <c r="AS260" s="496"/>
      <c r="AT260" s="496"/>
      <c r="AU260" s="496"/>
      <c r="AV260" s="496"/>
      <c r="AW260" s="496"/>
      <c r="AX260" s="496"/>
      <c r="AY260" s="496"/>
      <c r="AZ260" s="496"/>
      <c r="BA260" s="496"/>
      <c r="BB260" s="496"/>
      <c r="BC260" s="496"/>
    </row>
    <row r="261" spans="1:55" ht="14.25">
      <c r="A261" s="406"/>
      <c r="B261" s="841"/>
      <c r="C261" s="407"/>
      <c r="D261" s="855"/>
      <c r="E261" s="378" t="s">
        <v>958</v>
      </c>
      <c r="F261" s="423" t="s">
        <v>1483</v>
      </c>
      <c r="G261" s="540"/>
      <c r="H261" s="569"/>
      <c r="I261" s="540"/>
      <c r="J261" s="569"/>
      <c r="K261" s="540"/>
      <c r="L261" s="569"/>
      <c r="M261" s="540"/>
      <c r="N261" s="569"/>
      <c r="O261" s="454">
        <f t="shared" si="231"/>
        <v>0</v>
      </c>
      <c r="P261" s="455">
        <f t="shared" si="236"/>
        <v>0</v>
      </c>
      <c r="Q261" s="456">
        <f t="shared" si="236"/>
        <v>0</v>
      </c>
      <c r="R261" s="457">
        <f t="shared" si="236"/>
        <v>0</v>
      </c>
      <c r="S261" s="455">
        <f t="shared" si="236"/>
        <v>0</v>
      </c>
      <c r="T261" s="456">
        <f t="shared" si="236"/>
        <v>0</v>
      </c>
      <c r="U261" s="457">
        <f t="shared" si="232"/>
        <v>0</v>
      </c>
      <c r="V261" s="455">
        <f t="shared" si="237"/>
        <v>0</v>
      </c>
      <c r="W261" s="456">
        <f t="shared" si="237"/>
        <v>0</v>
      </c>
      <c r="X261" s="457">
        <f t="shared" si="237"/>
        <v>0</v>
      </c>
      <c r="Y261" s="455">
        <f t="shared" si="237"/>
        <v>0</v>
      </c>
      <c r="Z261" s="456">
        <f t="shared" si="237"/>
        <v>0</v>
      </c>
      <c r="AA261" s="457">
        <f t="shared" si="233"/>
        <v>0</v>
      </c>
      <c r="AB261" s="455">
        <f t="shared" si="238"/>
        <v>0</v>
      </c>
      <c r="AC261" s="456">
        <f t="shared" si="238"/>
        <v>0</v>
      </c>
      <c r="AD261" s="457">
        <f t="shared" si="238"/>
        <v>0</v>
      </c>
      <c r="AE261" s="455">
        <f t="shared" si="238"/>
        <v>0</v>
      </c>
      <c r="AF261" s="456">
        <f t="shared" si="238"/>
        <v>0</v>
      </c>
      <c r="AG261" s="457">
        <f t="shared" si="234"/>
        <v>0</v>
      </c>
      <c r="AH261" s="455">
        <f t="shared" si="239"/>
        <v>0</v>
      </c>
      <c r="AI261" s="456">
        <f t="shared" si="239"/>
        <v>0</v>
      </c>
      <c r="AJ261" s="457">
        <f t="shared" si="239"/>
        <v>0</v>
      </c>
      <c r="AK261" s="455">
        <f t="shared" si="239"/>
        <v>0</v>
      </c>
      <c r="AL261" s="456">
        <f t="shared" si="239"/>
        <v>0</v>
      </c>
      <c r="AM261" s="457">
        <f t="shared" si="235"/>
        <v>0</v>
      </c>
      <c r="AN261" s="455">
        <f t="shared" si="240"/>
        <v>0</v>
      </c>
      <c r="AO261" s="456">
        <f t="shared" si="240"/>
        <v>0</v>
      </c>
      <c r="AP261" s="457">
        <f t="shared" si="240"/>
        <v>0</v>
      </c>
      <c r="AQ261" s="455">
        <f t="shared" si="240"/>
        <v>0</v>
      </c>
      <c r="AR261" s="456">
        <f t="shared" si="240"/>
        <v>0</v>
      </c>
      <c r="AS261" s="496"/>
      <c r="AT261" s="496"/>
      <c r="AU261" s="496"/>
      <c r="AV261" s="496"/>
      <c r="AW261" s="496"/>
      <c r="AX261" s="496"/>
      <c r="AY261" s="496"/>
      <c r="AZ261" s="496"/>
      <c r="BA261" s="496"/>
      <c r="BB261" s="496"/>
      <c r="BC261" s="496"/>
    </row>
    <row r="262" spans="1:55" ht="14.25">
      <c r="A262" s="406"/>
      <c r="B262" s="841"/>
      <c r="C262" s="407"/>
      <c r="D262" s="855"/>
      <c r="E262" s="378" t="s">
        <v>959</v>
      </c>
      <c r="F262" s="423" t="s">
        <v>1485</v>
      </c>
      <c r="G262" s="540"/>
      <c r="H262" s="569"/>
      <c r="I262" s="540"/>
      <c r="J262" s="569"/>
      <c r="K262" s="540"/>
      <c r="L262" s="569"/>
      <c r="M262" s="540"/>
      <c r="N262" s="569"/>
      <c r="O262" s="454">
        <f t="shared" si="231"/>
        <v>0</v>
      </c>
      <c r="P262" s="455">
        <f>P266</f>
        <v>0</v>
      </c>
      <c r="Q262" s="456">
        <f>Q266</f>
        <v>0</v>
      </c>
      <c r="R262" s="457">
        <f>R266</f>
        <v>0</v>
      </c>
      <c r="S262" s="455">
        <f>S266</f>
        <v>0</v>
      </c>
      <c r="T262" s="456">
        <f>T266</f>
        <v>0</v>
      </c>
      <c r="U262" s="457">
        <f t="shared" si="232"/>
        <v>0</v>
      </c>
      <c r="V262" s="455">
        <f>V266</f>
        <v>0</v>
      </c>
      <c r="W262" s="456">
        <f>W266</f>
        <v>0</v>
      </c>
      <c r="X262" s="457">
        <f>X266</f>
        <v>0</v>
      </c>
      <c r="Y262" s="455">
        <f>Y266</f>
        <v>0</v>
      </c>
      <c r="Z262" s="456">
        <f>Z266</f>
        <v>0</v>
      </c>
      <c r="AA262" s="457">
        <f t="shared" si="233"/>
        <v>0</v>
      </c>
      <c r="AB262" s="455">
        <f>AB266</f>
        <v>0</v>
      </c>
      <c r="AC262" s="456">
        <f>AC266</f>
        <v>0</v>
      </c>
      <c r="AD262" s="457">
        <f>AD266</f>
        <v>0</v>
      </c>
      <c r="AE262" s="455">
        <f>AE266</f>
        <v>0</v>
      </c>
      <c r="AF262" s="456">
        <f>AF266</f>
        <v>0</v>
      </c>
      <c r="AG262" s="457">
        <f t="shared" si="234"/>
        <v>0</v>
      </c>
      <c r="AH262" s="455">
        <f>AH266</f>
        <v>0</v>
      </c>
      <c r="AI262" s="456">
        <f>AI266</f>
        <v>0</v>
      </c>
      <c r="AJ262" s="457">
        <f>AJ266</f>
        <v>0</v>
      </c>
      <c r="AK262" s="455">
        <f>AK266</f>
        <v>0</v>
      </c>
      <c r="AL262" s="456">
        <f>AL266</f>
        <v>0</v>
      </c>
      <c r="AM262" s="457">
        <f t="shared" si="235"/>
        <v>0</v>
      </c>
      <c r="AN262" s="455">
        <f>AN266</f>
        <v>0</v>
      </c>
      <c r="AO262" s="456">
        <f>AO266</f>
        <v>0</v>
      </c>
      <c r="AP262" s="457">
        <f>AP266</f>
        <v>0</v>
      </c>
      <c r="AQ262" s="455">
        <f>AQ266</f>
        <v>0</v>
      </c>
      <c r="AR262" s="456">
        <f>AR266</f>
        <v>0</v>
      </c>
      <c r="AS262" s="496"/>
      <c r="AT262" s="496"/>
      <c r="AU262" s="496"/>
      <c r="AV262" s="496"/>
      <c r="AW262" s="496"/>
      <c r="AX262" s="496"/>
      <c r="AY262" s="496"/>
      <c r="AZ262" s="496"/>
      <c r="BA262" s="496"/>
      <c r="BB262" s="496"/>
      <c r="BC262" s="496"/>
    </row>
    <row r="263" spans="1:55" ht="14.25">
      <c r="A263" s="406"/>
      <c r="B263" s="841"/>
      <c r="C263" s="407"/>
      <c r="D263" s="855"/>
      <c r="E263" s="378" t="s">
        <v>1561</v>
      </c>
      <c r="F263" s="421" t="s">
        <v>1487</v>
      </c>
      <c r="G263" s="540"/>
      <c r="H263" s="569"/>
      <c r="I263" s="540"/>
      <c r="J263" s="569"/>
      <c r="K263" s="540"/>
      <c r="L263" s="569"/>
      <c r="M263" s="540"/>
      <c r="N263" s="569"/>
      <c r="O263" s="454">
        <f t="shared" si="231"/>
        <v>0</v>
      </c>
      <c r="P263" s="455">
        <f>P264+P265+P266</f>
        <v>0</v>
      </c>
      <c r="Q263" s="456">
        <f>Q264+Q265+Q266</f>
        <v>0</v>
      </c>
      <c r="R263" s="457">
        <f>R264+R265+R266</f>
        <v>0</v>
      </c>
      <c r="S263" s="455">
        <f>S264+S265+S266</f>
        <v>0</v>
      </c>
      <c r="T263" s="456">
        <f>T264+T265+T266</f>
        <v>0</v>
      </c>
      <c r="U263" s="457">
        <f t="shared" si="232"/>
        <v>0</v>
      </c>
      <c r="V263" s="455">
        <f>V264+V265+V266</f>
        <v>0</v>
      </c>
      <c r="W263" s="456">
        <f>W264+W265+W266</f>
        <v>0</v>
      </c>
      <c r="X263" s="457">
        <f>X264+X265+X266</f>
        <v>0</v>
      </c>
      <c r="Y263" s="455">
        <f>Y264+Y265+Y266</f>
        <v>0</v>
      </c>
      <c r="Z263" s="456">
        <f>Z264+Z265+Z266</f>
        <v>0</v>
      </c>
      <c r="AA263" s="457">
        <f t="shared" si="233"/>
        <v>0</v>
      </c>
      <c r="AB263" s="455">
        <f>AB264+AB265+AB266</f>
        <v>0</v>
      </c>
      <c r="AC263" s="456">
        <f>AC264+AC265+AC266</f>
        <v>0</v>
      </c>
      <c r="AD263" s="457">
        <f>AD264+AD265+AD266</f>
        <v>0</v>
      </c>
      <c r="AE263" s="455">
        <f>AE264+AE265+AE266</f>
        <v>0</v>
      </c>
      <c r="AF263" s="456">
        <f>AF264+AF265+AF266</f>
        <v>0</v>
      </c>
      <c r="AG263" s="457">
        <f t="shared" si="234"/>
        <v>0</v>
      </c>
      <c r="AH263" s="455">
        <f>AH264+AH265+AH266</f>
        <v>0</v>
      </c>
      <c r="AI263" s="456">
        <f>AI264+AI265+AI266</f>
        <v>0</v>
      </c>
      <c r="AJ263" s="457">
        <f>AJ264+AJ265+AJ266</f>
        <v>0</v>
      </c>
      <c r="AK263" s="455">
        <f>AK264+AK265+AK266</f>
        <v>0</v>
      </c>
      <c r="AL263" s="456">
        <f>AL264+AL265+AL266</f>
        <v>0</v>
      </c>
      <c r="AM263" s="457">
        <f t="shared" si="235"/>
        <v>0</v>
      </c>
      <c r="AN263" s="455">
        <f>AN264+AN265+AN266</f>
        <v>0</v>
      </c>
      <c r="AO263" s="456">
        <f>AO264+AO265+AO266</f>
        <v>0</v>
      </c>
      <c r="AP263" s="457">
        <f>AP264+AP265+AP266</f>
        <v>0</v>
      </c>
      <c r="AQ263" s="455">
        <f>AQ264+AQ265+AQ266</f>
        <v>0</v>
      </c>
      <c r="AR263" s="456">
        <f>AR264+AR265+AR266</f>
        <v>0</v>
      </c>
      <c r="AS263" s="496"/>
      <c r="AT263" s="496"/>
      <c r="AU263" s="496"/>
      <c r="AV263" s="496"/>
      <c r="AW263" s="496"/>
      <c r="AX263" s="496"/>
      <c r="AY263" s="496"/>
      <c r="AZ263" s="496"/>
      <c r="BA263" s="496"/>
      <c r="BB263" s="496"/>
      <c r="BC263" s="496"/>
    </row>
    <row r="264" spans="1:55" ht="22.5">
      <c r="A264" s="406"/>
      <c r="B264" s="841"/>
      <c r="C264" s="407"/>
      <c r="D264" s="855"/>
      <c r="E264" s="378" t="s">
        <v>1562</v>
      </c>
      <c r="F264" s="423" t="s">
        <v>1481</v>
      </c>
      <c r="G264" s="540"/>
      <c r="H264" s="569"/>
      <c r="I264" s="540"/>
      <c r="J264" s="569"/>
      <c r="K264" s="540"/>
      <c r="L264" s="569"/>
      <c r="M264" s="540"/>
      <c r="N264" s="569"/>
      <c r="O264" s="454">
        <f t="shared" si="231"/>
        <v>0</v>
      </c>
      <c r="P264" s="381"/>
      <c r="Q264" s="380"/>
      <c r="R264" s="656"/>
      <c r="S264" s="381"/>
      <c r="T264" s="380"/>
      <c r="U264" s="457">
        <f t="shared" si="232"/>
        <v>0</v>
      </c>
      <c r="V264" s="626">
        <f t="shared" ref="V264:Z266" si="241">P264</f>
        <v>0</v>
      </c>
      <c r="W264" s="634">
        <f t="shared" si="241"/>
        <v>0</v>
      </c>
      <c r="X264" s="626">
        <f t="shared" si="241"/>
        <v>0</v>
      </c>
      <c r="Y264" s="381">
        <f t="shared" si="241"/>
        <v>0</v>
      </c>
      <c r="Z264" s="380">
        <f t="shared" si="241"/>
        <v>0</v>
      </c>
      <c r="AA264" s="457">
        <f t="shared" si="233"/>
        <v>0</v>
      </c>
      <c r="AB264" s="626">
        <f t="shared" ref="AB264:AF266" si="242">P264</f>
        <v>0</v>
      </c>
      <c r="AC264" s="634">
        <f t="shared" si="242"/>
        <v>0</v>
      </c>
      <c r="AD264" s="626">
        <f t="shared" si="242"/>
        <v>0</v>
      </c>
      <c r="AE264" s="381">
        <f t="shared" si="242"/>
        <v>0</v>
      </c>
      <c r="AF264" s="380">
        <f t="shared" si="242"/>
        <v>0</v>
      </c>
      <c r="AG264" s="457">
        <f t="shared" si="234"/>
        <v>0</v>
      </c>
      <c r="AH264" s="626">
        <f t="shared" ref="AH264:AL266" si="243">P264</f>
        <v>0</v>
      </c>
      <c r="AI264" s="634">
        <f t="shared" si="243"/>
        <v>0</v>
      </c>
      <c r="AJ264" s="626">
        <f t="shared" si="243"/>
        <v>0</v>
      </c>
      <c r="AK264" s="381">
        <f t="shared" si="243"/>
        <v>0</v>
      </c>
      <c r="AL264" s="380">
        <f t="shared" si="243"/>
        <v>0</v>
      </c>
      <c r="AM264" s="457">
        <f t="shared" si="235"/>
        <v>0</v>
      </c>
      <c r="AN264" s="626">
        <f t="shared" ref="AN264:AR266" si="244">P264</f>
        <v>0</v>
      </c>
      <c r="AO264" s="634">
        <f t="shared" si="244"/>
        <v>0</v>
      </c>
      <c r="AP264" s="626">
        <f t="shared" si="244"/>
        <v>0</v>
      </c>
      <c r="AQ264" s="381">
        <f t="shared" si="244"/>
        <v>0</v>
      </c>
      <c r="AR264" s="380">
        <f t="shared" si="244"/>
        <v>0</v>
      </c>
      <c r="AS264" s="496"/>
      <c r="AT264" s="496"/>
      <c r="AU264" s="496"/>
      <c r="AV264" s="496"/>
      <c r="AW264" s="496"/>
      <c r="AX264" s="496"/>
      <c r="AY264" s="496"/>
      <c r="AZ264" s="496"/>
      <c r="BA264" s="496"/>
      <c r="BB264" s="496"/>
      <c r="BC264" s="496"/>
    </row>
    <row r="265" spans="1:55" ht="14.25">
      <c r="A265" s="406"/>
      <c r="B265" s="841"/>
      <c r="C265" s="407"/>
      <c r="D265" s="855"/>
      <c r="E265" s="378" t="s">
        <v>1563</v>
      </c>
      <c r="F265" s="423" t="s">
        <v>1483</v>
      </c>
      <c r="G265" s="540"/>
      <c r="H265" s="569"/>
      <c r="I265" s="540"/>
      <c r="J265" s="569"/>
      <c r="K265" s="540"/>
      <c r="L265" s="569"/>
      <c r="M265" s="540"/>
      <c r="N265" s="569"/>
      <c r="O265" s="454">
        <f t="shared" si="231"/>
        <v>0</v>
      </c>
      <c r="P265" s="381"/>
      <c r="Q265" s="380"/>
      <c r="R265" s="656"/>
      <c r="S265" s="381"/>
      <c r="T265" s="380"/>
      <c r="U265" s="457">
        <f t="shared" si="232"/>
        <v>0</v>
      </c>
      <c r="V265" s="626">
        <f t="shared" si="241"/>
        <v>0</v>
      </c>
      <c r="W265" s="634">
        <f t="shared" si="241"/>
        <v>0</v>
      </c>
      <c r="X265" s="626">
        <f t="shared" si="241"/>
        <v>0</v>
      </c>
      <c r="Y265" s="381">
        <f t="shared" si="241"/>
        <v>0</v>
      </c>
      <c r="Z265" s="380">
        <f t="shared" si="241"/>
        <v>0</v>
      </c>
      <c r="AA265" s="457">
        <f t="shared" si="233"/>
        <v>0</v>
      </c>
      <c r="AB265" s="626">
        <f t="shared" si="242"/>
        <v>0</v>
      </c>
      <c r="AC265" s="634">
        <f t="shared" si="242"/>
        <v>0</v>
      </c>
      <c r="AD265" s="626">
        <f t="shared" si="242"/>
        <v>0</v>
      </c>
      <c r="AE265" s="381">
        <f t="shared" si="242"/>
        <v>0</v>
      </c>
      <c r="AF265" s="380">
        <f t="shared" si="242"/>
        <v>0</v>
      </c>
      <c r="AG265" s="457">
        <f t="shared" si="234"/>
        <v>0</v>
      </c>
      <c r="AH265" s="626">
        <f t="shared" si="243"/>
        <v>0</v>
      </c>
      <c r="AI265" s="634">
        <f t="shared" si="243"/>
        <v>0</v>
      </c>
      <c r="AJ265" s="626">
        <f t="shared" si="243"/>
        <v>0</v>
      </c>
      <c r="AK265" s="381">
        <f t="shared" si="243"/>
        <v>0</v>
      </c>
      <c r="AL265" s="380">
        <f t="shared" si="243"/>
        <v>0</v>
      </c>
      <c r="AM265" s="457">
        <f t="shared" si="235"/>
        <v>0</v>
      </c>
      <c r="AN265" s="626">
        <f t="shared" si="244"/>
        <v>0</v>
      </c>
      <c r="AO265" s="634">
        <f t="shared" si="244"/>
        <v>0</v>
      </c>
      <c r="AP265" s="626">
        <f t="shared" si="244"/>
        <v>0</v>
      </c>
      <c r="AQ265" s="381">
        <f t="shared" si="244"/>
        <v>0</v>
      </c>
      <c r="AR265" s="380">
        <f t="shared" si="244"/>
        <v>0</v>
      </c>
      <c r="AS265" s="496"/>
      <c r="AT265" s="496"/>
      <c r="AU265" s="496"/>
      <c r="AV265" s="496"/>
      <c r="AW265" s="496"/>
      <c r="AX265" s="496"/>
      <c r="AY265" s="496"/>
      <c r="AZ265" s="496"/>
      <c r="BA265" s="496"/>
      <c r="BB265" s="496"/>
      <c r="BC265" s="496"/>
    </row>
    <row r="266" spans="1:55" ht="14.25">
      <c r="A266" s="406"/>
      <c r="B266" s="841"/>
      <c r="C266" s="407"/>
      <c r="D266" s="855"/>
      <c r="E266" s="378" t="s">
        <v>1564</v>
      </c>
      <c r="F266" s="423" t="s">
        <v>1485</v>
      </c>
      <c r="G266" s="540"/>
      <c r="H266" s="569"/>
      <c r="I266" s="540"/>
      <c r="J266" s="569"/>
      <c r="K266" s="540"/>
      <c r="L266" s="569"/>
      <c r="M266" s="540"/>
      <c r="N266" s="569"/>
      <c r="O266" s="454">
        <f t="shared" si="231"/>
        <v>0</v>
      </c>
      <c r="P266" s="381"/>
      <c r="Q266" s="380"/>
      <c r="R266" s="656"/>
      <c r="S266" s="381"/>
      <c r="T266" s="380"/>
      <c r="U266" s="457">
        <f t="shared" si="232"/>
        <v>0</v>
      </c>
      <c r="V266" s="626">
        <f t="shared" si="241"/>
        <v>0</v>
      </c>
      <c r="W266" s="634">
        <f t="shared" si="241"/>
        <v>0</v>
      </c>
      <c r="X266" s="626">
        <f t="shared" si="241"/>
        <v>0</v>
      </c>
      <c r="Y266" s="381">
        <f t="shared" si="241"/>
        <v>0</v>
      </c>
      <c r="Z266" s="380">
        <f t="shared" si="241"/>
        <v>0</v>
      </c>
      <c r="AA266" s="457">
        <f t="shared" si="233"/>
        <v>0</v>
      </c>
      <c r="AB266" s="626">
        <f t="shared" si="242"/>
        <v>0</v>
      </c>
      <c r="AC266" s="634">
        <f t="shared" si="242"/>
        <v>0</v>
      </c>
      <c r="AD266" s="626">
        <f t="shared" si="242"/>
        <v>0</v>
      </c>
      <c r="AE266" s="381">
        <f t="shared" si="242"/>
        <v>0</v>
      </c>
      <c r="AF266" s="380">
        <f t="shared" si="242"/>
        <v>0</v>
      </c>
      <c r="AG266" s="457">
        <f t="shared" si="234"/>
        <v>0</v>
      </c>
      <c r="AH266" s="626">
        <f t="shared" si="243"/>
        <v>0</v>
      </c>
      <c r="AI266" s="634">
        <f t="shared" si="243"/>
        <v>0</v>
      </c>
      <c r="AJ266" s="626">
        <f t="shared" si="243"/>
        <v>0</v>
      </c>
      <c r="AK266" s="381">
        <f t="shared" si="243"/>
        <v>0</v>
      </c>
      <c r="AL266" s="380">
        <f t="shared" si="243"/>
        <v>0</v>
      </c>
      <c r="AM266" s="457">
        <f t="shared" si="235"/>
        <v>0</v>
      </c>
      <c r="AN266" s="626">
        <f t="shared" si="244"/>
        <v>0</v>
      </c>
      <c r="AO266" s="634">
        <f t="shared" si="244"/>
        <v>0</v>
      </c>
      <c r="AP266" s="626">
        <f t="shared" si="244"/>
        <v>0</v>
      </c>
      <c r="AQ266" s="381">
        <f t="shared" si="244"/>
        <v>0</v>
      </c>
      <c r="AR266" s="380">
        <f t="shared" si="244"/>
        <v>0</v>
      </c>
      <c r="AS266" s="496"/>
      <c r="AT266" s="496"/>
      <c r="AU266" s="496"/>
      <c r="AV266" s="496"/>
      <c r="AW266" s="496"/>
      <c r="AX266" s="496"/>
      <c r="AY266" s="496"/>
      <c r="AZ266" s="496"/>
      <c r="BA266" s="496"/>
      <c r="BB266" s="496"/>
      <c r="BC266" s="496"/>
    </row>
    <row r="267" spans="1:55" ht="14.25">
      <c r="A267" s="406"/>
      <c r="B267" s="841"/>
      <c r="C267" s="407"/>
      <c r="D267" s="855"/>
      <c r="E267" s="378" t="s">
        <v>1568</v>
      </c>
      <c r="F267" s="421" t="s">
        <v>1492</v>
      </c>
      <c r="G267" s="540"/>
      <c r="H267" s="569"/>
      <c r="I267" s="540"/>
      <c r="J267" s="569"/>
      <c r="K267" s="540"/>
      <c r="L267" s="569"/>
      <c r="M267" s="540"/>
      <c r="N267" s="569"/>
      <c r="O267" s="454">
        <f t="shared" si="231"/>
        <v>0</v>
      </c>
      <c r="P267" s="455">
        <f>P268+P269</f>
        <v>0</v>
      </c>
      <c r="Q267" s="456">
        <f>Q268+Q269</f>
        <v>0</v>
      </c>
      <c r="R267" s="457">
        <f>R268+R269</f>
        <v>0</v>
      </c>
      <c r="S267" s="455">
        <f>S268+S269</f>
        <v>0</v>
      </c>
      <c r="T267" s="456">
        <f>T268+T269</f>
        <v>0</v>
      </c>
      <c r="U267" s="457">
        <f t="shared" si="232"/>
        <v>0</v>
      </c>
      <c r="V267" s="455">
        <f>V268+V269</f>
        <v>0</v>
      </c>
      <c r="W267" s="456">
        <f>W268+W269</f>
        <v>0</v>
      </c>
      <c r="X267" s="457">
        <f>X268+X269</f>
        <v>0</v>
      </c>
      <c r="Y267" s="455">
        <f>Y268+Y269</f>
        <v>0</v>
      </c>
      <c r="Z267" s="456">
        <f>Z268+Z269</f>
        <v>0</v>
      </c>
      <c r="AA267" s="457">
        <f t="shared" si="233"/>
        <v>0</v>
      </c>
      <c r="AB267" s="455">
        <f>AB268+AB269</f>
        <v>0</v>
      </c>
      <c r="AC267" s="456">
        <f>AC268+AC269</f>
        <v>0</v>
      </c>
      <c r="AD267" s="457">
        <f>AD268+AD269</f>
        <v>0</v>
      </c>
      <c r="AE267" s="455">
        <f>AE268+AE269</f>
        <v>0</v>
      </c>
      <c r="AF267" s="456">
        <f>AF268+AF269</f>
        <v>0</v>
      </c>
      <c r="AG267" s="457">
        <f t="shared" si="234"/>
        <v>0</v>
      </c>
      <c r="AH267" s="455">
        <f>AH268+AH269</f>
        <v>0</v>
      </c>
      <c r="AI267" s="456">
        <f>AI268+AI269</f>
        <v>0</v>
      </c>
      <c r="AJ267" s="457">
        <f>AJ268+AJ269</f>
        <v>0</v>
      </c>
      <c r="AK267" s="455">
        <f>AK268+AK269</f>
        <v>0</v>
      </c>
      <c r="AL267" s="456">
        <f>AL268+AL269</f>
        <v>0</v>
      </c>
      <c r="AM267" s="457">
        <f t="shared" si="235"/>
        <v>0</v>
      </c>
      <c r="AN267" s="455">
        <f>AN268+AN269</f>
        <v>0</v>
      </c>
      <c r="AO267" s="456">
        <f>AO268+AO269</f>
        <v>0</v>
      </c>
      <c r="AP267" s="457">
        <f>AP268+AP269</f>
        <v>0</v>
      </c>
      <c r="AQ267" s="455">
        <f>AQ268+AQ269</f>
        <v>0</v>
      </c>
      <c r="AR267" s="456">
        <f>AR268+AR269</f>
        <v>0</v>
      </c>
      <c r="AS267" s="496"/>
      <c r="AT267" s="496"/>
      <c r="AU267" s="496"/>
      <c r="AV267" s="496"/>
      <c r="AW267" s="496"/>
      <c r="AX267" s="496"/>
      <c r="AY267" s="496"/>
      <c r="AZ267" s="496"/>
      <c r="BA267" s="496"/>
      <c r="BB267" s="496"/>
      <c r="BC267" s="496"/>
    </row>
    <row r="268" spans="1:55" ht="22.5">
      <c r="A268" s="406"/>
      <c r="B268" s="841"/>
      <c r="C268" s="407"/>
      <c r="D268" s="855"/>
      <c r="E268" s="378" t="s">
        <v>1569</v>
      </c>
      <c r="F268" s="423" t="s">
        <v>1481</v>
      </c>
      <c r="G268" s="540"/>
      <c r="H268" s="569"/>
      <c r="I268" s="540"/>
      <c r="J268" s="569"/>
      <c r="K268" s="540"/>
      <c r="L268" s="569"/>
      <c r="M268" s="540"/>
      <c r="N268" s="569"/>
      <c r="O268" s="454">
        <f t="shared" si="231"/>
        <v>0</v>
      </c>
      <c r="P268" s="381"/>
      <c r="Q268" s="380"/>
      <c r="R268" s="656"/>
      <c r="S268" s="381"/>
      <c r="T268" s="380"/>
      <c r="U268" s="457">
        <f t="shared" si="232"/>
        <v>0</v>
      </c>
      <c r="V268" s="626">
        <f t="shared" ref="V268:Z269" si="245">P268</f>
        <v>0</v>
      </c>
      <c r="W268" s="634">
        <f t="shared" si="245"/>
        <v>0</v>
      </c>
      <c r="X268" s="626">
        <f t="shared" si="245"/>
        <v>0</v>
      </c>
      <c r="Y268" s="381">
        <f t="shared" si="245"/>
        <v>0</v>
      </c>
      <c r="Z268" s="380">
        <f t="shared" si="245"/>
        <v>0</v>
      </c>
      <c r="AA268" s="457">
        <f t="shared" si="233"/>
        <v>0</v>
      </c>
      <c r="AB268" s="626">
        <f t="shared" ref="AB268:AF269" si="246">P268</f>
        <v>0</v>
      </c>
      <c r="AC268" s="634">
        <f t="shared" si="246"/>
        <v>0</v>
      </c>
      <c r="AD268" s="626">
        <f t="shared" si="246"/>
        <v>0</v>
      </c>
      <c r="AE268" s="381">
        <f t="shared" si="246"/>
        <v>0</v>
      </c>
      <c r="AF268" s="380">
        <f t="shared" si="246"/>
        <v>0</v>
      </c>
      <c r="AG268" s="457">
        <f t="shared" si="234"/>
        <v>0</v>
      </c>
      <c r="AH268" s="626">
        <f t="shared" ref="AH268:AL269" si="247">P268</f>
        <v>0</v>
      </c>
      <c r="AI268" s="634">
        <f t="shared" si="247"/>
        <v>0</v>
      </c>
      <c r="AJ268" s="626">
        <f t="shared" si="247"/>
        <v>0</v>
      </c>
      <c r="AK268" s="381">
        <f t="shared" si="247"/>
        <v>0</v>
      </c>
      <c r="AL268" s="380">
        <f t="shared" si="247"/>
        <v>0</v>
      </c>
      <c r="AM268" s="457">
        <f t="shared" si="235"/>
        <v>0</v>
      </c>
      <c r="AN268" s="626">
        <f t="shared" ref="AN268:AR269" si="248">P268</f>
        <v>0</v>
      </c>
      <c r="AO268" s="634">
        <f t="shared" si="248"/>
        <v>0</v>
      </c>
      <c r="AP268" s="626">
        <f t="shared" si="248"/>
        <v>0</v>
      </c>
      <c r="AQ268" s="381">
        <f t="shared" si="248"/>
        <v>0</v>
      </c>
      <c r="AR268" s="380">
        <f t="shared" si="248"/>
        <v>0</v>
      </c>
      <c r="AS268" s="496"/>
      <c r="AT268" s="496"/>
      <c r="AU268" s="496"/>
      <c r="AV268" s="496"/>
      <c r="AW268" s="496"/>
      <c r="AX268" s="496"/>
      <c r="AY268" s="496"/>
      <c r="AZ268" s="496"/>
      <c r="BA268" s="496"/>
      <c r="BB268" s="496"/>
      <c r="BC268" s="496"/>
    </row>
    <row r="269" spans="1:55" ht="14.25">
      <c r="A269" s="406"/>
      <c r="B269" s="841"/>
      <c r="C269" s="407"/>
      <c r="D269" s="855"/>
      <c r="E269" s="378" t="s">
        <v>1570</v>
      </c>
      <c r="F269" s="423" t="s">
        <v>1483</v>
      </c>
      <c r="G269" s="540"/>
      <c r="H269" s="569"/>
      <c r="I269" s="540"/>
      <c r="J269" s="569"/>
      <c r="K269" s="540"/>
      <c r="L269" s="569"/>
      <c r="M269" s="540"/>
      <c r="N269" s="569"/>
      <c r="O269" s="454">
        <f t="shared" si="231"/>
        <v>0</v>
      </c>
      <c r="P269" s="381"/>
      <c r="Q269" s="380"/>
      <c r="R269" s="656"/>
      <c r="S269" s="381"/>
      <c r="T269" s="380"/>
      <c r="U269" s="457">
        <f t="shared" si="232"/>
        <v>0</v>
      </c>
      <c r="V269" s="626">
        <f t="shared" si="245"/>
        <v>0</v>
      </c>
      <c r="W269" s="634">
        <f t="shared" si="245"/>
        <v>0</v>
      </c>
      <c r="X269" s="626">
        <f t="shared" si="245"/>
        <v>0</v>
      </c>
      <c r="Y269" s="381">
        <f t="shared" si="245"/>
        <v>0</v>
      </c>
      <c r="Z269" s="380">
        <f t="shared" si="245"/>
        <v>0</v>
      </c>
      <c r="AA269" s="457">
        <f t="shared" si="233"/>
        <v>0</v>
      </c>
      <c r="AB269" s="626">
        <f t="shared" si="246"/>
        <v>0</v>
      </c>
      <c r="AC269" s="634">
        <f t="shared" si="246"/>
        <v>0</v>
      </c>
      <c r="AD269" s="626">
        <f t="shared" si="246"/>
        <v>0</v>
      </c>
      <c r="AE269" s="381">
        <f t="shared" si="246"/>
        <v>0</v>
      </c>
      <c r="AF269" s="380">
        <f t="shared" si="246"/>
        <v>0</v>
      </c>
      <c r="AG269" s="457">
        <f t="shared" si="234"/>
        <v>0</v>
      </c>
      <c r="AH269" s="626">
        <f t="shared" si="247"/>
        <v>0</v>
      </c>
      <c r="AI269" s="634">
        <f t="shared" si="247"/>
        <v>0</v>
      </c>
      <c r="AJ269" s="626">
        <f t="shared" si="247"/>
        <v>0</v>
      </c>
      <c r="AK269" s="381">
        <f t="shared" si="247"/>
        <v>0</v>
      </c>
      <c r="AL269" s="380">
        <f t="shared" si="247"/>
        <v>0</v>
      </c>
      <c r="AM269" s="457">
        <f t="shared" si="235"/>
        <v>0</v>
      </c>
      <c r="AN269" s="626">
        <f t="shared" si="248"/>
        <v>0</v>
      </c>
      <c r="AO269" s="634">
        <f t="shared" si="248"/>
        <v>0</v>
      </c>
      <c r="AP269" s="626">
        <f t="shared" si="248"/>
        <v>0</v>
      </c>
      <c r="AQ269" s="381">
        <f t="shared" si="248"/>
        <v>0</v>
      </c>
      <c r="AR269" s="380">
        <f t="shared" si="248"/>
        <v>0</v>
      </c>
      <c r="AS269" s="496"/>
      <c r="AT269" s="496"/>
      <c r="AU269" s="496"/>
      <c r="AV269" s="496"/>
      <c r="AW269" s="496"/>
      <c r="AX269" s="496"/>
      <c r="AY269" s="496"/>
      <c r="AZ269" s="496"/>
      <c r="BA269" s="496"/>
      <c r="BB269" s="496"/>
      <c r="BC269" s="496"/>
    </row>
    <row r="270" spans="1:55" ht="14.25">
      <c r="A270" s="406"/>
      <c r="B270" s="841"/>
      <c r="C270" s="407"/>
      <c r="D270" s="855"/>
      <c r="E270" s="378" t="s">
        <v>1571</v>
      </c>
      <c r="F270" s="388" t="s">
        <v>1496</v>
      </c>
      <c r="G270" s="540"/>
      <c r="H270" s="569"/>
      <c r="I270" s="540"/>
      <c r="J270" s="569"/>
      <c r="K270" s="540"/>
      <c r="L270" s="569"/>
      <c r="M270" s="540"/>
      <c r="N270" s="569"/>
      <c r="O270" s="454">
        <f t="shared" si="231"/>
        <v>0</v>
      </c>
      <c r="P270" s="455">
        <f>P271+P274+P278</f>
        <v>0</v>
      </c>
      <c r="Q270" s="456">
        <f>Q271+Q274+Q278</f>
        <v>0</v>
      </c>
      <c r="R270" s="457">
        <f>R271+R274+R278</f>
        <v>0</v>
      </c>
      <c r="S270" s="455">
        <f>S271+S274+S278</f>
        <v>0</v>
      </c>
      <c r="T270" s="456">
        <f>T271+T274+T278</f>
        <v>0</v>
      </c>
      <c r="U270" s="457">
        <f t="shared" si="232"/>
        <v>0</v>
      </c>
      <c r="V270" s="455">
        <f>V271+V274+V278</f>
        <v>0</v>
      </c>
      <c r="W270" s="456">
        <f>W271+W274+W278</f>
        <v>0</v>
      </c>
      <c r="X270" s="457">
        <f>X271+X274+X278</f>
        <v>0</v>
      </c>
      <c r="Y270" s="455">
        <f>Y271+Y274+Y278</f>
        <v>0</v>
      </c>
      <c r="Z270" s="456">
        <f>Z271+Z274+Z278</f>
        <v>0</v>
      </c>
      <c r="AA270" s="457">
        <f t="shared" si="233"/>
        <v>0</v>
      </c>
      <c r="AB270" s="455">
        <f>AB271+AB274+AB278</f>
        <v>0</v>
      </c>
      <c r="AC270" s="456">
        <f>AC271+AC274+AC278</f>
        <v>0</v>
      </c>
      <c r="AD270" s="457">
        <f>AD271+AD274+AD278</f>
        <v>0</v>
      </c>
      <c r="AE270" s="455">
        <f>AE271+AE274+AE278</f>
        <v>0</v>
      </c>
      <c r="AF270" s="456">
        <f>AF271+AF274+AF278</f>
        <v>0</v>
      </c>
      <c r="AG270" s="457">
        <f t="shared" si="234"/>
        <v>0</v>
      </c>
      <c r="AH270" s="455">
        <f>AH271+AH274+AH278</f>
        <v>0</v>
      </c>
      <c r="AI270" s="456">
        <f>AI271+AI274+AI278</f>
        <v>0</v>
      </c>
      <c r="AJ270" s="457">
        <f>AJ271+AJ274+AJ278</f>
        <v>0</v>
      </c>
      <c r="AK270" s="455">
        <f>AK271+AK274+AK278</f>
        <v>0</v>
      </c>
      <c r="AL270" s="456">
        <f>AL271+AL274+AL278</f>
        <v>0</v>
      </c>
      <c r="AM270" s="457">
        <f t="shared" si="235"/>
        <v>0</v>
      </c>
      <c r="AN270" s="455">
        <f>AN271+AN274+AN278</f>
        <v>0</v>
      </c>
      <c r="AO270" s="456">
        <f>AO271+AO274+AO278</f>
        <v>0</v>
      </c>
      <c r="AP270" s="457">
        <f>AP271+AP274+AP278</f>
        <v>0</v>
      </c>
      <c r="AQ270" s="455">
        <f>AQ271+AQ274+AQ278</f>
        <v>0</v>
      </c>
      <c r="AR270" s="456">
        <f>AR271+AR274+AR278</f>
        <v>0</v>
      </c>
      <c r="AS270" s="496"/>
      <c r="AT270" s="496"/>
      <c r="AU270" s="496"/>
      <c r="AV270" s="496"/>
      <c r="AW270" s="496"/>
      <c r="AX270" s="496"/>
      <c r="AY270" s="496"/>
      <c r="AZ270" s="496"/>
      <c r="BA270" s="496"/>
      <c r="BB270" s="496"/>
      <c r="BC270" s="496"/>
    </row>
    <row r="271" spans="1:55" ht="14.25">
      <c r="A271" s="406"/>
      <c r="B271" s="841"/>
      <c r="C271" s="407"/>
      <c r="D271" s="855"/>
      <c r="E271" s="378" t="s">
        <v>1572</v>
      </c>
      <c r="F271" s="421" t="s">
        <v>1498</v>
      </c>
      <c r="G271" s="540"/>
      <c r="H271" s="569"/>
      <c r="I271" s="540"/>
      <c r="J271" s="569"/>
      <c r="K271" s="540"/>
      <c r="L271" s="569"/>
      <c r="M271" s="540"/>
      <c r="N271" s="569"/>
      <c r="O271" s="454">
        <f t="shared" si="231"/>
        <v>0</v>
      </c>
      <c r="P271" s="455">
        <f>P272+P273</f>
        <v>0</v>
      </c>
      <c r="Q271" s="456">
        <f>Q272+Q273</f>
        <v>0</v>
      </c>
      <c r="R271" s="457">
        <f>R272+R273</f>
        <v>0</v>
      </c>
      <c r="S271" s="455">
        <f>S272+S273</f>
        <v>0</v>
      </c>
      <c r="T271" s="456">
        <f>T272+T273</f>
        <v>0</v>
      </c>
      <c r="U271" s="457">
        <f t="shared" si="232"/>
        <v>0</v>
      </c>
      <c r="V271" s="455">
        <f>V272+V273</f>
        <v>0</v>
      </c>
      <c r="W271" s="456">
        <f>W272+W273</f>
        <v>0</v>
      </c>
      <c r="X271" s="457">
        <f>X272+X273</f>
        <v>0</v>
      </c>
      <c r="Y271" s="455">
        <f>Y272+Y273</f>
        <v>0</v>
      </c>
      <c r="Z271" s="456">
        <f>Z272+Z273</f>
        <v>0</v>
      </c>
      <c r="AA271" s="457">
        <f t="shared" si="233"/>
        <v>0</v>
      </c>
      <c r="AB271" s="455">
        <f>AB272+AB273</f>
        <v>0</v>
      </c>
      <c r="AC271" s="456">
        <f>AC272+AC273</f>
        <v>0</v>
      </c>
      <c r="AD271" s="457">
        <f>AD272+AD273</f>
        <v>0</v>
      </c>
      <c r="AE271" s="455">
        <f>AE272+AE273</f>
        <v>0</v>
      </c>
      <c r="AF271" s="456">
        <f>AF272+AF273</f>
        <v>0</v>
      </c>
      <c r="AG271" s="457">
        <f t="shared" si="234"/>
        <v>0</v>
      </c>
      <c r="AH271" s="455">
        <f>AH272+AH273</f>
        <v>0</v>
      </c>
      <c r="AI271" s="456">
        <f>AI272+AI273</f>
        <v>0</v>
      </c>
      <c r="AJ271" s="457">
        <f>AJ272+AJ273</f>
        <v>0</v>
      </c>
      <c r="AK271" s="455">
        <f>AK272+AK273</f>
        <v>0</v>
      </c>
      <c r="AL271" s="456">
        <f>AL272+AL273</f>
        <v>0</v>
      </c>
      <c r="AM271" s="457">
        <f t="shared" si="235"/>
        <v>0</v>
      </c>
      <c r="AN271" s="455">
        <f>AN272+AN273</f>
        <v>0</v>
      </c>
      <c r="AO271" s="456">
        <f>AO272+AO273</f>
        <v>0</v>
      </c>
      <c r="AP271" s="457">
        <f>AP272+AP273</f>
        <v>0</v>
      </c>
      <c r="AQ271" s="455">
        <f>AQ272+AQ273</f>
        <v>0</v>
      </c>
      <c r="AR271" s="456">
        <f>AR272+AR273</f>
        <v>0</v>
      </c>
      <c r="AS271" s="496"/>
      <c r="AT271" s="496"/>
      <c r="AU271" s="496"/>
      <c r="AV271" s="496"/>
      <c r="AW271" s="496"/>
      <c r="AX271" s="496"/>
      <c r="AY271" s="496"/>
      <c r="AZ271" s="496"/>
      <c r="BA271" s="496"/>
      <c r="BB271" s="496"/>
      <c r="BC271" s="496"/>
    </row>
    <row r="272" spans="1:55" ht="22.5">
      <c r="A272" s="406"/>
      <c r="B272" s="841"/>
      <c r="C272" s="407"/>
      <c r="D272" s="855"/>
      <c r="E272" s="378" t="s">
        <v>1573</v>
      </c>
      <c r="F272" s="423" t="s">
        <v>1481</v>
      </c>
      <c r="G272" s="540"/>
      <c r="H272" s="569"/>
      <c r="I272" s="540"/>
      <c r="J272" s="569"/>
      <c r="K272" s="540"/>
      <c r="L272" s="569"/>
      <c r="M272" s="540"/>
      <c r="N272" s="569"/>
      <c r="O272" s="454">
        <f t="shared" si="231"/>
        <v>0</v>
      </c>
      <c r="P272" s="381"/>
      <c r="Q272" s="380"/>
      <c r="R272" s="656"/>
      <c r="S272" s="381"/>
      <c r="T272" s="380"/>
      <c r="U272" s="457">
        <f t="shared" si="232"/>
        <v>0</v>
      </c>
      <c r="V272" s="626">
        <f t="shared" ref="V272:Z273" si="249">P272</f>
        <v>0</v>
      </c>
      <c r="W272" s="634">
        <f t="shared" si="249"/>
        <v>0</v>
      </c>
      <c r="X272" s="626">
        <f t="shared" si="249"/>
        <v>0</v>
      </c>
      <c r="Y272" s="381">
        <f t="shared" si="249"/>
        <v>0</v>
      </c>
      <c r="Z272" s="380">
        <f t="shared" si="249"/>
        <v>0</v>
      </c>
      <c r="AA272" s="457">
        <f t="shared" si="233"/>
        <v>0</v>
      </c>
      <c r="AB272" s="626">
        <f t="shared" ref="AB272:AF273" si="250">P272</f>
        <v>0</v>
      </c>
      <c r="AC272" s="634">
        <f t="shared" si="250"/>
        <v>0</v>
      </c>
      <c r="AD272" s="626">
        <f t="shared" si="250"/>
        <v>0</v>
      </c>
      <c r="AE272" s="381">
        <f t="shared" si="250"/>
        <v>0</v>
      </c>
      <c r="AF272" s="380">
        <f t="shared" si="250"/>
        <v>0</v>
      </c>
      <c r="AG272" s="457">
        <f t="shared" si="234"/>
        <v>0</v>
      </c>
      <c r="AH272" s="626">
        <f t="shared" ref="AH272:AL273" si="251">P272</f>
        <v>0</v>
      </c>
      <c r="AI272" s="634">
        <f t="shared" si="251"/>
        <v>0</v>
      </c>
      <c r="AJ272" s="626">
        <f t="shared" si="251"/>
        <v>0</v>
      </c>
      <c r="AK272" s="381">
        <f t="shared" si="251"/>
        <v>0</v>
      </c>
      <c r="AL272" s="380">
        <f t="shared" si="251"/>
        <v>0</v>
      </c>
      <c r="AM272" s="457">
        <f t="shared" si="235"/>
        <v>0</v>
      </c>
      <c r="AN272" s="626">
        <f t="shared" ref="AN272:AR273" si="252">P272</f>
        <v>0</v>
      </c>
      <c r="AO272" s="634">
        <f t="shared" si="252"/>
        <v>0</v>
      </c>
      <c r="AP272" s="626">
        <f t="shared" si="252"/>
        <v>0</v>
      </c>
      <c r="AQ272" s="381">
        <f t="shared" si="252"/>
        <v>0</v>
      </c>
      <c r="AR272" s="380">
        <f t="shared" si="252"/>
        <v>0</v>
      </c>
      <c r="AS272" s="496"/>
      <c r="AT272" s="496"/>
      <c r="AU272" s="496"/>
      <c r="AV272" s="496"/>
      <c r="AW272" s="496"/>
      <c r="AX272" s="496"/>
      <c r="AY272" s="496"/>
      <c r="AZ272" s="496"/>
      <c r="BA272" s="496"/>
      <c r="BB272" s="496"/>
      <c r="BC272" s="496"/>
    </row>
    <row r="273" spans="1:55" ht="14.25">
      <c r="A273" s="406"/>
      <c r="B273" s="841"/>
      <c r="C273" s="407"/>
      <c r="D273" s="855"/>
      <c r="E273" s="378" t="s">
        <v>1574</v>
      </c>
      <c r="F273" s="423" t="s">
        <v>1483</v>
      </c>
      <c r="G273" s="540"/>
      <c r="H273" s="569"/>
      <c r="I273" s="540"/>
      <c r="J273" s="569"/>
      <c r="K273" s="540"/>
      <c r="L273" s="569"/>
      <c r="M273" s="540"/>
      <c r="N273" s="569"/>
      <c r="O273" s="454">
        <f t="shared" si="231"/>
        <v>0</v>
      </c>
      <c r="P273" s="381"/>
      <c r="Q273" s="380"/>
      <c r="R273" s="656"/>
      <c r="S273" s="381"/>
      <c r="T273" s="380"/>
      <c r="U273" s="457">
        <f t="shared" si="232"/>
        <v>0</v>
      </c>
      <c r="V273" s="626">
        <f t="shared" si="249"/>
        <v>0</v>
      </c>
      <c r="W273" s="634">
        <f t="shared" si="249"/>
        <v>0</v>
      </c>
      <c r="X273" s="626">
        <f t="shared" si="249"/>
        <v>0</v>
      </c>
      <c r="Y273" s="381">
        <f t="shared" si="249"/>
        <v>0</v>
      </c>
      <c r="Z273" s="380">
        <f t="shared" si="249"/>
        <v>0</v>
      </c>
      <c r="AA273" s="457">
        <f t="shared" si="233"/>
        <v>0</v>
      </c>
      <c r="AB273" s="626">
        <f t="shared" si="250"/>
        <v>0</v>
      </c>
      <c r="AC273" s="634">
        <f t="shared" si="250"/>
        <v>0</v>
      </c>
      <c r="AD273" s="626">
        <f t="shared" si="250"/>
        <v>0</v>
      </c>
      <c r="AE273" s="381">
        <f t="shared" si="250"/>
        <v>0</v>
      </c>
      <c r="AF273" s="380">
        <f t="shared" si="250"/>
        <v>0</v>
      </c>
      <c r="AG273" s="457">
        <f t="shared" si="234"/>
        <v>0</v>
      </c>
      <c r="AH273" s="626">
        <f t="shared" si="251"/>
        <v>0</v>
      </c>
      <c r="AI273" s="634">
        <f t="shared" si="251"/>
        <v>0</v>
      </c>
      <c r="AJ273" s="626">
        <f t="shared" si="251"/>
        <v>0</v>
      </c>
      <c r="AK273" s="381">
        <f t="shared" si="251"/>
        <v>0</v>
      </c>
      <c r="AL273" s="380">
        <f t="shared" si="251"/>
        <v>0</v>
      </c>
      <c r="AM273" s="457">
        <f t="shared" si="235"/>
        <v>0</v>
      </c>
      <c r="AN273" s="626">
        <f t="shared" si="252"/>
        <v>0</v>
      </c>
      <c r="AO273" s="634">
        <f t="shared" si="252"/>
        <v>0</v>
      </c>
      <c r="AP273" s="626">
        <f t="shared" si="252"/>
        <v>0</v>
      </c>
      <c r="AQ273" s="381">
        <f t="shared" si="252"/>
        <v>0</v>
      </c>
      <c r="AR273" s="380">
        <f t="shared" si="252"/>
        <v>0</v>
      </c>
      <c r="AS273" s="496"/>
      <c r="AT273" s="496"/>
      <c r="AU273" s="496"/>
      <c r="AV273" s="496"/>
      <c r="AW273" s="496"/>
      <c r="AX273" s="496"/>
      <c r="AY273" s="496"/>
      <c r="AZ273" s="496"/>
      <c r="BA273" s="496"/>
      <c r="BB273" s="496"/>
      <c r="BC273" s="496"/>
    </row>
    <row r="274" spans="1:55" ht="14.25">
      <c r="A274" s="406"/>
      <c r="B274" s="841"/>
      <c r="C274" s="407"/>
      <c r="D274" s="855"/>
      <c r="E274" s="378" t="s">
        <v>1575</v>
      </c>
      <c r="F274" s="421" t="s">
        <v>1792</v>
      </c>
      <c r="G274" s="540"/>
      <c r="H274" s="569"/>
      <c r="I274" s="540"/>
      <c r="J274" s="569"/>
      <c r="K274" s="540"/>
      <c r="L274" s="569"/>
      <c r="M274" s="540"/>
      <c r="N274" s="569"/>
      <c r="O274" s="454">
        <f t="shared" si="231"/>
        <v>0</v>
      </c>
      <c r="P274" s="455">
        <f>P275+P276+P277</f>
        <v>0</v>
      </c>
      <c r="Q274" s="456">
        <f>Q275+Q276+Q277</f>
        <v>0</v>
      </c>
      <c r="R274" s="457">
        <f>R275+R276+R277</f>
        <v>0</v>
      </c>
      <c r="S274" s="455">
        <f>S275+S276+S277</f>
        <v>0</v>
      </c>
      <c r="T274" s="456">
        <f>T275+T276+T277</f>
        <v>0</v>
      </c>
      <c r="U274" s="457">
        <f t="shared" si="232"/>
        <v>0</v>
      </c>
      <c r="V274" s="455">
        <f>V275+V276+V277</f>
        <v>0</v>
      </c>
      <c r="W274" s="456">
        <f>W275+W276+W277</f>
        <v>0</v>
      </c>
      <c r="X274" s="457">
        <f>X275+X276+X277</f>
        <v>0</v>
      </c>
      <c r="Y274" s="455">
        <f>Y275+Y276+Y277</f>
        <v>0</v>
      </c>
      <c r="Z274" s="456">
        <f>Z275+Z276+Z277</f>
        <v>0</v>
      </c>
      <c r="AA274" s="457">
        <f t="shared" si="233"/>
        <v>0</v>
      </c>
      <c r="AB274" s="455">
        <f>AB275+AB276+AB277</f>
        <v>0</v>
      </c>
      <c r="AC274" s="456">
        <f>AC275+AC276+AC277</f>
        <v>0</v>
      </c>
      <c r="AD274" s="457">
        <f>AD275+AD276+AD277</f>
        <v>0</v>
      </c>
      <c r="AE274" s="455">
        <f>AE275+AE276+AE277</f>
        <v>0</v>
      </c>
      <c r="AF274" s="456">
        <f>AF275+AF276+AF277</f>
        <v>0</v>
      </c>
      <c r="AG274" s="457">
        <f t="shared" si="234"/>
        <v>0</v>
      </c>
      <c r="AH274" s="455">
        <f>AH275+AH276+AH277</f>
        <v>0</v>
      </c>
      <c r="AI274" s="456">
        <f>AI275+AI276+AI277</f>
        <v>0</v>
      </c>
      <c r="AJ274" s="457">
        <f>AJ275+AJ276+AJ277</f>
        <v>0</v>
      </c>
      <c r="AK274" s="455">
        <f>AK275+AK276+AK277</f>
        <v>0</v>
      </c>
      <c r="AL274" s="456">
        <f>AL275+AL276+AL277</f>
        <v>0</v>
      </c>
      <c r="AM274" s="457">
        <f t="shared" si="235"/>
        <v>0</v>
      </c>
      <c r="AN274" s="455">
        <f>AN275+AN276+AN277</f>
        <v>0</v>
      </c>
      <c r="AO274" s="456">
        <f>AO275+AO276+AO277</f>
        <v>0</v>
      </c>
      <c r="AP274" s="457">
        <f>AP275+AP276+AP277</f>
        <v>0</v>
      </c>
      <c r="AQ274" s="455">
        <f>AQ275+AQ276+AQ277</f>
        <v>0</v>
      </c>
      <c r="AR274" s="456">
        <f>AR275+AR276+AR277</f>
        <v>0</v>
      </c>
      <c r="AS274" s="496"/>
      <c r="AT274" s="496"/>
      <c r="AU274" s="496"/>
      <c r="AV274" s="496"/>
      <c r="AW274" s="496"/>
      <c r="AX274" s="496"/>
      <c r="AY274" s="496"/>
      <c r="AZ274" s="496"/>
      <c r="BA274" s="496"/>
      <c r="BB274" s="496"/>
      <c r="BC274" s="496"/>
    </row>
    <row r="275" spans="1:55" ht="22.5">
      <c r="A275" s="406"/>
      <c r="B275" s="841"/>
      <c r="C275" s="407"/>
      <c r="D275" s="855"/>
      <c r="E275" s="378" t="s">
        <v>1576</v>
      </c>
      <c r="F275" s="423" t="s">
        <v>1481</v>
      </c>
      <c r="G275" s="540"/>
      <c r="H275" s="569"/>
      <c r="I275" s="540"/>
      <c r="J275" s="569"/>
      <c r="K275" s="540"/>
      <c r="L275" s="569"/>
      <c r="M275" s="540"/>
      <c r="N275" s="569"/>
      <c r="O275" s="454">
        <f t="shared" si="231"/>
        <v>0</v>
      </c>
      <c r="P275" s="381"/>
      <c r="Q275" s="380"/>
      <c r="R275" s="656"/>
      <c r="S275" s="381"/>
      <c r="T275" s="380"/>
      <c r="U275" s="457">
        <f t="shared" si="232"/>
        <v>0</v>
      </c>
      <c r="V275" s="626">
        <f t="shared" ref="V275:Z277" si="253">P275</f>
        <v>0</v>
      </c>
      <c r="W275" s="634">
        <f t="shared" si="253"/>
        <v>0</v>
      </c>
      <c r="X275" s="626">
        <f t="shared" si="253"/>
        <v>0</v>
      </c>
      <c r="Y275" s="381">
        <f t="shared" si="253"/>
        <v>0</v>
      </c>
      <c r="Z275" s="380">
        <f t="shared" si="253"/>
        <v>0</v>
      </c>
      <c r="AA275" s="457">
        <f t="shared" si="233"/>
        <v>0</v>
      </c>
      <c r="AB275" s="626">
        <f t="shared" ref="AB275:AF277" si="254">P275</f>
        <v>0</v>
      </c>
      <c r="AC275" s="634">
        <f t="shared" si="254"/>
        <v>0</v>
      </c>
      <c r="AD275" s="626">
        <f t="shared" si="254"/>
        <v>0</v>
      </c>
      <c r="AE275" s="381">
        <f t="shared" si="254"/>
        <v>0</v>
      </c>
      <c r="AF275" s="380">
        <f t="shared" si="254"/>
        <v>0</v>
      </c>
      <c r="AG275" s="457">
        <f t="shared" si="234"/>
        <v>0</v>
      </c>
      <c r="AH275" s="626">
        <f t="shared" ref="AH275:AL277" si="255">P275</f>
        <v>0</v>
      </c>
      <c r="AI275" s="634">
        <f t="shared" si="255"/>
        <v>0</v>
      </c>
      <c r="AJ275" s="626">
        <f t="shared" si="255"/>
        <v>0</v>
      </c>
      <c r="AK275" s="381">
        <f t="shared" si="255"/>
        <v>0</v>
      </c>
      <c r="AL275" s="380">
        <f t="shared" si="255"/>
        <v>0</v>
      </c>
      <c r="AM275" s="457">
        <f t="shared" si="235"/>
        <v>0</v>
      </c>
      <c r="AN275" s="626">
        <f t="shared" ref="AN275:AR277" si="256">P275</f>
        <v>0</v>
      </c>
      <c r="AO275" s="634">
        <f t="shared" si="256"/>
        <v>0</v>
      </c>
      <c r="AP275" s="626">
        <f t="shared" si="256"/>
        <v>0</v>
      </c>
      <c r="AQ275" s="381">
        <f t="shared" si="256"/>
        <v>0</v>
      </c>
      <c r="AR275" s="380">
        <f t="shared" si="256"/>
        <v>0</v>
      </c>
      <c r="AS275" s="496"/>
      <c r="AT275" s="496"/>
      <c r="AU275" s="496"/>
      <c r="AV275" s="496"/>
      <c r="AW275" s="496"/>
      <c r="AX275" s="496"/>
      <c r="AY275" s="496"/>
      <c r="AZ275" s="496"/>
      <c r="BA275" s="496"/>
      <c r="BB275" s="496"/>
      <c r="BC275" s="496"/>
    </row>
    <row r="276" spans="1:55" ht="14.25">
      <c r="A276" s="406"/>
      <c r="B276" s="841"/>
      <c r="C276" s="407"/>
      <c r="D276" s="855"/>
      <c r="E276" s="378" t="s">
        <v>1577</v>
      </c>
      <c r="F276" s="423" t="s">
        <v>1483</v>
      </c>
      <c r="G276" s="540"/>
      <c r="H276" s="569"/>
      <c r="I276" s="540"/>
      <c r="J276" s="569"/>
      <c r="K276" s="540"/>
      <c r="L276" s="569"/>
      <c r="M276" s="540"/>
      <c r="N276" s="569"/>
      <c r="O276" s="454">
        <f t="shared" si="231"/>
        <v>0</v>
      </c>
      <c r="P276" s="381"/>
      <c r="Q276" s="380"/>
      <c r="R276" s="656"/>
      <c r="S276" s="381"/>
      <c r="T276" s="380"/>
      <c r="U276" s="457">
        <f t="shared" si="232"/>
        <v>0</v>
      </c>
      <c r="V276" s="626">
        <f t="shared" si="253"/>
        <v>0</v>
      </c>
      <c r="W276" s="634">
        <f t="shared" si="253"/>
        <v>0</v>
      </c>
      <c r="X276" s="626">
        <f t="shared" si="253"/>
        <v>0</v>
      </c>
      <c r="Y276" s="381">
        <f t="shared" si="253"/>
        <v>0</v>
      </c>
      <c r="Z276" s="380">
        <f t="shared" si="253"/>
        <v>0</v>
      </c>
      <c r="AA276" s="457">
        <f t="shared" si="233"/>
        <v>0</v>
      </c>
      <c r="AB276" s="626">
        <f t="shared" si="254"/>
        <v>0</v>
      </c>
      <c r="AC276" s="634">
        <f t="shared" si="254"/>
        <v>0</v>
      </c>
      <c r="AD276" s="626">
        <f t="shared" si="254"/>
        <v>0</v>
      </c>
      <c r="AE276" s="381">
        <f t="shared" si="254"/>
        <v>0</v>
      </c>
      <c r="AF276" s="380">
        <f t="shared" si="254"/>
        <v>0</v>
      </c>
      <c r="AG276" s="457">
        <f t="shared" si="234"/>
        <v>0</v>
      </c>
      <c r="AH276" s="626">
        <f t="shared" si="255"/>
        <v>0</v>
      </c>
      <c r="AI276" s="634">
        <f t="shared" si="255"/>
        <v>0</v>
      </c>
      <c r="AJ276" s="626">
        <f t="shared" si="255"/>
        <v>0</v>
      </c>
      <c r="AK276" s="381">
        <f t="shared" si="255"/>
        <v>0</v>
      </c>
      <c r="AL276" s="380">
        <f t="shared" si="255"/>
        <v>0</v>
      </c>
      <c r="AM276" s="457">
        <f t="shared" si="235"/>
        <v>0</v>
      </c>
      <c r="AN276" s="626">
        <f t="shared" si="256"/>
        <v>0</v>
      </c>
      <c r="AO276" s="634">
        <f t="shared" si="256"/>
        <v>0</v>
      </c>
      <c r="AP276" s="626">
        <f t="shared" si="256"/>
        <v>0</v>
      </c>
      <c r="AQ276" s="381">
        <f t="shared" si="256"/>
        <v>0</v>
      </c>
      <c r="AR276" s="380">
        <f t="shared" si="256"/>
        <v>0</v>
      </c>
      <c r="AS276" s="496"/>
      <c r="AT276" s="496"/>
      <c r="AU276" s="496"/>
      <c r="AV276" s="496"/>
      <c r="AW276" s="496"/>
      <c r="AX276" s="496"/>
      <c r="AY276" s="496"/>
      <c r="AZ276" s="496"/>
      <c r="BA276" s="496"/>
      <c r="BB276" s="496"/>
      <c r="BC276" s="496"/>
    </row>
    <row r="277" spans="1:55" ht="14.25">
      <c r="A277" s="406"/>
      <c r="B277" s="841"/>
      <c r="C277" s="407"/>
      <c r="D277" s="855"/>
      <c r="E277" s="378" t="s">
        <v>1578</v>
      </c>
      <c r="F277" s="423" t="s">
        <v>1485</v>
      </c>
      <c r="G277" s="540"/>
      <c r="H277" s="569"/>
      <c r="I277" s="540"/>
      <c r="J277" s="569"/>
      <c r="K277" s="540"/>
      <c r="L277" s="569"/>
      <c r="M277" s="540"/>
      <c r="N277" s="569"/>
      <c r="O277" s="454">
        <f t="shared" si="231"/>
        <v>0</v>
      </c>
      <c r="P277" s="381"/>
      <c r="Q277" s="380"/>
      <c r="R277" s="656"/>
      <c r="S277" s="381"/>
      <c r="T277" s="380"/>
      <c r="U277" s="457">
        <f t="shared" si="232"/>
        <v>0</v>
      </c>
      <c r="V277" s="626">
        <f t="shared" si="253"/>
        <v>0</v>
      </c>
      <c r="W277" s="634">
        <f t="shared" si="253"/>
        <v>0</v>
      </c>
      <c r="X277" s="626">
        <f t="shared" si="253"/>
        <v>0</v>
      </c>
      <c r="Y277" s="381">
        <f t="shared" si="253"/>
        <v>0</v>
      </c>
      <c r="Z277" s="380">
        <f t="shared" si="253"/>
        <v>0</v>
      </c>
      <c r="AA277" s="457">
        <f t="shared" si="233"/>
        <v>0</v>
      </c>
      <c r="AB277" s="626">
        <f t="shared" si="254"/>
        <v>0</v>
      </c>
      <c r="AC277" s="634">
        <f t="shared" si="254"/>
        <v>0</v>
      </c>
      <c r="AD277" s="626">
        <f t="shared" si="254"/>
        <v>0</v>
      </c>
      <c r="AE277" s="381">
        <f t="shared" si="254"/>
        <v>0</v>
      </c>
      <c r="AF277" s="380">
        <f t="shared" si="254"/>
        <v>0</v>
      </c>
      <c r="AG277" s="457">
        <f t="shared" si="234"/>
        <v>0</v>
      </c>
      <c r="AH277" s="626">
        <f t="shared" si="255"/>
        <v>0</v>
      </c>
      <c r="AI277" s="634">
        <f t="shared" si="255"/>
        <v>0</v>
      </c>
      <c r="AJ277" s="626">
        <f t="shared" si="255"/>
        <v>0</v>
      </c>
      <c r="AK277" s="381">
        <f t="shared" si="255"/>
        <v>0</v>
      </c>
      <c r="AL277" s="380">
        <f t="shared" si="255"/>
        <v>0</v>
      </c>
      <c r="AM277" s="457">
        <f t="shared" si="235"/>
        <v>0</v>
      </c>
      <c r="AN277" s="626">
        <f t="shared" si="256"/>
        <v>0</v>
      </c>
      <c r="AO277" s="634">
        <f t="shared" si="256"/>
        <v>0</v>
      </c>
      <c r="AP277" s="626">
        <f t="shared" si="256"/>
        <v>0</v>
      </c>
      <c r="AQ277" s="381">
        <f t="shared" si="256"/>
        <v>0</v>
      </c>
      <c r="AR277" s="380">
        <f t="shared" si="256"/>
        <v>0</v>
      </c>
      <c r="AS277" s="496"/>
      <c r="AT277" s="496"/>
      <c r="AU277" s="496"/>
      <c r="AV277" s="496"/>
      <c r="AW277" s="496"/>
      <c r="AX277" s="496"/>
      <c r="AY277" s="496"/>
      <c r="AZ277" s="496"/>
      <c r="BA277" s="496"/>
      <c r="BB277" s="496"/>
      <c r="BC277" s="496"/>
    </row>
    <row r="278" spans="1:55" ht="14.25">
      <c r="A278" s="406"/>
      <c r="B278" s="841"/>
      <c r="C278" s="407"/>
      <c r="D278" s="855"/>
      <c r="E278" s="378" t="s">
        <v>1579</v>
      </c>
      <c r="F278" s="421" t="s">
        <v>1797</v>
      </c>
      <c r="G278" s="540"/>
      <c r="H278" s="569"/>
      <c r="I278" s="540"/>
      <c r="J278" s="569"/>
      <c r="K278" s="540"/>
      <c r="L278" s="569"/>
      <c r="M278" s="540"/>
      <c r="N278" s="569"/>
      <c r="O278" s="454">
        <f t="shared" si="231"/>
        <v>0</v>
      </c>
      <c r="P278" s="455">
        <f>P279+P280+P281</f>
        <v>0</v>
      </c>
      <c r="Q278" s="456">
        <f>Q279+Q280+Q281</f>
        <v>0</v>
      </c>
      <c r="R278" s="457">
        <f>R279+R280+R281</f>
        <v>0</v>
      </c>
      <c r="S278" s="455">
        <f>S279+S280+S281</f>
        <v>0</v>
      </c>
      <c r="T278" s="456">
        <f>T279+T280+T281</f>
        <v>0</v>
      </c>
      <c r="U278" s="457">
        <f t="shared" si="232"/>
        <v>0</v>
      </c>
      <c r="V278" s="455">
        <f>V279+V280+V281</f>
        <v>0</v>
      </c>
      <c r="W278" s="456">
        <f>W279+W280+W281</f>
        <v>0</v>
      </c>
      <c r="X278" s="457">
        <f>X279+X280+X281</f>
        <v>0</v>
      </c>
      <c r="Y278" s="455">
        <f>Y279+Y280+Y281</f>
        <v>0</v>
      </c>
      <c r="Z278" s="456">
        <f>Z279+Z280+Z281</f>
        <v>0</v>
      </c>
      <c r="AA278" s="457">
        <f t="shared" si="233"/>
        <v>0</v>
      </c>
      <c r="AB278" s="455">
        <f>AB279+AB280+AB281</f>
        <v>0</v>
      </c>
      <c r="AC278" s="456">
        <f>AC279+AC280+AC281</f>
        <v>0</v>
      </c>
      <c r="AD278" s="457">
        <f>AD279+AD280+AD281</f>
        <v>0</v>
      </c>
      <c r="AE278" s="455">
        <f>AE279+AE280+AE281</f>
        <v>0</v>
      </c>
      <c r="AF278" s="456">
        <f>AF279+AF280+AF281</f>
        <v>0</v>
      </c>
      <c r="AG278" s="457">
        <f t="shared" si="234"/>
        <v>0</v>
      </c>
      <c r="AH278" s="455">
        <f>AH279+AH280+AH281</f>
        <v>0</v>
      </c>
      <c r="AI278" s="456">
        <f>AI279+AI280+AI281</f>
        <v>0</v>
      </c>
      <c r="AJ278" s="457">
        <f>AJ279+AJ280+AJ281</f>
        <v>0</v>
      </c>
      <c r="AK278" s="455">
        <f>AK279+AK280+AK281</f>
        <v>0</v>
      </c>
      <c r="AL278" s="456">
        <f>AL279+AL280+AL281</f>
        <v>0</v>
      </c>
      <c r="AM278" s="457">
        <f t="shared" si="235"/>
        <v>0</v>
      </c>
      <c r="AN278" s="455">
        <f>AN279+AN280+AN281</f>
        <v>0</v>
      </c>
      <c r="AO278" s="456">
        <f>AO279+AO280+AO281</f>
        <v>0</v>
      </c>
      <c r="AP278" s="457">
        <f>AP279+AP280+AP281</f>
        <v>0</v>
      </c>
      <c r="AQ278" s="455">
        <f>AQ279+AQ280+AQ281</f>
        <v>0</v>
      </c>
      <c r="AR278" s="456">
        <f>AR279+AR280+AR281</f>
        <v>0</v>
      </c>
      <c r="AS278" s="496"/>
      <c r="AT278" s="496"/>
      <c r="AU278" s="496"/>
      <c r="AV278" s="496"/>
      <c r="AW278" s="496"/>
      <c r="AX278" s="496"/>
      <c r="AY278" s="496"/>
      <c r="AZ278" s="496"/>
      <c r="BA278" s="496"/>
      <c r="BB278" s="496"/>
      <c r="BC278" s="496"/>
    </row>
    <row r="279" spans="1:55" ht="22.5">
      <c r="A279" s="406"/>
      <c r="B279" s="841"/>
      <c r="C279" s="407"/>
      <c r="D279" s="855"/>
      <c r="E279" s="378" t="s">
        <v>1580</v>
      </c>
      <c r="F279" s="423" t="s">
        <v>1481</v>
      </c>
      <c r="G279" s="540"/>
      <c r="H279" s="569"/>
      <c r="I279" s="540"/>
      <c r="J279" s="569"/>
      <c r="K279" s="540"/>
      <c r="L279" s="569"/>
      <c r="M279" s="540"/>
      <c r="N279" s="569"/>
      <c r="O279" s="454">
        <f t="shared" si="231"/>
        <v>0</v>
      </c>
      <c r="P279" s="381"/>
      <c r="Q279" s="380"/>
      <c r="R279" s="656"/>
      <c r="S279" s="381"/>
      <c r="T279" s="380"/>
      <c r="U279" s="457">
        <f t="shared" si="232"/>
        <v>0</v>
      </c>
      <c r="V279" s="626">
        <f t="shared" ref="V279:Z281" si="257">P279</f>
        <v>0</v>
      </c>
      <c r="W279" s="634">
        <f t="shared" si="257"/>
        <v>0</v>
      </c>
      <c r="X279" s="626">
        <f t="shared" si="257"/>
        <v>0</v>
      </c>
      <c r="Y279" s="381">
        <f t="shared" si="257"/>
        <v>0</v>
      </c>
      <c r="Z279" s="380">
        <f t="shared" si="257"/>
        <v>0</v>
      </c>
      <c r="AA279" s="457">
        <f t="shared" si="233"/>
        <v>0</v>
      </c>
      <c r="AB279" s="626">
        <f t="shared" ref="AB279:AF281" si="258">P279</f>
        <v>0</v>
      </c>
      <c r="AC279" s="634">
        <f t="shared" si="258"/>
        <v>0</v>
      </c>
      <c r="AD279" s="626">
        <f t="shared" si="258"/>
        <v>0</v>
      </c>
      <c r="AE279" s="381">
        <f t="shared" si="258"/>
        <v>0</v>
      </c>
      <c r="AF279" s="380">
        <f t="shared" si="258"/>
        <v>0</v>
      </c>
      <c r="AG279" s="457">
        <f t="shared" si="234"/>
        <v>0</v>
      </c>
      <c r="AH279" s="626">
        <f t="shared" ref="AH279:AL281" si="259">P279</f>
        <v>0</v>
      </c>
      <c r="AI279" s="634">
        <f t="shared" si="259"/>
        <v>0</v>
      </c>
      <c r="AJ279" s="626">
        <f t="shared" si="259"/>
        <v>0</v>
      </c>
      <c r="AK279" s="381">
        <f t="shared" si="259"/>
        <v>0</v>
      </c>
      <c r="AL279" s="380">
        <f t="shared" si="259"/>
        <v>0</v>
      </c>
      <c r="AM279" s="457">
        <f t="shared" si="235"/>
        <v>0</v>
      </c>
      <c r="AN279" s="626">
        <f t="shared" ref="AN279:AR281" si="260">P279</f>
        <v>0</v>
      </c>
      <c r="AO279" s="634">
        <f t="shared" si="260"/>
        <v>0</v>
      </c>
      <c r="AP279" s="626">
        <f t="shared" si="260"/>
        <v>0</v>
      </c>
      <c r="AQ279" s="381">
        <f t="shared" si="260"/>
        <v>0</v>
      </c>
      <c r="AR279" s="380">
        <f t="shared" si="260"/>
        <v>0</v>
      </c>
      <c r="AS279" s="496"/>
      <c r="AT279" s="496"/>
      <c r="AU279" s="496"/>
      <c r="AV279" s="496"/>
      <c r="AW279" s="496"/>
      <c r="AX279" s="496"/>
      <c r="AY279" s="496"/>
      <c r="AZ279" s="496"/>
      <c r="BA279" s="496"/>
      <c r="BB279" s="496"/>
      <c r="BC279" s="496"/>
    </row>
    <row r="280" spans="1:55" ht="14.25">
      <c r="A280" s="406"/>
      <c r="B280" s="841"/>
      <c r="C280" s="407"/>
      <c r="D280" s="855"/>
      <c r="E280" s="378" t="s">
        <v>1581</v>
      </c>
      <c r="F280" s="423" t="s">
        <v>1483</v>
      </c>
      <c r="G280" s="540"/>
      <c r="H280" s="569"/>
      <c r="I280" s="540"/>
      <c r="J280" s="569"/>
      <c r="K280" s="540"/>
      <c r="L280" s="569"/>
      <c r="M280" s="540"/>
      <c r="N280" s="569"/>
      <c r="O280" s="454">
        <f t="shared" si="231"/>
        <v>0</v>
      </c>
      <c r="P280" s="381"/>
      <c r="Q280" s="380"/>
      <c r="R280" s="656"/>
      <c r="S280" s="381"/>
      <c r="T280" s="380"/>
      <c r="U280" s="457">
        <f t="shared" si="232"/>
        <v>0</v>
      </c>
      <c r="V280" s="626">
        <f t="shared" si="257"/>
        <v>0</v>
      </c>
      <c r="W280" s="634">
        <f t="shared" si="257"/>
        <v>0</v>
      </c>
      <c r="X280" s="626">
        <f t="shared" si="257"/>
        <v>0</v>
      </c>
      <c r="Y280" s="381">
        <f t="shared" si="257"/>
        <v>0</v>
      </c>
      <c r="Z280" s="380">
        <f t="shared" si="257"/>
        <v>0</v>
      </c>
      <c r="AA280" s="457">
        <f t="shared" si="233"/>
        <v>0</v>
      </c>
      <c r="AB280" s="626">
        <f t="shared" si="258"/>
        <v>0</v>
      </c>
      <c r="AC280" s="634">
        <f t="shared" si="258"/>
        <v>0</v>
      </c>
      <c r="AD280" s="626">
        <f t="shared" si="258"/>
        <v>0</v>
      </c>
      <c r="AE280" s="381">
        <f t="shared" si="258"/>
        <v>0</v>
      </c>
      <c r="AF280" s="380">
        <f t="shared" si="258"/>
        <v>0</v>
      </c>
      <c r="AG280" s="457">
        <f t="shared" si="234"/>
        <v>0</v>
      </c>
      <c r="AH280" s="626">
        <f t="shared" si="259"/>
        <v>0</v>
      </c>
      <c r="AI280" s="634">
        <f t="shared" si="259"/>
        <v>0</v>
      </c>
      <c r="AJ280" s="626">
        <f t="shared" si="259"/>
        <v>0</v>
      </c>
      <c r="AK280" s="381">
        <f t="shared" si="259"/>
        <v>0</v>
      </c>
      <c r="AL280" s="380">
        <f t="shared" si="259"/>
        <v>0</v>
      </c>
      <c r="AM280" s="457">
        <f t="shared" si="235"/>
        <v>0</v>
      </c>
      <c r="AN280" s="626">
        <f t="shared" si="260"/>
        <v>0</v>
      </c>
      <c r="AO280" s="634">
        <f t="shared" si="260"/>
        <v>0</v>
      </c>
      <c r="AP280" s="626">
        <f t="shared" si="260"/>
        <v>0</v>
      </c>
      <c r="AQ280" s="381">
        <f t="shared" si="260"/>
        <v>0</v>
      </c>
      <c r="AR280" s="380">
        <f t="shared" si="260"/>
        <v>0</v>
      </c>
      <c r="AS280" s="496"/>
      <c r="AT280" s="496"/>
      <c r="AU280" s="496"/>
      <c r="AV280" s="496"/>
      <c r="AW280" s="496"/>
      <c r="AX280" s="496"/>
      <c r="AY280" s="496"/>
      <c r="AZ280" s="496"/>
      <c r="BA280" s="496"/>
      <c r="BB280" s="496"/>
      <c r="BC280" s="496"/>
    </row>
    <row r="281" spans="1:55" ht="14.25">
      <c r="A281" s="406"/>
      <c r="B281" s="841"/>
      <c r="C281" s="407"/>
      <c r="D281" s="855"/>
      <c r="E281" s="378" t="s">
        <v>1582</v>
      </c>
      <c r="F281" s="423" t="s">
        <v>1485</v>
      </c>
      <c r="G281" s="540"/>
      <c r="H281" s="569"/>
      <c r="I281" s="540"/>
      <c r="J281" s="569"/>
      <c r="K281" s="540"/>
      <c r="L281" s="569"/>
      <c r="M281" s="540"/>
      <c r="N281" s="569"/>
      <c r="O281" s="454">
        <f t="shared" si="231"/>
        <v>0</v>
      </c>
      <c r="P281" s="381"/>
      <c r="Q281" s="380"/>
      <c r="R281" s="656"/>
      <c r="S281" s="381"/>
      <c r="T281" s="380"/>
      <c r="U281" s="457">
        <f t="shared" si="232"/>
        <v>0</v>
      </c>
      <c r="V281" s="626">
        <f t="shared" si="257"/>
        <v>0</v>
      </c>
      <c r="W281" s="634">
        <f t="shared" si="257"/>
        <v>0</v>
      </c>
      <c r="X281" s="626">
        <f t="shared" si="257"/>
        <v>0</v>
      </c>
      <c r="Y281" s="381">
        <f t="shared" si="257"/>
        <v>0</v>
      </c>
      <c r="Z281" s="380">
        <f t="shared" si="257"/>
        <v>0</v>
      </c>
      <c r="AA281" s="457">
        <f t="shared" si="233"/>
        <v>0</v>
      </c>
      <c r="AB281" s="626">
        <f t="shared" si="258"/>
        <v>0</v>
      </c>
      <c r="AC281" s="634">
        <f t="shared" si="258"/>
        <v>0</v>
      </c>
      <c r="AD281" s="626">
        <f t="shared" si="258"/>
        <v>0</v>
      </c>
      <c r="AE281" s="381">
        <f t="shared" si="258"/>
        <v>0</v>
      </c>
      <c r="AF281" s="380">
        <f t="shared" si="258"/>
        <v>0</v>
      </c>
      <c r="AG281" s="457">
        <f t="shared" si="234"/>
        <v>0</v>
      </c>
      <c r="AH281" s="626">
        <f t="shared" si="259"/>
        <v>0</v>
      </c>
      <c r="AI281" s="634">
        <f t="shared" si="259"/>
        <v>0</v>
      </c>
      <c r="AJ281" s="626">
        <f t="shared" si="259"/>
        <v>0</v>
      </c>
      <c r="AK281" s="381">
        <f t="shared" si="259"/>
        <v>0</v>
      </c>
      <c r="AL281" s="380">
        <f t="shared" si="259"/>
        <v>0</v>
      </c>
      <c r="AM281" s="457">
        <f t="shared" si="235"/>
        <v>0</v>
      </c>
      <c r="AN281" s="626">
        <f t="shared" si="260"/>
        <v>0</v>
      </c>
      <c r="AO281" s="634">
        <f t="shared" si="260"/>
        <v>0</v>
      </c>
      <c r="AP281" s="626">
        <f t="shared" si="260"/>
        <v>0</v>
      </c>
      <c r="AQ281" s="381">
        <f t="shared" si="260"/>
        <v>0</v>
      </c>
      <c r="AR281" s="380">
        <f t="shared" si="260"/>
        <v>0</v>
      </c>
      <c r="AS281" s="496"/>
      <c r="AT281" s="496"/>
      <c r="AU281" s="496"/>
      <c r="AV281" s="496"/>
      <c r="AW281" s="496"/>
      <c r="AX281" s="496"/>
      <c r="AY281" s="496"/>
      <c r="AZ281" s="496"/>
      <c r="BA281" s="496"/>
      <c r="BB281" s="496"/>
      <c r="BC281" s="496"/>
    </row>
    <row r="282" spans="1:55" ht="14.25">
      <c r="A282" s="406"/>
      <c r="B282" s="841"/>
      <c r="C282" s="407"/>
      <c r="D282" s="855"/>
      <c r="E282" s="378" t="s">
        <v>1584</v>
      </c>
      <c r="F282" s="388" t="s">
        <v>1803</v>
      </c>
      <c r="G282" s="540"/>
      <c r="H282" s="569"/>
      <c r="I282" s="540"/>
      <c r="J282" s="569"/>
      <c r="K282" s="540"/>
      <c r="L282" s="569"/>
      <c r="M282" s="540"/>
      <c r="N282" s="569"/>
      <c r="O282" s="454">
        <f t="shared" si="231"/>
        <v>0</v>
      </c>
      <c r="P282" s="455">
        <f>SUM(P283:P284)</f>
        <v>0</v>
      </c>
      <c r="Q282" s="456">
        <f>SUM(Q283:Q284)</f>
        <v>0</v>
      </c>
      <c r="R282" s="457">
        <f>SUM(R283:R284)</f>
        <v>0</v>
      </c>
      <c r="S282" s="455">
        <f>SUM(S283:S284)</f>
        <v>0</v>
      </c>
      <c r="T282" s="456">
        <f>SUM(T283:T284)</f>
        <v>0</v>
      </c>
      <c r="U282" s="457">
        <f t="shared" si="232"/>
        <v>0</v>
      </c>
      <c r="V282" s="455">
        <f>SUM(V283:V284)</f>
        <v>0</v>
      </c>
      <c r="W282" s="456">
        <f>SUM(W283:W284)</f>
        <v>0</v>
      </c>
      <c r="X282" s="457">
        <f>SUM(X283:X284)</f>
        <v>0</v>
      </c>
      <c r="Y282" s="455">
        <f>SUM(Y283:Y284)</f>
        <v>0</v>
      </c>
      <c r="Z282" s="456">
        <f>SUM(Z283:Z284)</f>
        <v>0</v>
      </c>
      <c r="AA282" s="457">
        <f t="shared" si="233"/>
        <v>0</v>
      </c>
      <c r="AB282" s="455">
        <f>SUM(AB283:AB284)</f>
        <v>0</v>
      </c>
      <c r="AC282" s="456">
        <f>SUM(AC283:AC284)</f>
        <v>0</v>
      </c>
      <c r="AD282" s="457">
        <f>SUM(AD283:AD284)</f>
        <v>0</v>
      </c>
      <c r="AE282" s="455">
        <f>SUM(AE283:AE284)</f>
        <v>0</v>
      </c>
      <c r="AF282" s="456">
        <f>SUM(AF283:AF284)</f>
        <v>0</v>
      </c>
      <c r="AG282" s="457">
        <f t="shared" si="234"/>
        <v>0</v>
      </c>
      <c r="AH282" s="455">
        <f>SUM(AH283:AH284)</f>
        <v>0</v>
      </c>
      <c r="AI282" s="456">
        <f>SUM(AI283:AI284)</f>
        <v>0</v>
      </c>
      <c r="AJ282" s="457">
        <f>SUM(AJ283:AJ284)</f>
        <v>0</v>
      </c>
      <c r="AK282" s="455">
        <f>SUM(AK283:AK284)</f>
        <v>0</v>
      </c>
      <c r="AL282" s="456">
        <f>SUM(AL283:AL284)</f>
        <v>0</v>
      </c>
      <c r="AM282" s="457">
        <f t="shared" si="235"/>
        <v>0</v>
      </c>
      <c r="AN282" s="455">
        <f>SUM(AN283:AN284)</f>
        <v>0</v>
      </c>
      <c r="AO282" s="456">
        <f>SUM(AO283:AO284)</f>
        <v>0</v>
      </c>
      <c r="AP282" s="457">
        <f>SUM(AP283:AP284)</f>
        <v>0</v>
      </c>
      <c r="AQ282" s="455">
        <f>SUM(AQ283:AQ284)</f>
        <v>0</v>
      </c>
      <c r="AR282" s="456">
        <f>SUM(AR283:AR284)</f>
        <v>0</v>
      </c>
      <c r="AS282" s="496"/>
      <c r="AT282" s="496"/>
      <c r="AU282" s="496"/>
      <c r="AV282" s="496"/>
      <c r="AW282" s="496"/>
      <c r="AX282" s="496"/>
      <c r="AY282" s="496"/>
      <c r="AZ282" s="496"/>
      <c r="BA282" s="496"/>
      <c r="BB282" s="496"/>
      <c r="BC282" s="496"/>
    </row>
    <row r="283" spans="1:55" ht="0.2" customHeight="1">
      <c r="A283" s="406" t="s">
        <v>1583</v>
      </c>
      <c r="B283" s="841"/>
      <c r="C283" s="407"/>
      <c r="D283" s="855"/>
      <c r="E283" s="367"/>
      <c r="F283" s="392"/>
      <c r="G283" s="556"/>
      <c r="H283" s="555"/>
      <c r="I283" s="556"/>
      <c r="J283" s="555"/>
      <c r="K283" s="556"/>
      <c r="L283" s="555"/>
      <c r="M283" s="556"/>
      <c r="N283" s="555"/>
      <c r="O283" s="534"/>
      <c r="P283" s="535"/>
      <c r="Q283" s="536"/>
      <c r="R283" s="535"/>
      <c r="S283" s="535"/>
      <c r="T283" s="536"/>
      <c r="U283" s="535"/>
      <c r="V283" s="535"/>
      <c r="W283" s="536"/>
      <c r="X283" s="535"/>
      <c r="Y283" s="535"/>
      <c r="Z283" s="536"/>
      <c r="AA283" s="535"/>
      <c r="AB283" s="535"/>
      <c r="AC283" s="536"/>
      <c r="AD283" s="535"/>
      <c r="AE283" s="535"/>
      <c r="AF283" s="536"/>
      <c r="AG283" s="535"/>
      <c r="AH283" s="535"/>
      <c r="AI283" s="536"/>
      <c r="AJ283" s="535"/>
      <c r="AK283" s="535"/>
      <c r="AL283" s="536"/>
      <c r="AM283" s="535"/>
      <c r="AN283" s="535"/>
      <c r="AO283" s="536"/>
      <c r="AP283" s="535"/>
      <c r="AQ283" s="535"/>
      <c r="AR283" s="536"/>
      <c r="AS283" s="496"/>
      <c r="AT283" s="496"/>
      <c r="AU283" s="496"/>
      <c r="AV283" s="496"/>
      <c r="AW283" s="496"/>
      <c r="AX283" s="496"/>
      <c r="AY283" s="496"/>
      <c r="AZ283" s="496"/>
      <c r="BA283" s="496"/>
      <c r="BB283" s="496"/>
      <c r="BC283" s="496"/>
    </row>
    <row r="284" spans="1:55" ht="0.2" customHeight="1">
      <c r="A284" s="406"/>
      <c r="B284" s="841"/>
      <c r="C284" s="407"/>
      <c r="D284" s="855"/>
      <c r="E284" s="367"/>
      <c r="F284" s="392"/>
      <c r="G284" s="556"/>
      <c r="H284" s="555"/>
      <c r="I284" s="556"/>
      <c r="J284" s="555"/>
      <c r="K284" s="556"/>
      <c r="L284" s="555"/>
      <c r="M284" s="556"/>
      <c r="N284" s="555"/>
      <c r="O284" s="534"/>
      <c r="P284" s="535"/>
      <c r="Q284" s="536"/>
      <c r="R284" s="535"/>
      <c r="S284" s="535"/>
      <c r="T284" s="536"/>
      <c r="U284" s="535"/>
      <c r="V284" s="535"/>
      <c r="W284" s="536"/>
      <c r="X284" s="535"/>
      <c r="Y284" s="535"/>
      <c r="Z284" s="536"/>
      <c r="AA284" s="535"/>
      <c r="AB284" s="535"/>
      <c r="AC284" s="536"/>
      <c r="AD284" s="535"/>
      <c r="AE284" s="535"/>
      <c r="AF284" s="536"/>
      <c r="AG284" s="535"/>
      <c r="AH284" s="535"/>
      <c r="AI284" s="536"/>
      <c r="AJ284" s="535"/>
      <c r="AK284" s="535"/>
      <c r="AL284" s="536"/>
      <c r="AM284" s="535"/>
      <c r="AN284" s="535"/>
      <c r="AO284" s="536"/>
      <c r="AP284" s="535"/>
      <c r="AQ284" s="535"/>
      <c r="AR284" s="536"/>
      <c r="AS284" s="496"/>
      <c r="AT284" s="496"/>
      <c r="AU284" s="496"/>
      <c r="AV284" s="496"/>
      <c r="AW284" s="496"/>
      <c r="AX284" s="496"/>
      <c r="AY284" s="496"/>
      <c r="AZ284" s="496"/>
      <c r="BA284" s="496"/>
      <c r="BB284" s="496"/>
      <c r="BC284" s="496"/>
    </row>
    <row r="285" spans="1:55" ht="14.25">
      <c r="A285" s="406"/>
      <c r="B285" s="841"/>
      <c r="C285" s="407"/>
      <c r="D285" s="855"/>
      <c r="E285" s="378" t="s">
        <v>1585</v>
      </c>
      <c r="F285" s="388" t="s">
        <v>921</v>
      </c>
      <c r="G285" s="540"/>
      <c r="H285" s="569"/>
      <c r="I285" s="540"/>
      <c r="J285" s="569"/>
      <c r="K285" s="540"/>
      <c r="L285" s="569"/>
      <c r="M285" s="540"/>
      <c r="N285" s="569"/>
      <c r="O285" s="454">
        <f>P285+Q285</f>
        <v>0</v>
      </c>
      <c r="P285" s="455">
        <f>P286+P287</f>
        <v>0</v>
      </c>
      <c r="Q285" s="456">
        <f>Q286+Q287</f>
        <v>0</v>
      </c>
      <c r="R285" s="457">
        <f>R286+R287</f>
        <v>0</v>
      </c>
      <c r="S285" s="455">
        <f>S286+S287</f>
        <v>0</v>
      </c>
      <c r="T285" s="456">
        <f>T286+T287</f>
        <v>0</v>
      </c>
      <c r="U285" s="457">
        <f>V285+W285</f>
        <v>0</v>
      </c>
      <c r="V285" s="455">
        <f>V286+V287</f>
        <v>0</v>
      </c>
      <c r="W285" s="456">
        <f>W286+W287</f>
        <v>0</v>
      </c>
      <c r="X285" s="457">
        <f>X286+X287</f>
        <v>0</v>
      </c>
      <c r="Y285" s="455">
        <f>Y286+Y287</f>
        <v>0</v>
      </c>
      <c r="Z285" s="456">
        <f>Z286+Z287</f>
        <v>0</v>
      </c>
      <c r="AA285" s="457">
        <f>AB285+AC285</f>
        <v>0</v>
      </c>
      <c r="AB285" s="455">
        <f>AB286+AB287</f>
        <v>0</v>
      </c>
      <c r="AC285" s="456">
        <f>AC286+AC287</f>
        <v>0</v>
      </c>
      <c r="AD285" s="457">
        <f>AD286+AD287</f>
        <v>0</v>
      </c>
      <c r="AE285" s="455">
        <f>AE286+AE287</f>
        <v>0</v>
      </c>
      <c r="AF285" s="456">
        <f>AF286+AF287</f>
        <v>0</v>
      </c>
      <c r="AG285" s="457">
        <f>AH285+AI285</f>
        <v>0</v>
      </c>
      <c r="AH285" s="455">
        <f>AH286+AH287</f>
        <v>0</v>
      </c>
      <c r="AI285" s="456">
        <f>AI286+AI287</f>
        <v>0</v>
      </c>
      <c r="AJ285" s="457">
        <f>AJ286+AJ287</f>
        <v>0</v>
      </c>
      <c r="AK285" s="455">
        <f>AK286+AK287</f>
        <v>0</v>
      </c>
      <c r="AL285" s="456">
        <f>AL286+AL287</f>
        <v>0</v>
      </c>
      <c r="AM285" s="457">
        <f>AN285+AO285</f>
        <v>0</v>
      </c>
      <c r="AN285" s="455">
        <f>AN286+AN287</f>
        <v>0</v>
      </c>
      <c r="AO285" s="456">
        <f>AO286+AO287</f>
        <v>0</v>
      </c>
      <c r="AP285" s="457">
        <f>AP286+AP287</f>
        <v>0</v>
      </c>
      <c r="AQ285" s="455">
        <f>AQ286+AQ287</f>
        <v>0</v>
      </c>
      <c r="AR285" s="456">
        <f>AR286+AR287</f>
        <v>0</v>
      </c>
      <c r="AS285" s="496"/>
      <c r="AT285" s="496"/>
      <c r="AU285" s="496"/>
      <c r="AV285" s="496"/>
      <c r="AW285" s="496"/>
      <c r="AX285" s="496"/>
      <c r="AY285" s="496"/>
      <c r="AZ285" s="496"/>
      <c r="BA285" s="496"/>
      <c r="BB285" s="496"/>
      <c r="BC285" s="496"/>
    </row>
    <row r="286" spans="1:55" ht="14.25">
      <c r="A286" s="406"/>
      <c r="B286" s="841"/>
      <c r="C286" s="407"/>
      <c r="D286" s="855"/>
      <c r="E286" s="378" t="s">
        <v>1586</v>
      </c>
      <c r="F286" s="423" t="s">
        <v>923</v>
      </c>
      <c r="G286" s="540"/>
      <c r="H286" s="569"/>
      <c r="I286" s="540"/>
      <c r="J286" s="569"/>
      <c r="K286" s="540"/>
      <c r="L286" s="569"/>
      <c r="M286" s="540"/>
      <c r="N286" s="569"/>
      <c r="O286" s="454">
        <f>P286+Q286</f>
        <v>0</v>
      </c>
      <c r="P286" s="455">
        <f>SUMIF($F288:$F289,$F286,P288:P289)</f>
        <v>0</v>
      </c>
      <c r="Q286" s="456">
        <f>SUMIF($F288:$F289,$F286,Q288:Q289)</f>
        <v>0</v>
      </c>
      <c r="R286" s="457">
        <f>SUMIF($F288:$F289,$F286,R288:R289)</f>
        <v>0</v>
      </c>
      <c r="S286" s="455">
        <f>SUMIF($F288:$F289,$F286,S288:S289)</f>
        <v>0</v>
      </c>
      <c r="T286" s="456">
        <f>SUMIF($F288:$F289,$F286,T288:T289)</f>
        <v>0</v>
      </c>
      <c r="U286" s="457">
        <f>V286+W286</f>
        <v>0</v>
      </c>
      <c r="V286" s="455">
        <f>SUMIF($F288:$F289,$F286,V288:V289)</f>
        <v>0</v>
      </c>
      <c r="W286" s="456">
        <f>SUMIF($F288:$F289,$F286,W288:W289)</f>
        <v>0</v>
      </c>
      <c r="X286" s="457">
        <f>SUMIF($F288:$F289,$F286,X288:X289)</f>
        <v>0</v>
      </c>
      <c r="Y286" s="455">
        <f>SUMIF($F288:$F289,$F286,Y288:Y289)</f>
        <v>0</v>
      </c>
      <c r="Z286" s="456">
        <f>SUMIF($F288:$F289,$F286,Z288:Z289)</f>
        <v>0</v>
      </c>
      <c r="AA286" s="457">
        <f>AB286+AC286</f>
        <v>0</v>
      </c>
      <c r="AB286" s="455">
        <f>SUMIF($F288:$F289,$F286,AB288:AB289)</f>
        <v>0</v>
      </c>
      <c r="AC286" s="456">
        <f>SUMIF($F288:$F289,$F286,AC288:AC289)</f>
        <v>0</v>
      </c>
      <c r="AD286" s="457">
        <f>SUMIF($F288:$F289,$F286,AD288:AD289)</f>
        <v>0</v>
      </c>
      <c r="AE286" s="455">
        <f>SUMIF($F288:$F289,$F286,AE288:AE289)</f>
        <v>0</v>
      </c>
      <c r="AF286" s="456">
        <f>SUMIF($F288:$F289,$F286,AF288:AF289)</f>
        <v>0</v>
      </c>
      <c r="AG286" s="457">
        <f>AH286+AI286</f>
        <v>0</v>
      </c>
      <c r="AH286" s="455">
        <f>SUMIF($F288:$F289,$F286,AH288:AH289)</f>
        <v>0</v>
      </c>
      <c r="AI286" s="456">
        <f>SUMIF($F288:$F289,$F286,AI288:AI289)</f>
        <v>0</v>
      </c>
      <c r="AJ286" s="457">
        <f>SUMIF($F288:$F289,$F286,AJ288:AJ289)</f>
        <v>0</v>
      </c>
      <c r="AK286" s="455">
        <f>SUMIF($F288:$F289,$F286,AK288:AK289)</f>
        <v>0</v>
      </c>
      <c r="AL286" s="456">
        <f>SUMIF($F288:$F289,$F286,AL288:AL289)</f>
        <v>0</v>
      </c>
      <c r="AM286" s="457">
        <f>AN286+AO286</f>
        <v>0</v>
      </c>
      <c r="AN286" s="455">
        <f>SUMIF($F288:$F289,$F286,AN288:AN289)</f>
        <v>0</v>
      </c>
      <c r="AO286" s="456">
        <f>SUMIF($F288:$F289,$F286,AO288:AO289)</f>
        <v>0</v>
      </c>
      <c r="AP286" s="457">
        <f>SUMIF($F288:$F289,$F286,AP288:AP289)</f>
        <v>0</v>
      </c>
      <c r="AQ286" s="455">
        <f>SUMIF($F288:$F289,$F286,AQ288:AQ289)</f>
        <v>0</v>
      </c>
      <c r="AR286" s="456">
        <f>SUMIF($F288:$F289,$F286,AR288:AR289)</f>
        <v>0</v>
      </c>
      <c r="AS286" s="496"/>
      <c r="AT286" s="496"/>
      <c r="AU286" s="496"/>
      <c r="AV286" s="496"/>
      <c r="AW286" s="496"/>
      <c r="AX286" s="496"/>
      <c r="AY286" s="496"/>
      <c r="AZ286" s="496"/>
      <c r="BA286" s="496"/>
      <c r="BB286" s="496"/>
      <c r="BC286" s="496"/>
    </row>
    <row r="287" spans="1:55" ht="15" thickBot="1">
      <c r="A287" s="406"/>
      <c r="B287" s="841"/>
      <c r="C287" s="407"/>
      <c r="D287" s="855"/>
      <c r="E287" s="378" t="s">
        <v>1588</v>
      </c>
      <c r="F287" s="423" t="s">
        <v>926</v>
      </c>
      <c r="G287" s="540"/>
      <c r="H287" s="569"/>
      <c r="I287" s="540"/>
      <c r="J287" s="569"/>
      <c r="K287" s="540"/>
      <c r="L287" s="569"/>
      <c r="M287" s="540"/>
      <c r="N287" s="569"/>
      <c r="O287" s="454">
        <f>P287+Q287</f>
        <v>0</v>
      </c>
      <c r="P287" s="455">
        <f>SUMIF($F288:$F289,$F287,P288:P289)</f>
        <v>0</v>
      </c>
      <c r="Q287" s="456">
        <f>SUMIF($F288:$F289,$F287,Q288:Q289)</f>
        <v>0</v>
      </c>
      <c r="R287" s="457">
        <f>SUMIF($F288:$F289,$F287,R288:R289)</f>
        <v>0</v>
      </c>
      <c r="S287" s="455">
        <f>SUMIF($F288:$F289,$F287,S288:S289)</f>
        <v>0</v>
      </c>
      <c r="T287" s="456">
        <f>SUMIF($F288:$F289,$F287,T288:T289)</f>
        <v>0</v>
      </c>
      <c r="U287" s="457">
        <f>V287+W287</f>
        <v>0</v>
      </c>
      <c r="V287" s="455">
        <f>SUMIF($F288:$F289,$F287,V288:V289)</f>
        <v>0</v>
      </c>
      <c r="W287" s="456">
        <f>SUMIF($F288:$F289,$F287,W288:W289)</f>
        <v>0</v>
      </c>
      <c r="X287" s="457">
        <f>SUMIF($F288:$F289,$F287,X288:X289)</f>
        <v>0</v>
      </c>
      <c r="Y287" s="455">
        <f>SUMIF($F288:$F289,$F287,Y288:Y289)</f>
        <v>0</v>
      </c>
      <c r="Z287" s="456">
        <f>SUMIF($F288:$F289,$F287,Z288:Z289)</f>
        <v>0</v>
      </c>
      <c r="AA287" s="457">
        <f>AB287+AC287</f>
        <v>0</v>
      </c>
      <c r="AB287" s="455">
        <f>SUMIF($F288:$F289,$F287,AB288:AB289)</f>
        <v>0</v>
      </c>
      <c r="AC287" s="456">
        <f>SUMIF($F288:$F289,$F287,AC288:AC289)</f>
        <v>0</v>
      </c>
      <c r="AD287" s="457">
        <f>SUMIF($F288:$F289,$F287,AD288:AD289)</f>
        <v>0</v>
      </c>
      <c r="AE287" s="455">
        <f>SUMIF($F288:$F289,$F287,AE288:AE289)</f>
        <v>0</v>
      </c>
      <c r="AF287" s="456">
        <f>SUMIF($F288:$F289,$F287,AF288:AF289)</f>
        <v>0</v>
      </c>
      <c r="AG287" s="457">
        <f>AH287+AI287</f>
        <v>0</v>
      </c>
      <c r="AH287" s="455">
        <f>SUMIF($F288:$F289,$F287,AH288:AH289)</f>
        <v>0</v>
      </c>
      <c r="AI287" s="456">
        <f>SUMIF($F288:$F289,$F287,AI288:AI289)</f>
        <v>0</v>
      </c>
      <c r="AJ287" s="457">
        <f>SUMIF($F288:$F289,$F287,AJ288:AJ289)</f>
        <v>0</v>
      </c>
      <c r="AK287" s="455">
        <f>SUMIF($F288:$F289,$F287,AK288:AK289)</f>
        <v>0</v>
      </c>
      <c r="AL287" s="456">
        <f>SUMIF($F288:$F289,$F287,AL288:AL289)</f>
        <v>0</v>
      </c>
      <c r="AM287" s="457">
        <f>AN287+AO287</f>
        <v>0</v>
      </c>
      <c r="AN287" s="455">
        <f>SUMIF($F288:$F289,$F287,AN288:AN289)</f>
        <v>0</v>
      </c>
      <c r="AO287" s="456">
        <f>SUMIF($F288:$F289,$F287,AO288:AO289)</f>
        <v>0</v>
      </c>
      <c r="AP287" s="457">
        <f>SUMIF($F288:$F289,$F287,AP288:AP289)</f>
        <v>0</v>
      </c>
      <c r="AQ287" s="455">
        <f>SUMIF($F288:$F289,$F287,AQ288:AQ289)</f>
        <v>0</v>
      </c>
      <c r="AR287" s="456">
        <f>SUMIF($F288:$F289,$F287,AR288:AR289)</f>
        <v>0</v>
      </c>
      <c r="AS287" s="496"/>
      <c r="AT287" s="496"/>
      <c r="AU287" s="496"/>
      <c r="AV287" s="496"/>
      <c r="AW287" s="496"/>
      <c r="AX287" s="496"/>
      <c r="AY287" s="496"/>
      <c r="AZ287" s="496"/>
      <c r="BA287" s="496"/>
      <c r="BB287" s="496"/>
      <c r="BC287" s="496"/>
    </row>
    <row r="288" spans="1:55" ht="0.2" customHeight="1" thickBot="1">
      <c r="A288" s="406" t="s">
        <v>1587</v>
      </c>
      <c r="B288" s="841"/>
      <c r="C288" s="407"/>
      <c r="D288" s="855"/>
      <c r="E288" s="367"/>
      <c r="F288" s="392"/>
      <c r="G288" s="556"/>
      <c r="H288" s="555"/>
      <c r="I288" s="556"/>
      <c r="J288" s="555"/>
      <c r="K288" s="556"/>
      <c r="L288" s="555"/>
      <c r="M288" s="556"/>
      <c r="N288" s="555"/>
      <c r="O288" s="632"/>
      <c r="P288" s="535"/>
      <c r="Q288" s="633"/>
      <c r="R288" s="534"/>
      <c r="S288" s="535"/>
      <c r="T288" s="633"/>
      <c r="U288" s="632"/>
      <c r="V288" s="535"/>
      <c r="W288" s="633"/>
      <c r="X288" s="534"/>
      <c r="Y288" s="535"/>
      <c r="Z288" s="633"/>
      <c r="AA288" s="632"/>
      <c r="AB288" s="535"/>
      <c r="AC288" s="633"/>
      <c r="AD288" s="534"/>
      <c r="AE288" s="535"/>
      <c r="AF288" s="633"/>
      <c r="AG288" s="632"/>
      <c r="AH288" s="535"/>
      <c r="AI288" s="633"/>
      <c r="AJ288" s="534"/>
      <c r="AK288" s="535"/>
      <c r="AL288" s="633"/>
      <c r="AM288" s="632"/>
      <c r="AN288" s="535"/>
      <c r="AO288" s="633"/>
      <c r="AP288" s="534"/>
      <c r="AQ288" s="535"/>
      <c r="AR288" s="633"/>
      <c r="AS288" s="453"/>
      <c r="AT288" s="496"/>
      <c r="AU288" s="496"/>
      <c r="AV288" s="496"/>
      <c r="AW288" s="496"/>
      <c r="AX288" s="496"/>
      <c r="AY288" s="496"/>
      <c r="AZ288" s="496"/>
      <c r="BA288" s="496"/>
      <c r="BB288" s="496"/>
      <c r="BC288" s="496"/>
    </row>
    <row r="289" spans="1:56" ht="0.2" customHeight="1" thickBot="1">
      <c r="A289" s="406"/>
      <c r="B289" s="841"/>
      <c r="C289" s="407"/>
      <c r="D289" s="856"/>
      <c r="E289" s="437"/>
      <c r="F289" s="441"/>
      <c r="G289" s="563"/>
      <c r="H289" s="564"/>
      <c r="I289" s="563"/>
      <c r="J289" s="564"/>
      <c r="K289" s="563"/>
      <c r="L289" s="564"/>
      <c r="M289" s="563"/>
      <c r="N289" s="564"/>
      <c r="O289" s="546"/>
      <c r="P289" s="547"/>
      <c r="Q289" s="547"/>
      <c r="R289" s="546"/>
      <c r="S289" s="547"/>
      <c r="T289" s="547"/>
      <c r="U289" s="546"/>
      <c r="V289" s="547"/>
      <c r="W289" s="547"/>
      <c r="X289" s="546"/>
      <c r="Y289" s="547"/>
      <c r="Z289" s="547"/>
      <c r="AA289" s="546"/>
      <c r="AB289" s="547"/>
      <c r="AC289" s="547"/>
      <c r="AD289" s="546"/>
      <c r="AE289" s="547"/>
      <c r="AF289" s="547"/>
      <c r="AG289" s="546"/>
      <c r="AH289" s="547"/>
      <c r="AI289" s="547"/>
      <c r="AJ289" s="546"/>
      <c r="AK289" s="547"/>
      <c r="AL289" s="547"/>
      <c r="AM289" s="546"/>
      <c r="AN289" s="547"/>
      <c r="AO289" s="547"/>
      <c r="AP289" s="546"/>
      <c r="AQ289" s="547"/>
      <c r="AR289" s="547"/>
      <c r="AS289" s="453"/>
      <c r="AT289" s="496"/>
      <c r="AU289" s="496"/>
      <c r="AV289" s="496"/>
      <c r="AW289" s="496"/>
      <c r="AX289" s="496"/>
      <c r="AY289" s="496"/>
      <c r="AZ289" s="496"/>
      <c r="BA289" s="496"/>
      <c r="BB289" s="496"/>
      <c r="BC289" s="496"/>
    </row>
    <row r="290" spans="1:56" customFormat="1" ht="13.5" thickTop="1">
      <c r="A290" s="410"/>
      <c r="D290" s="429"/>
      <c r="E290" s="429"/>
      <c r="F290" s="429"/>
      <c r="G290" s="450"/>
      <c r="H290" s="446"/>
      <c r="I290" s="450"/>
      <c r="J290" s="446"/>
      <c r="K290" s="450"/>
      <c r="L290" s="446"/>
      <c r="M290" s="450"/>
      <c r="N290" s="446"/>
      <c r="O290" s="430"/>
      <c r="P290" s="429"/>
      <c r="Q290" s="429"/>
      <c r="R290" s="430"/>
      <c r="S290" s="429"/>
      <c r="T290" s="429"/>
      <c r="U290" s="430"/>
      <c r="V290" s="429"/>
      <c r="W290" s="429"/>
      <c r="X290" s="430"/>
      <c r="Y290" s="429"/>
      <c r="Z290" s="429"/>
      <c r="AA290" s="430"/>
      <c r="AB290" s="429"/>
      <c r="AC290" s="429"/>
      <c r="AD290" s="430"/>
      <c r="AE290" s="429"/>
      <c r="AF290" s="429"/>
      <c r="AG290" s="430"/>
      <c r="AH290" s="429"/>
      <c r="AI290" s="429"/>
      <c r="AJ290" s="430"/>
      <c r="AK290" s="429"/>
      <c r="AL290" s="429"/>
      <c r="AM290" s="430"/>
      <c r="AN290" s="429"/>
      <c r="AO290" s="429"/>
      <c r="AP290" s="430"/>
      <c r="AQ290" s="429"/>
      <c r="AR290" s="429"/>
      <c r="AS290" s="338"/>
      <c r="AT290" s="285"/>
      <c r="AU290" s="285"/>
      <c r="AV290" s="285"/>
      <c r="AW290" s="285"/>
      <c r="AX290" s="285"/>
      <c r="AY290" s="285"/>
      <c r="AZ290" s="285"/>
      <c r="BA290" s="285"/>
      <c r="BB290" s="285"/>
      <c r="BC290" s="285"/>
    </row>
    <row r="291" spans="1:56" s="81" customFormat="1" ht="12.75">
      <c r="A291" s="405" t="s">
        <v>1391</v>
      </c>
      <c r="G291" s="449"/>
      <c r="H291" s="445"/>
      <c r="I291" s="449"/>
      <c r="J291" s="445"/>
      <c r="K291" s="449"/>
      <c r="L291" s="445"/>
      <c r="M291" s="449"/>
      <c r="N291" s="445"/>
      <c r="O291" s="412"/>
      <c r="P291" s="312"/>
      <c r="Q291" s="312"/>
      <c r="R291" s="412"/>
      <c r="S291" s="312"/>
      <c r="T291" s="312"/>
      <c r="U291" s="412"/>
      <c r="V291" s="312"/>
      <c r="W291" s="312"/>
      <c r="X291" s="412"/>
      <c r="Y291" s="312"/>
      <c r="Z291" s="312"/>
      <c r="AA291" s="412"/>
      <c r="AB291" s="312"/>
      <c r="AC291" s="312"/>
      <c r="AD291" s="412"/>
      <c r="AE291" s="312"/>
      <c r="AF291" s="312"/>
      <c r="AG291" s="412"/>
      <c r="AH291" s="312"/>
      <c r="AI291" s="312"/>
      <c r="AJ291" s="412"/>
      <c r="AK291" s="312"/>
      <c r="AL291" s="312"/>
      <c r="AM291" s="412"/>
      <c r="AN291" s="312"/>
      <c r="AO291" s="312"/>
      <c r="AP291" s="412"/>
      <c r="AQ291" s="312"/>
      <c r="AR291" s="312"/>
      <c r="AS291" s="412"/>
      <c r="AT291" s="312"/>
      <c r="AU291" s="312"/>
      <c r="AV291" s="312"/>
      <c r="AW291" s="312"/>
      <c r="AX291" s="312"/>
      <c r="AY291" s="312"/>
      <c r="AZ291" s="312"/>
      <c r="BA291" s="312"/>
      <c r="BB291" s="312"/>
      <c r="BC291" s="312"/>
      <c r="BD291"/>
    </row>
    <row r="292" spans="1:56" customFormat="1" ht="12.75">
      <c r="A292" s="410"/>
      <c r="G292" s="448"/>
      <c r="H292" s="444"/>
      <c r="I292" s="448"/>
      <c r="J292" s="444"/>
      <c r="K292" s="448"/>
      <c r="L292" s="444"/>
      <c r="M292" s="448"/>
      <c r="N292" s="444"/>
      <c r="O292" s="338"/>
      <c r="P292" s="285"/>
      <c r="Q292" s="285"/>
      <c r="R292" s="338"/>
      <c r="S292" s="285"/>
      <c r="T292" s="285"/>
      <c r="U292" s="338"/>
      <c r="V292" s="285"/>
      <c r="W292" s="285"/>
      <c r="X292" s="338"/>
      <c r="Y292" s="285"/>
      <c r="Z292" s="285"/>
      <c r="AA292" s="338"/>
      <c r="AB292" s="285"/>
      <c r="AC292" s="285"/>
      <c r="AD292" s="338"/>
      <c r="AE292" s="285"/>
      <c r="AF292" s="285"/>
      <c r="AG292" s="338"/>
      <c r="AH292" s="285"/>
      <c r="AI292" s="285"/>
      <c r="AJ292" s="338"/>
      <c r="AK292" s="285"/>
      <c r="AL292" s="285"/>
      <c r="AM292" s="338"/>
      <c r="AN292" s="285"/>
      <c r="AO292" s="285"/>
      <c r="AP292" s="338"/>
      <c r="AQ292" s="285"/>
      <c r="AR292" s="285"/>
      <c r="AS292" s="338"/>
      <c r="AT292" s="285"/>
      <c r="AU292" s="285"/>
      <c r="AV292" s="285"/>
      <c r="AW292" s="285"/>
      <c r="AX292" s="285"/>
      <c r="AY292" s="285"/>
      <c r="AZ292" s="285"/>
      <c r="BA292" s="285"/>
      <c r="BB292" s="285"/>
      <c r="BC292" s="285"/>
    </row>
    <row r="293" spans="1:56" ht="14.25">
      <c r="A293" s="406"/>
      <c r="C293" s="407"/>
      <c r="D293" s="408" t="str">
        <f>"9." &amp; ROMAN(B293)</f>
        <v>9.</v>
      </c>
      <c r="E293" s="378" t="s">
        <v>1615</v>
      </c>
      <c r="F293" s="409"/>
      <c r="G293" s="540"/>
      <c r="H293" s="569"/>
      <c r="I293" s="540"/>
      <c r="J293" s="569"/>
      <c r="K293" s="540"/>
      <c r="L293" s="569"/>
      <c r="M293" s="540"/>
      <c r="N293" s="569"/>
      <c r="O293" s="454">
        <f>P293+Q293</f>
        <v>0</v>
      </c>
      <c r="P293" s="381"/>
      <c r="Q293" s="381"/>
      <c r="R293" s="379"/>
      <c r="S293" s="381"/>
      <c r="T293" s="381"/>
      <c r="U293" s="454">
        <f>V293+W293</f>
        <v>0</v>
      </c>
      <c r="V293" s="626">
        <f>P293</f>
        <v>0</v>
      </c>
      <c r="W293" s="626">
        <f>Q293</f>
        <v>0</v>
      </c>
      <c r="X293" s="379">
        <f>R293</f>
        <v>0</v>
      </c>
      <c r="Y293" s="381">
        <f>S293</f>
        <v>0</v>
      </c>
      <c r="Z293" s="381">
        <f>T293</f>
        <v>0</v>
      </c>
      <c r="AA293" s="454">
        <f>AB293+AC293</f>
        <v>0</v>
      </c>
      <c r="AB293" s="626">
        <f>P293</f>
        <v>0</v>
      </c>
      <c r="AC293" s="626">
        <f>Q293</f>
        <v>0</v>
      </c>
      <c r="AD293" s="379">
        <f>R293</f>
        <v>0</v>
      </c>
      <c r="AE293" s="381">
        <f>S293</f>
        <v>0</v>
      </c>
      <c r="AF293" s="381">
        <f>T293</f>
        <v>0</v>
      </c>
      <c r="AG293" s="454">
        <f>AH293+AI293</f>
        <v>0</v>
      </c>
      <c r="AH293" s="626">
        <f>P293</f>
        <v>0</v>
      </c>
      <c r="AI293" s="626">
        <f>Q293</f>
        <v>0</v>
      </c>
      <c r="AJ293" s="379">
        <f>R293</f>
        <v>0</v>
      </c>
      <c r="AK293" s="381">
        <f>S293</f>
        <v>0</v>
      </c>
      <c r="AL293" s="381">
        <f>T293</f>
        <v>0</v>
      </c>
      <c r="AM293" s="454">
        <f>AN293+AO293</f>
        <v>0</v>
      </c>
      <c r="AN293" s="626">
        <f>P293</f>
        <v>0</v>
      </c>
      <c r="AO293" s="626">
        <f>Q293</f>
        <v>0</v>
      </c>
      <c r="AP293" s="379">
        <f>R293</f>
        <v>0</v>
      </c>
      <c r="AQ293" s="381">
        <f>S293</f>
        <v>0</v>
      </c>
      <c r="AR293" s="381">
        <f>T293</f>
        <v>0</v>
      </c>
      <c r="AS293" s="453"/>
      <c r="AT293" s="496"/>
      <c r="AU293" s="496"/>
      <c r="AV293" s="496"/>
      <c r="AW293" s="496"/>
      <c r="AX293" s="496"/>
      <c r="AY293" s="496"/>
      <c r="AZ293" s="496"/>
      <c r="BA293" s="496"/>
      <c r="BB293" s="496"/>
      <c r="BC293" s="496"/>
    </row>
  </sheetData>
  <sheetProtection password="FA9C" sheet="1" objects="1" scenarios="1" formatColumns="0" formatRows="0"/>
  <mergeCells count="157">
    <mergeCell ref="A214:A216"/>
    <mergeCell ref="E115:F115"/>
    <mergeCell ref="E157:F157"/>
    <mergeCell ref="E167:F167"/>
    <mergeCell ref="E162:F162"/>
    <mergeCell ref="B161:B163"/>
    <mergeCell ref="D171:D206"/>
    <mergeCell ref="E130:F130"/>
    <mergeCell ref="E134:F134"/>
    <mergeCell ref="E133:F133"/>
    <mergeCell ref="I14:J14"/>
    <mergeCell ref="K14:L14"/>
    <mergeCell ref="M14:N14"/>
    <mergeCell ref="B152:B153"/>
    <mergeCell ref="E125:F125"/>
    <mergeCell ref="E104:F104"/>
    <mergeCell ref="E110:F110"/>
    <mergeCell ref="E108:F108"/>
    <mergeCell ref="E107:F107"/>
    <mergeCell ref="E111:F111"/>
    <mergeCell ref="D258:D289"/>
    <mergeCell ref="B171:B206"/>
    <mergeCell ref="E131:F131"/>
    <mergeCell ref="E161:F161"/>
    <mergeCell ref="E144:F144"/>
    <mergeCell ref="E141:F141"/>
    <mergeCell ref="E142:F142"/>
    <mergeCell ref="B258:B289"/>
    <mergeCell ref="B228:B237"/>
    <mergeCell ref="D228:D237"/>
    <mergeCell ref="D245:D254"/>
    <mergeCell ref="E129:F129"/>
    <mergeCell ref="B245:B254"/>
    <mergeCell ref="E117:F117"/>
    <mergeCell ref="E119:F119"/>
    <mergeCell ref="E122:F122"/>
    <mergeCell ref="E124:F124"/>
    <mergeCell ref="D152:D153"/>
    <mergeCell ref="E224:F224"/>
    <mergeCell ref="E163:F163"/>
    <mergeCell ref="E114:F114"/>
    <mergeCell ref="E120:F120"/>
    <mergeCell ref="E121:F121"/>
    <mergeCell ref="O14:T14"/>
    <mergeCell ref="R15:T15"/>
    <mergeCell ref="O15:Q15"/>
    <mergeCell ref="E31:F31"/>
    <mergeCell ref="E29:F29"/>
    <mergeCell ref="E27:F27"/>
    <mergeCell ref="E28:F28"/>
    <mergeCell ref="G14:H14"/>
    <mergeCell ref="E103:F103"/>
    <mergeCell ref="E97:F97"/>
    <mergeCell ref="E94:F94"/>
    <mergeCell ref="E95:F95"/>
    <mergeCell ref="E93:F93"/>
    <mergeCell ref="E88:F88"/>
    <mergeCell ref="E96:F96"/>
    <mergeCell ref="D14:E16"/>
    <mergeCell ref="E74:F74"/>
    <mergeCell ref="F14:F16"/>
    <mergeCell ref="E20:F20"/>
    <mergeCell ref="E48:F48"/>
    <mergeCell ref="E18:F18"/>
    <mergeCell ref="E30:F30"/>
    <mergeCell ref="E47:F47"/>
    <mergeCell ref="E23:F23"/>
    <mergeCell ref="E46:F46"/>
    <mergeCell ref="E41:F41"/>
    <mergeCell ref="E45:F45"/>
    <mergeCell ref="E91:F91"/>
    <mergeCell ref="E71:F71"/>
    <mergeCell ref="E53:F53"/>
    <mergeCell ref="E40:F40"/>
    <mergeCell ref="E49:F49"/>
    <mergeCell ref="E42:F42"/>
    <mergeCell ref="E78:F78"/>
    <mergeCell ref="E79:F79"/>
    <mergeCell ref="E77:F77"/>
    <mergeCell ref="E63:F63"/>
    <mergeCell ref="E52:F52"/>
    <mergeCell ref="E67:F67"/>
    <mergeCell ref="E82:F82"/>
    <mergeCell ref="E87:F87"/>
    <mergeCell ref="E86:F86"/>
    <mergeCell ref="E72:F72"/>
    <mergeCell ref="E76:F76"/>
    <mergeCell ref="E43:F43"/>
    <mergeCell ref="E32:F32"/>
    <mergeCell ref="E92:F92"/>
    <mergeCell ref="E37:F37"/>
    <mergeCell ref="E38:F38"/>
    <mergeCell ref="E39:F39"/>
    <mergeCell ref="E51:F51"/>
    <mergeCell ref="E55:F55"/>
    <mergeCell ref="E60:F60"/>
    <mergeCell ref="E90:F90"/>
    <mergeCell ref="E21:F21"/>
    <mergeCell ref="E44:F44"/>
    <mergeCell ref="E70:F70"/>
    <mergeCell ref="E54:F54"/>
    <mergeCell ref="E58:F58"/>
    <mergeCell ref="E65:F65"/>
    <mergeCell ref="E62:F62"/>
    <mergeCell ref="E57:F57"/>
    <mergeCell ref="E69:F69"/>
    <mergeCell ref="E50:F50"/>
    <mergeCell ref="AA15:AC15"/>
    <mergeCell ref="AD15:AF15"/>
    <mergeCell ref="E138:F138"/>
    <mergeCell ref="E135:F135"/>
    <mergeCell ref="E132:F132"/>
    <mergeCell ref="E73:F73"/>
    <mergeCell ref="E61:F61"/>
    <mergeCell ref="E59:F59"/>
    <mergeCell ref="E89:F89"/>
    <mergeCell ref="E85:F85"/>
    <mergeCell ref="E143:F143"/>
    <mergeCell ref="E136:F136"/>
    <mergeCell ref="E137:F137"/>
    <mergeCell ref="E109:F109"/>
    <mergeCell ref="E123:F123"/>
    <mergeCell ref="E113:F113"/>
    <mergeCell ref="E116:F116"/>
    <mergeCell ref="E127:F127"/>
    <mergeCell ref="E128:F128"/>
    <mergeCell ref="E118:F118"/>
    <mergeCell ref="E126:F126"/>
    <mergeCell ref="D17:E17"/>
    <mergeCell ref="E26:F26"/>
    <mergeCell ref="E33:F33"/>
    <mergeCell ref="E106:F106"/>
    <mergeCell ref="E99:F99"/>
    <mergeCell ref="E98:F98"/>
    <mergeCell ref="E102:F102"/>
    <mergeCell ref="E105:F105"/>
    <mergeCell ref="E100:F100"/>
    <mergeCell ref="E101:F101"/>
    <mergeCell ref="E35:F35"/>
    <mergeCell ref="E36:F36"/>
    <mergeCell ref="E24:F24"/>
    <mergeCell ref="E25:F25"/>
    <mergeCell ref="E34:F34"/>
    <mergeCell ref="E75:F75"/>
    <mergeCell ref="E68:F68"/>
    <mergeCell ref="E84:F84"/>
    <mergeCell ref="E83:F83"/>
    <mergeCell ref="U14:Z14"/>
    <mergeCell ref="AG14:AL14"/>
    <mergeCell ref="AM14:AR14"/>
    <mergeCell ref="AG15:AI15"/>
    <mergeCell ref="AJ15:AL15"/>
    <mergeCell ref="AM15:AO15"/>
    <mergeCell ref="AP15:AR15"/>
    <mergeCell ref="U15:W15"/>
    <mergeCell ref="X15:Z15"/>
    <mergeCell ref="AA14:AF14"/>
  </mergeCells>
  <phoneticPr fontId="42" type="noConversion"/>
  <dataValidations count="1">
    <dataValidation type="decimal" allowBlank="1" showErrorMessage="1" errorTitle="Ошибка" error="Допускается ввод только неотрицательных чисел!" sqref="X142:X144 U142:U144 AD142:AD144 AA142:AA144 AJ142:AJ144 AG142:AG144 AP142:AP144 AM142:AM144 G38:N39 R142:R144 AN247:AR247 AH247:AL247 AB247:AF247 V247:Z247 AN214:AR215 AN210:AR210 AN279:AR281 AN250:AR251 AN253:AR254 AN268:AR269 AN264:AR266 AN272:AR273 AN275:AR277 AN293:AR293 AN220:AR220 AN152:AR152 AN189:AR191 AN178:AR180 AN193:AR195 AN186:AR187 AN182:AR183 AH220:AL220 AH279:AL281 AH250:AL251 AH253:AL254 AH268:AL269 AH264:AL266 AH272:AL273 AH275:AL277 AH214:AL215 AH293:AL293 AH152:AL152 AH189:AL191 AH178:AL180 AH193:AL195 AH186:AL187 AH182:AL183 AH210:AL210 AB279:AF281 AB250:AF251 AB253:AF254 AB268:AF269 AB264:AF266 AB272:AF273 AB275:AF277 AB293:AF293 AB152:AF152 AB189:AF191 AB178:AF180 AB193:AF195 AB186:AF187 AB182:AF183 AB210:AF210 AB214:AF215 AB220:AF220 V279:Z281 V250:Z251 V253:Z254 V268:Z269 V264:Z266 V272:Z273 V275:Z277 V293:Z293 V152:Z152 V189:Z191 V178:Z180 V193:Z195 V186:Z187 V182:Z183 V210:Z210 V214:Z215 V220:Z220 P253:T254 P264:T266 P268:T269 P272:T273 P275:T277 P279:T281 P250:T251 P293:T293 P152:T152 P193:T195 P189:T191 P186:T187 P182:T183 P178:T180 P220:T220 P210:T210 P214:T215 P247:T247 G41:N43 G45:N48 G51:N52 G54:N54 G62:N62 G60:N60 G72:N73 G109:N110 G103:N106 G99:N101 G88:N90 G92:N93 G96:N97 G138:N138 G58:N58 G75:N76 G20:N20 G69:N69 G78:N79 G30:N32 G142:O144 G34:N35">
      <formula1>0</formula1>
      <formula2>9.99999999999999E+23</formula2>
    </dataValidation>
  </dataValidations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List08">
    <tabColor indexed="24"/>
  </sheetPr>
  <dimension ref="A1:GD14"/>
  <sheetViews>
    <sheetView showGridLines="0" topLeftCell="C11" zoomScaleNormal="100" workbookViewId="0">
      <pane xSplit="4" ySplit="7" topLeftCell="G18" activePane="bottomRight" state="frozen"/>
      <selection activeCell="D12" sqref="D12:F12"/>
      <selection pane="topRight" activeCell="D12" sqref="D12:F12"/>
      <selection pane="bottomLeft" activeCell="D12" sqref="D12:F12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186" width="12.7109375" style="343" customWidth="1"/>
    <col min="187" max="16384" width="9.140625" style="343"/>
  </cols>
  <sheetData>
    <row r="1" spans="1:186" hidden="1"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342"/>
      <c r="DK1" s="342"/>
      <c r="DL1" s="342"/>
      <c r="DM1" s="342"/>
      <c r="DN1" s="342"/>
      <c r="DO1" s="342"/>
      <c r="DP1" s="342"/>
      <c r="DQ1" s="342"/>
      <c r="DR1" s="342"/>
      <c r="DS1" s="342"/>
      <c r="DT1" s="342"/>
      <c r="DU1" s="342"/>
      <c r="DV1" s="34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342"/>
      <c r="ES1" s="342"/>
      <c r="ET1" s="342"/>
      <c r="EU1" s="342"/>
      <c r="EV1" s="342"/>
      <c r="EW1" s="342"/>
      <c r="EX1" s="342"/>
      <c r="EY1" s="342"/>
      <c r="EZ1" s="34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/>
      <c r="GA1" s="342"/>
      <c r="GB1" s="342"/>
      <c r="GC1" s="342"/>
      <c r="GD1" s="342"/>
    </row>
    <row r="2" spans="1:186" hidden="1"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342"/>
      <c r="DH2" s="342"/>
      <c r="DI2" s="342"/>
      <c r="DJ2" s="342"/>
      <c r="DK2" s="342"/>
      <c r="DL2" s="342"/>
      <c r="DM2" s="342"/>
      <c r="DN2" s="342"/>
      <c r="DO2" s="342"/>
      <c r="DP2" s="342"/>
      <c r="DQ2" s="342"/>
      <c r="DR2" s="342"/>
      <c r="DS2" s="342"/>
      <c r="DT2" s="342"/>
      <c r="DU2" s="342"/>
      <c r="DV2" s="342"/>
      <c r="DW2" s="342"/>
      <c r="DX2" s="342"/>
      <c r="DY2" s="342"/>
      <c r="DZ2" s="342"/>
      <c r="EA2" s="342"/>
      <c r="EB2" s="342"/>
      <c r="EC2" s="342"/>
      <c r="ED2" s="342"/>
      <c r="EE2" s="342"/>
      <c r="EF2" s="342"/>
      <c r="EG2" s="342"/>
      <c r="EH2" s="342"/>
      <c r="EI2" s="342"/>
      <c r="EJ2" s="342"/>
      <c r="EK2" s="342"/>
      <c r="EL2" s="342"/>
      <c r="EM2" s="342"/>
      <c r="EN2" s="342"/>
      <c r="EO2" s="342"/>
      <c r="EP2" s="342"/>
      <c r="EQ2" s="342"/>
      <c r="ER2" s="342"/>
      <c r="ES2" s="342"/>
      <c r="ET2" s="342"/>
      <c r="EU2" s="342"/>
      <c r="EV2" s="342"/>
      <c r="EW2" s="342"/>
      <c r="EX2" s="342"/>
      <c r="EY2" s="342"/>
      <c r="EZ2" s="342"/>
      <c r="FA2" s="342"/>
      <c r="FB2" s="342"/>
      <c r="FC2" s="342"/>
      <c r="FD2" s="342"/>
      <c r="FE2" s="342"/>
      <c r="FF2" s="342"/>
      <c r="FG2" s="342"/>
      <c r="FH2" s="342"/>
      <c r="FI2" s="342"/>
      <c r="FJ2" s="342"/>
      <c r="FK2" s="342"/>
      <c r="FL2" s="342"/>
      <c r="FM2" s="342"/>
      <c r="FN2" s="342"/>
      <c r="FO2" s="342"/>
      <c r="FP2" s="342"/>
      <c r="FQ2" s="342"/>
      <c r="FR2" s="342"/>
      <c r="FS2" s="342"/>
      <c r="FT2" s="342"/>
      <c r="FU2" s="342"/>
      <c r="FV2" s="342"/>
      <c r="FW2" s="342"/>
      <c r="FX2" s="342"/>
      <c r="FY2" s="342"/>
      <c r="FZ2" s="342"/>
      <c r="GA2" s="342"/>
      <c r="GB2" s="342"/>
      <c r="GC2" s="342"/>
      <c r="GD2" s="342"/>
    </row>
    <row r="3" spans="1:186" hidden="1"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342"/>
      <c r="DI3" s="342"/>
      <c r="DJ3" s="342"/>
      <c r="DK3" s="342"/>
      <c r="DL3" s="342"/>
      <c r="DM3" s="342"/>
      <c r="DN3" s="342"/>
      <c r="DO3" s="342"/>
      <c r="DP3" s="342"/>
      <c r="DQ3" s="342"/>
      <c r="DR3" s="342"/>
      <c r="DS3" s="342"/>
      <c r="DT3" s="342"/>
      <c r="DU3" s="342"/>
      <c r="DV3" s="34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342"/>
      <c r="EM3" s="342"/>
      <c r="EN3" s="342"/>
      <c r="EO3" s="342"/>
      <c r="EP3" s="342"/>
      <c r="EQ3" s="342"/>
      <c r="ER3" s="342"/>
      <c r="ES3" s="342"/>
      <c r="ET3" s="342"/>
      <c r="EU3" s="342"/>
      <c r="EV3" s="342"/>
      <c r="EW3" s="342"/>
      <c r="EX3" s="342"/>
      <c r="EY3" s="342"/>
      <c r="EZ3" s="342"/>
      <c r="FA3" s="342"/>
      <c r="FB3" s="342"/>
      <c r="FC3" s="342"/>
      <c r="FD3" s="342"/>
      <c r="FE3" s="342"/>
      <c r="FF3" s="342"/>
      <c r="FG3" s="342"/>
      <c r="FH3" s="342"/>
      <c r="FI3" s="342"/>
      <c r="FJ3" s="342"/>
      <c r="FK3" s="342"/>
      <c r="FL3" s="342"/>
      <c r="FM3" s="342"/>
      <c r="FN3" s="342"/>
      <c r="FO3" s="342"/>
      <c r="FP3" s="342"/>
      <c r="FQ3" s="342"/>
      <c r="FR3" s="342"/>
      <c r="FS3" s="342"/>
      <c r="FT3" s="342"/>
      <c r="FU3" s="342"/>
      <c r="FV3" s="342"/>
      <c r="FW3" s="342"/>
      <c r="FX3" s="342"/>
      <c r="FY3" s="342"/>
      <c r="FZ3" s="342"/>
      <c r="GA3" s="342"/>
      <c r="GB3" s="342"/>
      <c r="GC3" s="342"/>
      <c r="GD3" s="342"/>
    </row>
    <row r="4" spans="1:186" hidden="1"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  <c r="FQ4" s="342"/>
      <c r="FR4" s="342"/>
      <c r="FS4" s="342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</row>
    <row r="5" spans="1:186" hidden="1"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</row>
    <row r="6" spans="1:186" hidden="1"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342"/>
      <c r="EM6" s="342"/>
      <c r="EN6" s="342"/>
      <c r="EO6" s="342"/>
      <c r="EP6" s="342"/>
      <c r="EQ6" s="342"/>
      <c r="ER6" s="342"/>
      <c r="ES6" s="342"/>
      <c r="ET6" s="342"/>
      <c r="EU6" s="342"/>
      <c r="EV6" s="342"/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  <c r="FL6" s="342"/>
      <c r="FM6" s="342"/>
      <c r="FN6" s="342"/>
      <c r="FO6" s="342"/>
      <c r="FP6" s="342"/>
      <c r="FQ6" s="342"/>
      <c r="FR6" s="342"/>
      <c r="FS6" s="342"/>
      <c r="FT6" s="342"/>
      <c r="FU6" s="342"/>
      <c r="FV6" s="342"/>
      <c r="FW6" s="342"/>
      <c r="FX6" s="342"/>
      <c r="FY6" s="342"/>
      <c r="FZ6" s="342"/>
      <c r="GA6" s="342"/>
      <c r="GB6" s="342"/>
      <c r="GC6" s="342"/>
      <c r="GD6" s="342"/>
    </row>
    <row r="7" spans="1:186" hidden="1"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342"/>
      <c r="FQ7" s="342"/>
      <c r="FR7" s="342"/>
      <c r="FS7" s="342"/>
      <c r="FT7" s="342"/>
      <c r="FU7" s="342"/>
      <c r="FV7" s="342"/>
      <c r="FW7" s="342"/>
      <c r="FX7" s="342"/>
      <c r="FY7" s="342"/>
      <c r="FZ7" s="342"/>
      <c r="GA7" s="342"/>
      <c r="GB7" s="342"/>
      <c r="GC7" s="342"/>
      <c r="GD7" s="342"/>
    </row>
    <row r="8" spans="1:186" hidden="1"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  <c r="CL8" s="342"/>
      <c r="CM8" s="342"/>
      <c r="CN8" s="342"/>
      <c r="CO8" s="342"/>
      <c r="CP8" s="342"/>
      <c r="CQ8" s="342"/>
      <c r="CR8" s="34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342"/>
      <c r="DI8" s="342"/>
      <c r="DJ8" s="342"/>
      <c r="DK8" s="342"/>
      <c r="DL8" s="342"/>
      <c r="DM8" s="342"/>
      <c r="DN8" s="342"/>
      <c r="DO8" s="342"/>
      <c r="DP8" s="342"/>
      <c r="DQ8" s="342"/>
      <c r="DR8" s="342"/>
      <c r="DS8" s="342"/>
      <c r="DT8" s="342"/>
      <c r="DU8" s="342"/>
      <c r="DV8" s="34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342"/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  <c r="FO8" s="342"/>
      <c r="FP8" s="342"/>
      <c r="FQ8" s="342"/>
      <c r="FR8" s="342"/>
      <c r="FS8" s="342"/>
      <c r="FT8" s="342"/>
      <c r="FU8" s="342"/>
      <c r="FV8" s="342"/>
      <c r="FW8" s="342"/>
      <c r="FX8" s="342"/>
      <c r="FY8" s="342"/>
      <c r="FZ8" s="342"/>
      <c r="GA8" s="342"/>
      <c r="GB8" s="342"/>
      <c r="GC8" s="342"/>
      <c r="GD8" s="342"/>
    </row>
    <row r="9" spans="1:186" hidden="1"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</row>
    <row r="10" spans="1:186" hidden="1">
      <c r="D10" s="342"/>
      <c r="E10" s="342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  <c r="CL10" s="342"/>
      <c r="CM10" s="342"/>
      <c r="CN10" s="342"/>
      <c r="CO10" s="342"/>
      <c r="CP10" s="342"/>
      <c r="CQ10" s="342"/>
      <c r="CR10" s="34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342"/>
      <c r="DI10" s="342"/>
      <c r="DJ10" s="342"/>
      <c r="DK10" s="342"/>
      <c r="DL10" s="342"/>
      <c r="DM10" s="342"/>
      <c r="DN10" s="342"/>
      <c r="DO10" s="342"/>
      <c r="DP10" s="342"/>
      <c r="DQ10" s="342"/>
      <c r="DR10" s="342"/>
      <c r="DS10" s="342"/>
      <c r="DT10" s="342"/>
      <c r="DU10" s="342"/>
      <c r="DV10" s="34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342"/>
      <c r="EM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342"/>
      <c r="FR10" s="342"/>
      <c r="FS10" s="342"/>
      <c r="FT10" s="342"/>
      <c r="FU10" s="342"/>
      <c r="FV10" s="342"/>
      <c r="FW10" s="342"/>
      <c r="FX10" s="342"/>
      <c r="FY10" s="342"/>
      <c r="FZ10" s="342"/>
      <c r="GA10" s="342"/>
      <c r="GB10" s="342"/>
      <c r="GC10" s="342"/>
      <c r="GD10" s="342"/>
    </row>
    <row r="11" spans="1:186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39"/>
      <c r="AL11" s="339"/>
      <c r="AM11" s="339"/>
      <c r="AN11" s="339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339"/>
      <c r="BA11" s="339"/>
      <c r="BB11" s="339"/>
      <c r="BC11" s="339"/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  <c r="EQ11" s="339"/>
      <c r="ER11" s="339"/>
      <c r="ES11" s="339"/>
      <c r="ET11" s="339"/>
      <c r="EU11" s="339"/>
      <c r="EV11" s="339"/>
      <c r="EW11" s="339"/>
      <c r="EX11" s="339"/>
      <c r="EY11" s="339"/>
      <c r="EZ11" s="339"/>
      <c r="FA11" s="339"/>
      <c r="FB11" s="339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</row>
    <row r="12" spans="1:186" s="351" customFormat="1" ht="20.100000000000001" customHeight="1">
      <c r="A12" s="344"/>
      <c r="B12" s="340"/>
      <c r="C12" s="349"/>
      <c r="D12" s="533" t="s">
        <v>1824</v>
      </c>
      <c r="E12" s="533"/>
      <c r="F12" s="533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CP12" s="350"/>
      <c r="CQ12" s="350"/>
      <c r="CR12" s="350"/>
      <c r="CS12" s="350"/>
      <c r="CT12" s="350"/>
      <c r="CU12" s="350"/>
      <c r="CV12" s="350"/>
      <c r="CW12" s="350"/>
      <c r="CX12" s="350"/>
      <c r="CY12" s="350"/>
      <c r="CZ12" s="350"/>
      <c r="DA12" s="350"/>
      <c r="DB12" s="350"/>
      <c r="DC12" s="350"/>
      <c r="DD12" s="350"/>
      <c r="DE12" s="350"/>
      <c r="DF12" s="350"/>
      <c r="DG12" s="350"/>
      <c r="DH12" s="350"/>
      <c r="DI12" s="350"/>
      <c r="DJ12" s="350"/>
      <c r="DK12" s="350"/>
      <c r="DL12" s="350"/>
      <c r="DM12" s="350"/>
      <c r="DN12" s="350"/>
      <c r="DO12" s="350"/>
      <c r="DP12" s="350"/>
      <c r="DQ12" s="350"/>
      <c r="DR12" s="350"/>
      <c r="DS12" s="350"/>
      <c r="DT12" s="350"/>
      <c r="DU12" s="350"/>
      <c r="DV12" s="350"/>
      <c r="DW12" s="350"/>
      <c r="DX12" s="350"/>
      <c r="DY12" s="350"/>
      <c r="DZ12" s="350"/>
      <c r="EA12" s="350"/>
      <c r="EB12" s="350"/>
      <c r="EC12" s="350"/>
      <c r="ED12" s="350"/>
      <c r="EE12" s="350"/>
      <c r="EF12" s="350"/>
      <c r="EG12" s="350"/>
      <c r="EH12" s="350"/>
      <c r="EI12" s="350"/>
      <c r="EJ12" s="350"/>
      <c r="EK12" s="350"/>
      <c r="EL12" s="350"/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350"/>
      <c r="FA12" s="350"/>
      <c r="FB12" s="350"/>
      <c r="FC12" s="350"/>
      <c r="FD12" s="350"/>
      <c r="FE12" s="350"/>
      <c r="FF12" s="350"/>
      <c r="FG12" s="350"/>
      <c r="FH12" s="350"/>
      <c r="FI12" s="350"/>
      <c r="FJ12" s="350"/>
      <c r="FK12" s="350"/>
      <c r="FL12" s="350"/>
      <c r="FM12" s="350"/>
      <c r="FN12" s="350"/>
      <c r="FO12" s="350"/>
      <c r="FP12" s="350"/>
      <c r="FQ12" s="350"/>
      <c r="FR12" s="350"/>
      <c r="FS12" s="350"/>
      <c r="FT12" s="350"/>
      <c r="FU12" s="350"/>
      <c r="FV12" s="350"/>
      <c r="FW12" s="350"/>
      <c r="FX12" s="350"/>
      <c r="FY12" s="350"/>
      <c r="FZ12" s="350"/>
      <c r="GA12" s="350"/>
      <c r="GB12" s="350"/>
      <c r="GC12" s="350"/>
      <c r="GD12" s="350"/>
    </row>
    <row r="14" spans="1:186" ht="38.1" customHeight="1"/>
  </sheetData>
  <sheetProtection password="FA9C" sheet="1" objects="1" scenarios="1" formatColumns="0" formatRows="0"/>
  <phoneticPr fontId="42" type="noConversion"/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List09">
    <tabColor indexed="30"/>
  </sheetPr>
  <dimension ref="A1:BV82"/>
  <sheetViews>
    <sheetView showGridLines="0" topLeftCell="A11" zoomScaleNormal="100" workbookViewId="0">
      <pane xSplit="6" ySplit="7" topLeftCell="G18" activePane="bottomRight" state="frozen"/>
      <selection activeCell="D12" sqref="D12:F12"/>
      <selection pane="topRight" activeCell="D12" sqref="D12:F12"/>
      <selection pane="bottomLeft" activeCell="D12" sqref="D12:F12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44" width="12.7109375" style="343" customWidth="1"/>
    <col min="45" max="16384" width="9.140625" style="343"/>
  </cols>
  <sheetData>
    <row r="1" spans="1:74" hidden="1">
      <c r="A1" s="339" t="s">
        <v>1325</v>
      </c>
      <c r="D1" s="342"/>
      <c r="E1" s="342"/>
      <c r="F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</row>
    <row r="2" spans="1:74" hidden="1">
      <c r="D2" s="342"/>
      <c r="E2" s="342"/>
      <c r="F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</row>
    <row r="3" spans="1:74" hidden="1">
      <c r="D3" s="342"/>
      <c r="E3" s="342"/>
      <c r="F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</row>
    <row r="4" spans="1:74" hidden="1">
      <c r="D4" s="342"/>
      <c r="E4" s="342"/>
      <c r="F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</row>
    <row r="5" spans="1:74" hidden="1">
      <c r="D5" s="342"/>
      <c r="E5" s="342"/>
      <c r="F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</row>
    <row r="6" spans="1:74" hidden="1">
      <c r="D6" s="342"/>
      <c r="E6" s="342"/>
      <c r="F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</row>
    <row r="7" spans="1:74" hidden="1">
      <c r="D7" s="342"/>
      <c r="E7" s="342"/>
      <c r="F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</row>
    <row r="8" spans="1:74" hidden="1">
      <c r="D8" s="342"/>
      <c r="E8" s="342"/>
      <c r="F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</row>
    <row r="9" spans="1:74" hidden="1">
      <c r="D9" s="342"/>
      <c r="E9" s="342"/>
      <c r="F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</row>
    <row r="10" spans="1:74" hidden="1">
      <c r="D10" s="342"/>
      <c r="E10" s="342"/>
      <c r="F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</row>
    <row r="11" spans="1:74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</row>
    <row r="12" spans="1:74" s="351" customFormat="1" ht="20.100000000000001" customHeight="1">
      <c r="A12" s="344"/>
      <c r="B12" s="340"/>
      <c r="C12" s="349"/>
      <c r="D12" s="533" t="s">
        <v>1829</v>
      </c>
      <c r="E12" s="533"/>
      <c r="F12" s="533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</row>
    <row r="13" spans="1:74" s="351" customFormat="1" ht="16.5">
      <c r="A13" s="344"/>
      <c r="B13" s="340"/>
      <c r="C13" s="349"/>
      <c r="D13" s="356"/>
      <c r="E13" s="356"/>
      <c r="F13" s="352"/>
      <c r="G13" s="354"/>
      <c r="H13" s="354"/>
      <c r="I13" s="354"/>
      <c r="J13" s="354"/>
      <c r="K13" s="354"/>
      <c r="L13" s="354"/>
      <c r="M13" s="354"/>
      <c r="N13" s="354"/>
      <c r="O13" s="353"/>
      <c r="P13" s="354"/>
      <c r="Q13" s="354"/>
      <c r="R13" s="353"/>
      <c r="S13" s="355"/>
      <c r="T13" s="355"/>
      <c r="U13" s="353"/>
      <c r="V13" s="354"/>
      <c r="W13" s="354"/>
      <c r="X13" s="353"/>
      <c r="Y13" s="355"/>
      <c r="Z13" s="355"/>
      <c r="AA13" s="353"/>
      <c r="AB13" s="354"/>
      <c r="AC13" s="354"/>
      <c r="AD13" s="353"/>
      <c r="AE13" s="355"/>
      <c r="AF13" s="355"/>
      <c r="AG13" s="353"/>
      <c r="AH13" s="354"/>
      <c r="AI13" s="354"/>
      <c r="AJ13" s="353"/>
      <c r="AK13" s="355"/>
      <c r="AL13" s="355"/>
      <c r="AM13" s="353"/>
      <c r="AN13" s="354"/>
      <c r="AO13" s="354"/>
      <c r="AP13" s="353"/>
      <c r="AQ13" s="355"/>
      <c r="AR13" s="355"/>
    </row>
    <row r="14" spans="1:74" ht="38.1" customHeight="1">
      <c r="C14" s="356" t="s">
        <v>2304</v>
      </c>
      <c r="D14" s="743" t="s">
        <v>1753</v>
      </c>
      <c r="E14" s="743"/>
      <c r="F14" s="745" t="s">
        <v>2305</v>
      </c>
      <c r="G14" s="811" t="str">
        <f>"Утверждено в тарифе " &amp; god-2</f>
        <v>Утверждено в тарифе 2014</v>
      </c>
      <c r="H14" s="812"/>
      <c r="I14" s="811" t="str">
        <f>"Факт " &amp; god-2</f>
        <v>Факт 2014</v>
      </c>
      <c r="J14" s="812"/>
      <c r="K14" s="811" t="str">
        <f>"Утверждено в тарифе " &amp; god-1</f>
        <v>Утверждено в тарифе 2015</v>
      </c>
      <c r="L14" s="812"/>
      <c r="M14" s="811" t="str">
        <f>"Ожидаемо в " &amp; god-1</f>
        <v>Ожидаемо в 2015</v>
      </c>
      <c r="N14" s="812"/>
      <c r="O14" s="811" t="str">
        <f>"План " &amp; god</f>
        <v>План 2016</v>
      </c>
      <c r="P14" s="821"/>
      <c r="Q14" s="822"/>
      <c r="R14" s="821"/>
      <c r="S14" s="821"/>
      <c r="T14" s="812"/>
      <c r="U14" s="840" t="str">
        <f>"План " &amp; god+1</f>
        <v>План 2017</v>
      </c>
      <c r="V14" s="821"/>
      <c r="W14" s="822"/>
      <c r="X14" s="821"/>
      <c r="Y14" s="821"/>
      <c r="Z14" s="812"/>
      <c r="AA14" s="840" t="str">
        <f>"План " &amp; god+2</f>
        <v>План 2018</v>
      </c>
      <c r="AB14" s="821"/>
      <c r="AC14" s="822"/>
      <c r="AD14" s="821"/>
      <c r="AE14" s="821"/>
      <c r="AF14" s="812"/>
      <c r="AG14" s="840" t="str">
        <f>"План " &amp; god+3</f>
        <v>План 2019</v>
      </c>
      <c r="AH14" s="821"/>
      <c r="AI14" s="822"/>
      <c r="AJ14" s="821"/>
      <c r="AK14" s="821"/>
      <c r="AL14" s="812"/>
      <c r="AM14" s="840" t="str">
        <f>"План " &amp; god+4</f>
        <v>План 2020</v>
      </c>
      <c r="AN14" s="821"/>
      <c r="AO14" s="822"/>
      <c r="AP14" s="821"/>
      <c r="AQ14" s="821"/>
      <c r="AR14" s="812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  <c r="BD14" s="496"/>
      <c r="BE14" s="496"/>
      <c r="BF14" s="496"/>
      <c r="BG14" s="496"/>
      <c r="BH14" s="496"/>
      <c r="BI14" s="496"/>
      <c r="BJ14" s="496"/>
      <c r="BK14" s="496"/>
      <c r="BL14" s="496"/>
      <c r="BM14" s="496"/>
      <c r="BN14" s="496"/>
      <c r="BO14" s="496"/>
      <c r="BP14" s="496"/>
      <c r="BQ14" s="496"/>
      <c r="BR14" s="496"/>
      <c r="BS14" s="496"/>
      <c r="BT14" s="496"/>
      <c r="BU14" s="496"/>
      <c r="BV14" s="496"/>
    </row>
    <row r="15" spans="1:74" ht="25.5" customHeight="1">
      <c r="C15" s="356" t="s">
        <v>2306</v>
      </c>
      <c r="D15" s="743"/>
      <c r="E15" s="743"/>
      <c r="F15" s="745"/>
      <c r="G15" s="357" t="s">
        <v>2307</v>
      </c>
      <c r="H15" s="359" t="s">
        <v>2308</v>
      </c>
      <c r="I15" s="357" t="s">
        <v>2307</v>
      </c>
      <c r="J15" s="359" t="s">
        <v>2308</v>
      </c>
      <c r="K15" s="357" t="s">
        <v>2307</v>
      </c>
      <c r="L15" s="359" t="s">
        <v>2308</v>
      </c>
      <c r="M15" s="357" t="s">
        <v>2307</v>
      </c>
      <c r="N15" s="359" t="s">
        <v>2308</v>
      </c>
      <c r="O15" s="825" t="s">
        <v>2307</v>
      </c>
      <c r="P15" s="823"/>
      <c r="Q15" s="824"/>
      <c r="R15" s="823" t="s">
        <v>2308</v>
      </c>
      <c r="S15" s="823"/>
      <c r="T15" s="824"/>
      <c r="U15" s="823" t="s">
        <v>2307</v>
      </c>
      <c r="V15" s="823"/>
      <c r="W15" s="824"/>
      <c r="X15" s="823" t="s">
        <v>2308</v>
      </c>
      <c r="Y15" s="823"/>
      <c r="Z15" s="824"/>
      <c r="AA15" s="823" t="s">
        <v>2307</v>
      </c>
      <c r="AB15" s="823"/>
      <c r="AC15" s="824"/>
      <c r="AD15" s="823" t="s">
        <v>2308</v>
      </c>
      <c r="AE15" s="823"/>
      <c r="AF15" s="824"/>
      <c r="AG15" s="823" t="s">
        <v>2307</v>
      </c>
      <c r="AH15" s="823"/>
      <c r="AI15" s="824"/>
      <c r="AJ15" s="823" t="s">
        <v>2308</v>
      </c>
      <c r="AK15" s="823"/>
      <c r="AL15" s="824"/>
      <c r="AM15" s="823" t="s">
        <v>2307</v>
      </c>
      <c r="AN15" s="823"/>
      <c r="AO15" s="824"/>
      <c r="AP15" s="823" t="s">
        <v>2308</v>
      </c>
      <c r="AQ15" s="823"/>
      <c r="AR15" s="824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  <c r="BD15" s="496"/>
      <c r="BE15" s="496"/>
      <c r="BF15" s="496"/>
      <c r="BG15" s="496"/>
      <c r="BH15" s="496"/>
      <c r="BI15" s="496"/>
      <c r="BJ15" s="496"/>
      <c r="BK15" s="496"/>
      <c r="BL15" s="496"/>
      <c r="BM15" s="496"/>
      <c r="BN15" s="496"/>
      <c r="BO15" s="496"/>
      <c r="BP15" s="496"/>
      <c r="BQ15" s="496"/>
      <c r="BR15" s="496"/>
      <c r="BS15" s="496"/>
      <c r="BT15" s="496"/>
      <c r="BU15" s="496"/>
      <c r="BV15" s="496"/>
    </row>
    <row r="16" spans="1:74" ht="25.5" customHeight="1">
      <c r="D16" s="743"/>
      <c r="E16" s="743"/>
      <c r="F16" s="745"/>
      <c r="G16" s="357" t="s">
        <v>1379</v>
      </c>
      <c r="H16" s="359" t="s">
        <v>1379</v>
      </c>
      <c r="I16" s="357" t="s">
        <v>1379</v>
      </c>
      <c r="J16" s="359" t="s">
        <v>1379</v>
      </c>
      <c r="K16" s="357" t="s">
        <v>1379</v>
      </c>
      <c r="L16" s="359" t="s">
        <v>1379</v>
      </c>
      <c r="M16" s="357" t="s">
        <v>1379</v>
      </c>
      <c r="N16" s="359" t="s">
        <v>1379</v>
      </c>
      <c r="O16" s="357" t="s">
        <v>1379</v>
      </c>
      <c r="P16" s="358" t="s">
        <v>1832</v>
      </c>
      <c r="Q16" s="359" t="s">
        <v>2309</v>
      </c>
      <c r="R16" s="635" t="s">
        <v>1379</v>
      </c>
      <c r="S16" s="358" t="s">
        <v>1832</v>
      </c>
      <c r="T16" s="359" t="s">
        <v>2309</v>
      </c>
      <c r="U16" s="635" t="s">
        <v>1379</v>
      </c>
      <c r="V16" s="358" t="s">
        <v>1832</v>
      </c>
      <c r="W16" s="359" t="s">
        <v>2309</v>
      </c>
      <c r="X16" s="635" t="s">
        <v>1379</v>
      </c>
      <c r="Y16" s="358" t="s">
        <v>1832</v>
      </c>
      <c r="Z16" s="359" t="s">
        <v>2309</v>
      </c>
      <c r="AA16" s="635" t="s">
        <v>1379</v>
      </c>
      <c r="AB16" s="358" t="s">
        <v>1832</v>
      </c>
      <c r="AC16" s="359" t="s">
        <v>2309</v>
      </c>
      <c r="AD16" s="635" t="s">
        <v>1379</v>
      </c>
      <c r="AE16" s="358" t="s">
        <v>1832</v>
      </c>
      <c r="AF16" s="359" t="s">
        <v>2309</v>
      </c>
      <c r="AG16" s="635" t="s">
        <v>1379</v>
      </c>
      <c r="AH16" s="358" t="s">
        <v>1832</v>
      </c>
      <c r="AI16" s="359" t="s">
        <v>2309</v>
      </c>
      <c r="AJ16" s="635" t="s">
        <v>1379</v>
      </c>
      <c r="AK16" s="358" t="s">
        <v>1832</v>
      </c>
      <c r="AL16" s="359" t="s">
        <v>2309</v>
      </c>
      <c r="AM16" s="635" t="s">
        <v>1379</v>
      </c>
      <c r="AN16" s="358" t="s">
        <v>1832</v>
      </c>
      <c r="AO16" s="359" t="s">
        <v>2309</v>
      </c>
      <c r="AP16" s="635" t="s">
        <v>1379</v>
      </c>
      <c r="AQ16" s="358" t="s">
        <v>1832</v>
      </c>
      <c r="AR16" s="359" t="s">
        <v>2309</v>
      </c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  <c r="BD16" s="496"/>
      <c r="BE16" s="496"/>
      <c r="BF16" s="496"/>
      <c r="BG16" s="496"/>
      <c r="BH16" s="496"/>
      <c r="BI16" s="496"/>
      <c r="BJ16" s="496"/>
      <c r="BK16" s="496"/>
      <c r="BL16" s="496"/>
      <c r="BM16" s="496"/>
      <c r="BN16" s="496"/>
      <c r="BO16" s="496"/>
      <c r="BP16" s="496"/>
      <c r="BQ16" s="496"/>
      <c r="BR16" s="496"/>
      <c r="BS16" s="496"/>
      <c r="BT16" s="496"/>
      <c r="BU16" s="496"/>
      <c r="BV16" s="496"/>
    </row>
    <row r="17" spans="2:74" hidden="1">
      <c r="D17" s="838">
        <v>1</v>
      </c>
      <c r="E17" s="839"/>
      <c r="F17" s="404">
        <f>D17+1</f>
        <v>2</v>
      </c>
      <c r="G17" s="361">
        <v>11</v>
      </c>
      <c r="H17" s="362">
        <v>11</v>
      </c>
      <c r="I17" s="361">
        <v>11</v>
      </c>
      <c r="J17" s="362">
        <v>11</v>
      </c>
      <c r="K17" s="361">
        <v>11</v>
      </c>
      <c r="L17" s="362">
        <v>11</v>
      </c>
      <c r="M17" s="361">
        <v>11</v>
      </c>
      <c r="N17" s="362">
        <v>11</v>
      </c>
      <c r="O17" s="361">
        <v>15</v>
      </c>
      <c r="P17" s="360">
        <v>17</v>
      </c>
      <c r="Q17" s="362">
        <v>17</v>
      </c>
      <c r="R17" s="636">
        <v>30</v>
      </c>
      <c r="S17" s="360">
        <v>32</v>
      </c>
      <c r="T17" s="362">
        <v>32</v>
      </c>
      <c r="U17" s="636">
        <v>15</v>
      </c>
      <c r="V17" s="360">
        <v>17</v>
      </c>
      <c r="W17" s="362">
        <v>17</v>
      </c>
      <c r="X17" s="636">
        <v>30</v>
      </c>
      <c r="Y17" s="360">
        <v>32</v>
      </c>
      <c r="Z17" s="362">
        <v>32</v>
      </c>
      <c r="AA17" s="636">
        <v>15</v>
      </c>
      <c r="AB17" s="360">
        <v>17</v>
      </c>
      <c r="AC17" s="362">
        <v>17</v>
      </c>
      <c r="AD17" s="636">
        <v>30</v>
      </c>
      <c r="AE17" s="360">
        <v>32</v>
      </c>
      <c r="AF17" s="362">
        <v>32</v>
      </c>
      <c r="AG17" s="636">
        <v>15</v>
      </c>
      <c r="AH17" s="360">
        <v>17</v>
      </c>
      <c r="AI17" s="362">
        <v>17</v>
      </c>
      <c r="AJ17" s="636">
        <v>30</v>
      </c>
      <c r="AK17" s="360">
        <v>32</v>
      </c>
      <c r="AL17" s="362">
        <v>32</v>
      </c>
      <c r="AM17" s="636">
        <v>15</v>
      </c>
      <c r="AN17" s="360">
        <v>17</v>
      </c>
      <c r="AO17" s="362">
        <v>17</v>
      </c>
      <c r="AP17" s="636">
        <v>30</v>
      </c>
      <c r="AQ17" s="360">
        <v>32</v>
      </c>
      <c r="AR17" s="362">
        <v>32</v>
      </c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  <c r="BD17" s="496"/>
      <c r="BE17" s="496"/>
      <c r="BF17" s="496"/>
      <c r="BG17" s="496"/>
      <c r="BH17" s="496"/>
      <c r="BI17" s="496"/>
      <c r="BJ17" s="496"/>
      <c r="BK17" s="496"/>
      <c r="BL17" s="496"/>
      <c r="BM17" s="496"/>
      <c r="BN17" s="496"/>
      <c r="BO17" s="496"/>
      <c r="BP17" s="496"/>
      <c r="BQ17" s="496"/>
      <c r="BR17" s="496"/>
      <c r="BS17" s="496"/>
      <c r="BT17" s="496"/>
      <c r="BU17" s="496"/>
      <c r="BV17" s="496"/>
    </row>
    <row r="18" spans="2:74" ht="25.5" customHeight="1">
      <c r="C18" s="356" t="s">
        <v>2304</v>
      </c>
      <c r="D18" s="363" t="s">
        <v>1464</v>
      </c>
      <c r="E18" s="830" t="s">
        <v>1825</v>
      </c>
      <c r="F18" s="831"/>
      <c r="G18" s="454">
        <f t="shared" ref="G18:N18" si="0">G19+G21+G23</f>
        <v>0</v>
      </c>
      <c r="H18" s="456">
        <f t="shared" si="0"/>
        <v>0</v>
      </c>
      <c r="I18" s="454">
        <f t="shared" si="0"/>
        <v>0</v>
      </c>
      <c r="J18" s="456">
        <f t="shared" si="0"/>
        <v>0</v>
      </c>
      <c r="K18" s="454">
        <f t="shared" si="0"/>
        <v>0</v>
      </c>
      <c r="L18" s="456">
        <f t="shared" si="0"/>
        <v>0</v>
      </c>
      <c r="M18" s="454">
        <f t="shared" si="0"/>
        <v>0</v>
      </c>
      <c r="N18" s="456">
        <f t="shared" si="0"/>
        <v>0</v>
      </c>
      <c r="O18" s="454">
        <f>P18+Q18</f>
        <v>0</v>
      </c>
      <c r="P18" s="455">
        <f>P19+P21+P23</f>
        <v>0</v>
      </c>
      <c r="Q18" s="456">
        <f>Q19+Q21+Q23</f>
        <v>0</v>
      </c>
      <c r="R18" s="457">
        <f>R19+R21+R23</f>
        <v>0</v>
      </c>
      <c r="S18" s="455">
        <f>S19+S21+S23</f>
        <v>0</v>
      </c>
      <c r="T18" s="456">
        <f>T19+T21+T23</f>
        <v>0</v>
      </c>
      <c r="U18" s="457">
        <f>V18+W18</f>
        <v>0</v>
      </c>
      <c r="V18" s="455">
        <f>V19+V21+V23</f>
        <v>0</v>
      </c>
      <c r="W18" s="456">
        <f>W19+W21+W23</f>
        <v>0</v>
      </c>
      <c r="X18" s="457">
        <f>X19+X21+X23</f>
        <v>0</v>
      </c>
      <c r="Y18" s="455">
        <f>Y19+Y21+Y23</f>
        <v>0</v>
      </c>
      <c r="Z18" s="456">
        <f>Z19+Z21+Z23</f>
        <v>0</v>
      </c>
      <c r="AA18" s="457">
        <f>AB18+AC18</f>
        <v>0</v>
      </c>
      <c r="AB18" s="455">
        <f>AB19+AB21+AB23</f>
        <v>0</v>
      </c>
      <c r="AC18" s="456">
        <f>AC19+AC21+AC23</f>
        <v>0</v>
      </c>
      <c r="AD18" s="457">
        <f>AD19+AD21+AD23</f>
        <v>0</v>
      </c>
      <c r="AE18" s="455">
        <f>AE19+AE21+AE23</f>
        <v>0</v>
      </c>
      <c r="AF18" s="456">
        <f>AF19+AF21+AF23</f>
        <v>0</v>
      </c>
      <c r="AG18" s="457">
        <f>AH18+AI18</f>
        <v>0</v>
      </c>
      <c r="AH18" s="455">
        <f>AH19+AH21+AH23</f>
        <v>0</v>
      </c>
      <c r="AI18" s="456">
        <f>AI19+AI21+AI23</f>
        <v>0</v>
      </c>
      <c r="AJ18" s="457">
        <f>AJ19+AJ21+AJ23</f>
        <v>0</v>
      </c>
      <c r="AK18" s="455">
        <f>AK19+AK21+AK23</f>
        <v>0</v>
      </c>
      <c r="AL18" s="456">
        <f>AL19+AL21+AL23</f>
        <v>0</v>
      </c>
      <c r="AM18" s="457">
        <f>AN18+AO18</f>
        <v>0</v>
      </c>
      <c r="AN18" s="455">
        <f>AN19+AN21+AN23</f>
        <v>0</v>
      </c>
      <c r="AO18" s="456">
        <f>AO19+AO21+AO23</f>
        <v>0</v>
      </c>
      <c r="AP18" s="457">
        <f>AP19+AP21+AP23</f>
        <v>0</v>
      </c>
      <c r="AQ18" s="455">
        <f>AQ19+AQ21+AQ23</f>
        <v>0</v>
      </c>
      <c r="AR18" s="456">
        <f>AR19+AR21+AR23</f>
        <v>0</v>
      </c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  <c r="BD18" s="496"/>
      <c r="BE18" s="496"/>
      <c r="BF18" s="496"/>
      <c r="BG18" s="496"/>
      <c r="BH18" s="496"/>
      <c r="BI18" s="496"/>
      <c r="BJ18" s="496"/>
      <c r="BK18" s="496"/>
      <c r="BL18" s="496"/>
      <c r="BM18" s="496"/>
      <c r="BN18" s="496"/>
      <c r="BO18" s="496"/>
      <c r="BP18" s="496"/>
      <c r="BQ18" s="496"/>
      <c r="BR18" s="496"/>
      <c r="BS18" s="496"/>
      <c r="BT18" s="496"/>
      <c r="BU18" s="496"/>
      <c r="BV18" s="496"/>
    </row>
    <row r="19" spans="2:74">
      <c r="B19" s="340" t="s">
        <v>1393</v>
      </c>
      <c r="C19" s="356" t="s">
        <v>2304</v>
      </c>
      <c r="D19" s="378" t="s">
        <v>1884</v>
      </c>
      <c r="E19" s="813" t="s">
        <v>934</v>
      </c>
      <c r="F19" s="814"/>
      <c r="G19" s="373"/>
      <c r="H19" s="374"/>
      <c r="I19" s="373"/>
      <c r="J19" s="374"/>
      <c r="K19" s="373"/>
      <c r="L19" s="374"/>
      <c r="M19" s="373"/>
      <c r="N19" s="374"/>
      <c r="O19" s="454">
        <f>P19+Q19</f>
        <v>0</v>
      </c>
      <c r="P19" s="537">
        <f>SUMIF($E$24:$E$25,$D19,P$24:P$25)</f>
        <v>0</v>
      </c>
      <c r="Q19" s="538">
        <f>SUMIF($E$24:$E$25,$D19,Q$24:Q$25)</f>
        <v>0</v>
      </c>
      <c r="R19" s="637">
        <f>SUMIF($E$24:$E$25,$D19,R$24:R$25)</f>
        <v>0</v>
      </c>
      <c r="S19" s="537">
        <f>SUMIF($E$24:$E$25,$D19,S$24:S$25)</f>
        <v>0</v>
      </c>
      <c r="T19" s="538">
        <f>SUMIF($E$24:$E$25,$D19,T$24:T$25)</f>
        <v>0</v>
      </c>
      <c r="U19" s="457">
        <f>V19+W19</f>
        <v>0</v>
      </c>
      <c r="V19" s="537">
        <f>SUMIF($E$24:$E$25,$D19,V$24:V$25)</f>
        <v>0</v>
      </c>
      <c r="W19" s="538">
        <f>SUMIF($E$24:$E$25,$D19,W$24:W$25)</f>
        <v>0</v>
      </c>
      <c r="X19" s="637">
        <f>SUMIF($E$24:$E$25,$D19,X$24:X$25)</f>
        <v>0</v>
      </c>
      <c r="Y19" s="537">
        <f>SUMIF($E$24:$E$25,$D19,Y$24:Y$25)</f>
        <v>0</v>
      </c>
      <c r="Z19" s="538">
        <f>SUMIF($E$24:$E$25,$D19,Z$24:Z$25)</f>
        <v>0</v>
      </c>
      <c r="AA19" s="457">
        <f>AB19+AC19</f>
        <v>0</v>
      </c>
      <c r="AB19" s="537">
        <f>SUMIF($E$24:$E$25,$D19,AB$24:AB$25)</f>
        <v>0</v>
      </c>
      <c r="AC19" s="538">
        <f>SUMIF($E$24:$E$25,$D19,AC$24:AC$25)</f>
        <v>0</v>
      </c>
      <c r="AD19" s="637">
        <f>SUMIF($E$24:$E$25,$D19,AD$24:AD$25)</f>
        <v>0</v>
      </c>
      <c r="AE19" s="537">
        <f>SUMIF($E$24:$E$25,$D19,AE$24:AE$25)</f>
        <v>0</v>
      </c>
      <c r="AF19" s="538">
        <f>SUMIF($E$24:$E$25,$D19,AF$24:AF$25)</f>
        <v>0</v>
      </c>
      <c r="AG19" s="457">
        <f>AH19+AI19</f>
        <v>0</v>
      </c>
      <c r="AH19" s="537">
        <f>SUMIF($E$24:$E$25,$D19,AH$24:AH$25)</f>
        <v>0</v>
      </c>
      <c r="AI19" s="538">
        <f>SUMIF($E$24:$E$25,$D19,AI$24:AI$25)</f>
        <v>0</v>
      </c>
      <c r="AJ19" s="637">
        <f>SUMIF($E$24:$E$25,$D19,AJ$24:AJ$25)</f>
        <v>0</v>
      </c>
      <c r="AK19" s="537">
        <f>SUMIF($E$24:$E$25,$D19,AK$24:AK$25)</f>
        <v>0</v>
      </c>
      <c r="AL19" s="538">
        <f>SUMIF($E$24:$E$25,$D19,AL$24:AL$25)</f>
        <v>0</v>
      </c>
      <c r="AM19" s="457">
        <f>AN19+AO19</f>
        <v>0</v>
      </c>
      <c r="AN19" s="537">
        <f>SUMIF($E$24:$E$25,$D19,AN$24:AN$25)</f>
        <v>0</v>
      </c>
      <c r="AO19" s="538">
        <f>SUMIF($E$24:$E$25,$D19,AO$24:AO$25)</f>
        <v>0</v>
      </c>
      <c r="AP19" s="637">
        <f>SUMIF($E$24:$E$25,$D19,AP$24:AP$25)</f>
        <v>0</v>
      </c>
      <c r="AQ19" s="537">
        <f>SUMIF($E$24:$E$25,$D19,AQ$24:AQ$25)</f>
        <v>0</v>
      </c>
      <c r="AR19" s="538">
        <f>SUMIF($E$24:$E$25,$D19,AR$24:AR$25)</f>
        <v>0</v>
      </c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  <c r="BD19" s="496"/>
      <c r="BE19" s="496"/>
      <c r="BF19" s="496"/>
      <c r="BG19" s="496"/>
      <c r="BH19" s="496"/>
      <c r="BI19" s="496"/>
      <c r="BJ19" s="496"/>
      <c r="BK19" s="496"/>
      <c r="BL19" s="496"/>
      <c r="BM19" s="496"/>
      <c r="BN19" s="496"/>
      <c r="BO19" s="496"/>
      <c r="BP19" s="496"/>
      <c r="BQ19" s="496"/>
      <c r="BR19" s="496"/>
      <c r="BS19" s="496"/>
      <c r="BT19" s="496"/>
      <c r="BU19" s="496"/>
      <c r="BV19" s="496"/>
    </row>
    <row r="20" spans="2:74">
      <c r="C20" s="356"/>
      <c r="D20" s="367"/>
      <c r="E20" s="834" t="s">
        <v>1990</v>
      </c>
      <c r="F20" s="834"/>
      <c r="G20" s="556"/>
      <c r="H20" s="555"/>
      <c r="I20" s="556"/>
      <c r="J20" s="555"/>
      <c r="K20" s="556"/>
      <c r="L20" s="555"/>
      <c r="M20" s="556"/>
      <c r="N20" s="555"/>
      <c r="O20" s="534"/>
      <c r="P20" s="535"/>
      <c r="Q20" s="536"/>
      <c r="R20" s="535"/>
      <c r="S20" s="535"/>
      <c r="T20" s="536"/>
      <c r="U20" s="535"/>
      <c r="V20" s="535"/>
      <c r="W20" s="536"/>
      <c r="X20" s="535"/>
      <c r="Y20" s="535"/>
      <c r="Z20" s="536"/>
      <c r="AA20" s="535"/>
      <c r="AB20" s="535"/>
      <c r="AC20" s="536"/>
      <c r="AD20" s="535"/>
      <c r="AE20" s="535"/>
      <c r="AF20" s="536"/>
      <c r="AG20" s="535"/>
      <c r="AH20" s="535"/>
      <c r="AI20" s="536"/>
      <c r="AJ20" s="535"/>
      <c r="AK20" s="535"/>
      <c r="AL20" s="536"/>
      <c r="AM20" s="535"/>
      <c r="AN20" s="535"/>
      <c r="AO20" s="536"/>
      <c r="AP20" s="535"/>
      <c r="AQ20" s="535"/>
      <c r="AR20" s="536"/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  <c r="BD20" s="496"/>
      <c r="BE20" s="496"/>
      <c r="BF20" s="496"/>
      <c r="BG20" s="496"/>
      <c r="BH20" s="496"/>
      <c r="BI20" s="496"/>
      <c r="BJ20" s="496"/>
      <c r="BK20" s="496"/>
      <c r="BL20" s="496"/>
      <c r="BM20" s="496"/>
      <c r="BN20" s="496"/>
      <c r="BO20" s="496"/>
      <c r="BP20" s="496"/>
      <c r="BQ20" s="496"/>
      <c r="BR20" s="496"/>
      <c r="BS20" s="496"/>
      <c r="BT20" s="496"/>
      <c r="BU20" s="496"/>
      <c r="BV20" s="496"/>
    </row>
    <row r="21" spans="2:74" ht="15" customHeight="1">
      <c r="B21" s="340" t="s">
        <v>1394</v>
      </c>
      <c r="C21" s="356" t="s">
        <v>2304</v>
      </c>
      <c r="D21" s="378" t="s">
        <v>1887</v>
      </c>
      <c r="E21" s="813" t="s">
        <v>936</v>
      </c>
      <c r="F21" s="814"/>
      <c r="G21" s="373"/>
      <c r="H21" s="374"/>
      <c r="I21" s="373"/>
      <c r="J21" s="374"/>
      <c r="K21" s="373"/>
      <c r="L21" s="374"/>
      <c r="M21" s="373"/>
      <c r="N21" s="374"/>
      <c r="O21" s="454">
        <f>P21+Q21</f>
        <v>0</v>
      </c>
      <c r="P21" s="537">
        <f>SUMIF($E$24:$E$25,$D21,P$24:P$25)</f>
        <v>0</v>
      </c>
      <c r="Q21" s="538">
        <f>SUMIF($E$24:$E$25,$D21,Q$24:Q$25)</f>
        <v>0</v>
      </c>
      <c r="R21" s="637">
        <f>SUMIF($E$24:$E$25,$D21,R$24:R$25)</f>
        <v>0</v>
      </c>
      <c r="S21" s="537">
        <f>SUMIF($E$24:$E$25,$D21,S$24:S$25)</f>
        <v>0</v>
      </c>
      <c r="T21" s="538">
        <f>SUMIF($E$24:$E$25,$D21,T$24:T$25)</f>
        <v>0</v>
      </c>
      <c r="U21" s="457">
        <f>V21+W21</f>
        <v>0</v>
      </c>
      <c r="V21" s="537">
        <f>SUMIF($E$24:$E$25,$D21,V$24:V$25)</f>
        <v>0</v>
      </c>
      <c r="W21" s="538">
        <f>SUMIF($E$24:$E$25,$D21,W$24:W$25)</f>
        <v>0</v>
      </c>
      <c r="X21" s="637">
        <f>SUMIF($E$24:$E$25,$D21,X$24:X$25)</f>
        <v>0</v>
      </c>
      <c r="Y21" s="537">
        <f>SUMIF($E$24:$E$25,$D21,Y$24:Y$25)</f>
        <v>0</v>
      </c>
      <c r="Z21" s="538">
        <f>SUMIF($E$24:$E$25,$D21,Z$24:Z$25)</f>
        <v>0</v>
      </c>
      <c r="AA21" s="457">
        <f>AB21+AC21</f>
        <v>0</v>
      </c>
      <c r="AB21" s="537">
        <f>SUMIF($E$24:$E$25,$D21,AB$24:AB$25)</f>
        <v>0</v>
      </c>
      <c r="AC21" s="538">
        <f>SUMIF($E$24:$E$25,$D21,AC$24:AC$25)</f>
        <v>0</v>
      </c>
      <c r="AD21" s="637">
        <f>SUMIF($E$24:$E$25,$D21,AD$24:AD$25)</f>
        <v>0</v>
      </c>
      <c r="AE21" s="537">
        <f>SUMIF($E$24:$E$25,$D21,AE$24:AE$25)</f>
        <v>0</v>
      </c>
      <c r="AF21" s="538">
        <f>SUMIF($E$24:$E$25,$D21,AF$24:AF$25)</f>
        <v>0</v>
      </c>
      <c r="AG21" s="457">
        <f>AH21+AI21</f>
        <v>0</v>
      </c>
      <c r="AH21" s="537">
        <f>SUMIF($E$24:$E$25,$D21,AH$24:AH$25)</f>
        <v>0</v>
      </c>
      <c r="AI21" s="538">
        <f>SUMIF($E$24:$E$25,$D21,AI$24:AI$25)</f>
        <v>0</v>
      </c>
      <c r="AJ21" s="637">
        <f>SUMIF($E$24:$E$25,$D21,AJ$24:AJ$25)</f>
        <v>0</v>
      </c>
      <c r="AK21" s="537">
        <f>SUMIF($E$24:$E$25,$D21,AK$24:AK$25)</f>
        <v>0</v>
      </c>
      <c r="AL21" s="538">
        <f>SUMIF($E$24:$E$25,$D21,AL$24:AL$25)</f>
        <v>0</v>
      </c>
      <c r="AM21" s="457">
        <f>AN21+AO21</f>
        <v>0</v>
      </c>
      <c r="AN21" s="537">
        <f>SUMIF($E$24:$E$25,$D21,AN$24:AN$25)</f>
        <v>0</v>
      </c>
      <c r="AO21" s="538">
        <f>SUMIF($E$24:$E$25,$D21,AO$24:AO$25)</f>
        <v>0</v>
      </c>
      <c r="AP21" s="637">
        <f>SUMIF($E$24:$E$25,$D21,AP$24:AP$25)</f>
        <v>0</v>
      </c>
      <c r="AQ21" s="537">
        <f>SUMIF($E$24:$E$25,$D21,AQ$24:AQ$25)</f>
        <v>0</v>
      </c>
      <c r="AR21" s="538">
        <f>SUMIF($E$24:$E$25,$D21,AR$24:AR$25)</f>
        <v>0</v>
      </c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6"/>
      <c r="BK21" s="496"/>
      <c r="BL21" s="496"/>
      <c r="BM21" s="496"/>
      <c r="BN21" s="496"/>
      <c r="BO21" s="496"/>
      <c r="BP21" s="496"/>
      <c r="BQ21" s="496"/>
      <c r="BR21" s="496"/>
      <c r="BS21" s="496"/>
      <c r="BT21" s="496"/>
      <c r="BU21" s="496"/>
      <c r="BV21" s="496"/>
    </row>
    <row r="22" spans="2:74">
      <c r="C22" s="356"/>
      <c r="D22" s="367"/>
      <c r="E22" s="834" t="s">
        <v>1714</v>
      </c>
      <c r="F22" s="834"/>
      <c r="G22" s="556"/>
      <c r="H22" s="555"/>
      <c r="I22" s="556"/>
      <c r="J22" s="555"/>
      <c r="K22" s="556"/>
      <c r="L22" s="555"/>
      <c r="M22" s="556"/>
      <c r="N22" s="555"/>
      <c r="O22" s="534"/>
      <c r="P22" s="535"/>
      <c r="Q22" s="536"/>
      <c r="R22" s="535"/>
      <c r="S22" s="535"/>
      <c r="T22" s="536"/>
      <c r="U22" s="535"/>
      <c r="V22" s="535"/>
      <c r="W22" s="536"/>
      <c r="X22" s="535"/>
      <c r="Y22" s="535"/>
      <c r="Z22" s="536"/>
      <c r="AA22" s="535"/>
      <c r="AB22" s="535"/>
      <c r="AC22" s="536"/>
      <c r="AD22" s="535"/>
      <c r="AE22" s="535"/>
      <c r="AF22" s="536"/>
      <c r="AG22" s="535"/>
      <c r="AH22" s="535"/>
      <c r="AI22" s="536"/>
      <c r="AJ22" s="535"/>
      <c r="AK22" s="535"/>
      <c r="AL22" s="536"/>
      <c r="AM22" s="535"/>
      <c r="AN22" s="535"/>
      <c r="AO22" s="536"/>
      <c r="AP22" s="535"/>
      <c r="AQ22" s="535"/>
      <c r="AR22" s="536"/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6"/>
      <c r="BK22" s="496"/>
      <c r="BL22" s="496"/>
      <c r="BM22" s="496"/>
      <c r="BN22" s="496"/>
      <c r="BO22" s="496"/>
      <c r="BP22" s="496"/>
      <c r="BQ22" s="496"/>
      <c r="BR22" s="496"/>
      <c r="BS22" s="496"/>
      <c r="BT22" s="496"/>
      <c r="BU22" s="496"/>
      <c r="BV22" s="496"/>
    </row>
    <row r="23" spans="2:74" ht="15" customHeight="1">
      <c r="B23" s="340" t="s">
        <v>1396</v>
      </c>
      <c r="C23" s="356" t="s">
        <v>2304</v>
      </c>
      <c r="D23" s="378" t="s">
        <v>1395</v>
      </c>
      <c r="E23" s="813" t="s">
        <v>937</v>
      </c>
      <c r="F23" s="814"/>
      <c r="G23" s="373"/>
      <c r="H23" s="374"/>
      <c r="I23" s="373"/>
      <c r="J23" s="374"/>
      <c r="K23" s="373"/>
      <c r="L23" s="374"/>
      <c r="M23" s="373"/>
      <c r="N23" s="374"/>
      <c r="O23" s="454">
        <f>P23+Q23</f>
        <v>0</v>
      </c>
      <c r="P23" s="537">
        <f>SUMIF($E$24:$E$25,$D23,P$24:P$25)</f>
        <v>0</v>
      </c>
      <c r="Q23" s="538">
        <f>SUMIF($E$24:$E$25,$D23,Q$24:Q$25)</f>
        <v>0</v>
      </c>
      <c r="R23" s="637">
        <f>SUMIF($E$24:$E$25,$D23,R$24:R$25)</f>
        <v>0</v>
      </c>
      <c r="S23" s="537">
        <f>SUMIF($E$24:$E$25,$D23,S$24:S$25)</f>
        <v>0</v>
      </c>
      <c r="T23" s="538">
        <f>SUMIF($E$24:$E$25,$D23,T$24:T$25)</f>
        <v>0</v>
      </c>
      <c r="U23" s="457">
        <f>V23+W23</f>
        <v>0</v>
      </c>
      <c r="V23" s="537">
        <f>SUMIF($E$24:$E$25,$D23,V$24:V$25)</f>
        <v>0</v>
      </c>
      <c r="W23" s="538">
        <f>SUMIF($E$24:$E$25,$D23,W$24:W$25)</f>
        <v>0</v>
      </c>
      <c r="X23" s="637">
        <f>SUMIF($E$24:$E$25,$D23,X$24:X$25)</f>
        <v>0</v>
      </c>
      <c r="Y23" s="537">
        <f>SUMIF($E$24:$E$25,$D23,Y$24:Y$25)</f>
        <v>0</v>
      </c>
      <c r="Z23" s="538">
        <f>SUMIF($E$24:$E$25,$D23,Z$24:Z$25)</f>
        <v>0</v>
      </c>
      <c r="AA23" s="457">
        <f>AB23+AC23</f>
        <v>0</v>
      </c>
      <c r="AB23" s="537">
        <f>SUMIF($E$24:$E$25,$D23,AB$24:AB$25)</f>
        <v>0</v>
      </c>
      <c r="AC23" s="538">
        <f>SUMIF($E$24:$E$25,$D23,AC$24:AC$25)</f>
        <v>0</v>
      </c>
      <c r="AD23" s="637">
        <f>SUMIF($E$24:$E$25,$D23,AD$24:AD$25)</f>
        <v>0</v>
      </c>
      <c r="AE23" s="537">
        <f>SUMIF($E$24:$E$25,$D23,AE$24:AE$25)</f>
        <v>0</v>
      </c>
      <c r="AF23" s="538">
        <f>SUMIF($E$24:$E$25,$D23,AF$24:AF$25)</f>
        <v>0</v>
      </c>
      <c r="AG23" s="457">
        <f>AH23+AI23</f>
        <v>0</v>
      </c>
      <c r="AH23" s="537">
        <f>SUMIF($E$24:$E$25,$D23,AH$24:AH$25)</f>
        <v>0</v>
      </c>
      <c r="AI23" s="538">
        <f>SUMIF($E$24:$E$25,$D23,AI$24:AI$25)</f>
        <v>0</v>
      </c>
      <c r="AJ23" s="637">
        <f>SUMIF($E$24:$E$25,$D23,AJ$24:AJ$25)</f>
        <v>0</v>
      </c>
      <c r="AK23" s="537">
        <f>SUMIF($E$24:$E$25,$D23,AK$24:AK$25)</f>
        <v>0</v>
      </c>
      <c r="AL23" s="538">
        <f>SUMIF($E$24:$E$25,$D23,AL$24:AL$25)</f>
        <v>0</v>
      </c>
      <c r="AM23" s="457">
        <f>AN23+AO23</f>
        <v>0</v>
      </c>
      <c r="AN23" s="537">
        <f>SUMIF($E$24:$E$25,$D23,AN$24:AN$25)</f>
        <v>0</v>
      </c>
      <c r="AO23" s="538">
        <f>SUMIF($E$24:$E$25,$D23,AO$24:AO$25)</f>
        <v>0</v>
      </c>
      <c r="AP23" s="637">
        <f>SUMIF($E$24:$E$25,$D23,AP$24:AP$25)</f>
        <v>0</v>
      </c>
      <c r="AQ23" s="537">
        <f>SUMIF($E$24:$E$25,$D23,AQ$24:AQ$25)</f>
        <v>0</v>
      </c>
      <c r="AR23" s="538">
        <f>SUMIF($E$24:$E$25,$D23,AR$24:AR$25)</f>
        <v>0</v>
      </c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6"/>
      <c r="BK23" s="496"/>
      <c r="BL23" s="496"/>
      <c r="BM23" s="496"/>
      <c r="BN23" s="496"/>
      <c r="BO23" s="496"/>
      <c r="BP23" s="496"/>
      <c r="BQ23" s="496"/>
      <c r="BR23" s="496"/>
      <c r="BS23" s="496"/>
      <c r="BT23" s="496"/>
      <c r="BU23" s="496"/>
      <c r="BV23" s="496"/>
    </row>
    <row r="24" spans="2:74" ht="15" customHeight="1">
      <c r="B24" s="340" t="s">
        <v>2303</v>
      </c>
      <c r="C24" s="356"/>
      <c r="D24" s="367"/>
      <c r="E24" s="834" t="s">
        <v>1715</v>
      </c>
      <c r="F24" s="834"/>
      <c r="G24" s="556"/>
      <c r="H24" s="555"/>
      <c r="I24" s="556"/>
      <c r="J24" s="555"/>
      <c r="K24" s="556"/>
      <c r="L24" s="555"/>
      <c r="M24" s="556"/>
      <c r="N24" s="555"/>
      <c r="O24" s="534"/>
      <c r="P24" s="535"/>
      <c r="Q24" s="536"/>
      <c r="R24" s="535"/>
      <c r="S24" s="535"/>
      <c r="T24" s="536"/>
      <c r="U24" s="535"/>
      <c r="V24" s="535"/>
      <c r="W24" s="536"/>
      <c r="X24" s="535"/>
      <c r="Y24" s="535"/>
      <c r="Z24" s="536"/>
      <c r="AA24" s="535"/>
      <c r="AB24" s="535"/>
      <c r="AC24" s="536"/>
      <c r="AD24" s="535"/>
      <c r="AE24" s="535"/>
      <c r="AF24" s="536"/>
      <c r="AG24" s="535"/>
      <c r="AH24" s="535"/>
      <c r="AI24" s="536"/>
      <c r="AJ24" s="535"/>
      <c r="AK24" s="535"/>
      <c r="AL24" s="536"/>
      <c r="AM24" s="535"/>
      <c r="AN24" s="535"/>
      <c r="AO24" s="536"/>
      <c r="AP24" s="535"/>
      <c r="AQ24" s="535"/>
      <c r="AR24" s="536"/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  <c r="BD24" s="496"/>
      <c r="BE24" s="496"/>
      <c r="BF24" s="496"/>
      <c r="BG24" s="496"/>
      <c r="BH24" s="496"/>
      <c r="BI24" s="496"/>
      <c r="BJ24" s="496"/>
      <c r="BK24" s="496"/>
      <c r="BL24" s="496"/>
      <c r="BM24" s="496"/>
      <c r="BN24" s="496"/>
      <c r="BO24" s="496"/>
      <c r="BP24" s="496"/>
      <c r="BQ24" s="496"/>
      <c r="BR24" s="496"/>
      <c r="BS24" s="496"/>
      <c r="BT24" s="496"/>
      <c r="BU24" s="496"/>
      <c r="BV24" s="496"/>
    </row>
    <row r="25" spans="2:74" hidden="1">
      <c r="C25" s="356"/>
      <c r="D25" s="367"/>
      <c r="E25" s="368"/>
      <c r="F25" s="386"/>
      <c r="G25" s="556"/>
      <c r="H25" s="555"/>
      <c r="I25" s="556"/>
      <c r="J25" s="555"/>
      <c r="K25" s="556"/>
      <c r="L25" s="555"/>
      <c r="M25" s="556"/>
      <c r="N25" s="555"/>
      <c r="O25" s="534"/>
      <c r="P25" s="535"/>
      <c r="Q25" s="536"/>
      <c r="R25" s="535"/>
      <c r="S25" s="535"/>
      <c r="T25" s="536"/>
      <c r="U25" s="535"/>
      <c r="V25" s="535"/>
      <c r="W25" s="536"/>
      <c r="X25" s="535"/>
      <c r="Y25" s="535"/>
      <c r="Z25" s="536"/>
      <c r="AA25" s="535"/>
      <c r="AB25" s="535"/>
      <c r="AC25" s="536"/>
      <c r="AD25" s="535"/>
      <c r="AE25" s="535"/>
      <c r="AF25" s="536"/>
      <c r="AG25" s="535"/>
      <c r="AH25" s="535"/>
      <c r="AI25" s="536"/>
      <c r="AJ25" s="535"/>
      <c r="AK25" s="535"/>
      <c r="AL25" s="536"/>
      <c r="AM25" s="535"/>
      <c r="AN25" s="535"/>
      <c r="AO25" s="536"/>
      <c r="AP25" s="535"/>
      <c r="AQ25" s="535"/>
      <c r="AR25" s="536"/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  <c r="BD25" s="496"/>
      <c r="BE25" s="496"/>
      <c r="BF25" s="496"/>
      <c r="BG25" s="496"/>
      <c r="BH25" s="496"/>
      <c r="BI25" s="496"/>
      <c r="BJ25" s="496"/>
      <c r="BK25" s="496"/>
      <c r="BL25" s="496"/>
      <c r="BM25" s="496"/>
      <c r="BN25" s="496"/>
      <c r="BO25" s="496"/>
      <c r="BP25" s="496"/>
      <c r="BQ25" s="496"/>
      <c r="BR25" s="496"/>
      <c r="BS25" s="496"/>
      <c r="BT25" s="496"/>
      <c r="BU25" s="496"/>
      <c r="BV25" s="496"/>
    </row>
    <row r="26" spans="2:74">
      <c r="C26" s="356" t="s">
        <v>2304</v>
      </c>
      <c r="D26" s="363" t="s">
        <v>2311</v>
      </c>
      <c r="E26" s="830" t="s">
        <v>1826</v>
      </c>
      <c r="F26" s="831"/>
      <c r="G26" s="454">
        <f t="shared" ref="G26:N26" si="1">G29+G28</f>
        <v>0</v>
      </c>
      <c r="H26" s="456">
        <f t="shared" si="1"/>
        <v>0</v>
      </c>
      <c r="I26" s="454">
        <f t="shared" si="1"/>
        <v>0</v>
      </c>
      <c r="J26" s="456">
        <f t="shared" si="1"/>
        <v>0</v>
      </c>
      <c r="K26" s="454">
        <f t="shared" si="1"/>
        <v>0</v>
      </c>
      <c r="L26" s="456">
        <f t="shared" si="1"/>
        <v>0</v>
      </c>
      <c r="M26" s="454">
        <f t="shared" si="1"/>
        <v>0</v>
      </c>
      <c r="N26" s="456">
        <f t="shared" si="1"/>
        <v>0</v>
      </c>
      <c r="O26" s="454">
        <f>P26+Q26</f>
        <v>0</v>
      </c>
      <c r="P26" s="455">
        <f>P28+P29</f>
        <v>0</v>
      </c>
      <c r="Q26" s="456">
        <f>Q28+Q29</f>
        <v>0</v>
      </c>
      <c r="R26" s="457">
        <f>R28+R29</f>
        <v>0</v>
      </c>
      <c r="S26" s="455">
        <f>S28+S29</f>
        <v>0</v>
      </c>
      <c r="T26" s="456">
        <f>T28+T29</f>
        <v>0</v>
      </c>
      <c r="U26" s="457">
        <f>V26+W26</f>
        <v>0</v>
      </c>
      <c r="V26" s="455">
        <f>V28+V29</f>
        <v>0</v>
      </c>
      <c r="W26" s="456">
        <f>W28+W29</f>
        <v>0</v>
      </c>
      <c r="X26" s="457">
        <f>X28+X29</f>
        <v>0</v>
      </c>
      <c r="Y26" s="455">
        <f>Y28+Y29</f>
        <v>0</v>
      </c>
      <c r="Z26" s="456">
        <f>Z28+Z29</f>
        <v>0</v>
      </c>
      <c r="AA26" s="457">
        <f>AB26+AC26</f>
        <v>0</v>
      </c>
      <c r="AB26" s="455">
        <f>AB28+AB29</f>
        <v>0</v>
      </c>
      <c r="AC26" s="456">
        <f>AC28+AC29</f>
        <v>0</v>
      </c>
      <c r="AD26" s="457">
        <f>AD28+AD29</f>
        <v>0</v>
      </c>
      <c r="AE26" s="455">
        <f>AE28+AE29</f>
        <v>0</v>
      </c>
      <c r="AF26" s="456">
        <f>AF28+AF29</f>
        <v>0</v>
      </c>
      <c r="AG26" s="457">
        <f>AH26+AI26</f>
        <v>0</v>
      </c>
      <c r="AH26" s="455">
        <f>AH28+AH29</f>
        <v>0</v>
      </c>
      <c r="AI26" s="456">
        <f>AI28+AI29</f>
        <v>0</v>
      </c>
      <c r="AJ26" s="457">
        <f>AJ28+AJ29</f>
        <v>0</v>
      </c>
      <c r="AK26" s="455">
        <f>AK28+AK29</f>
        <v>0</v>
      </c>
      <c r="AL26" s="456">
        <f>AL28+AL29</f>
        <v>0</v>
      </c>
      <c r="AM26" s="457">
        <f>AN26+AO26</f>
        <v>0</v>
      </c>
      <c r="AN26" s="455">
        <f>AN28+AN29</f>
        <v>0</v>
      </c>
      <c r="AO26" s="456">
        <f>AO28+AO29</f>
        <v>0</v>
      </c>
      <c r="AP26" s="457">
        <f>AP28+AP29</f>
        <v>0</v>
      </c>
      <c r="AQ26" s="455">
        <f>AQ28+AQ29</f>
        <v>0</v>
      </c>
      <c r="AR26" s="456">
        <f>AR28+AR29</f>
        <v>0</v>
      </c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 s="496"/>
      <c r="BE26" s="496"/>
      <c r="BF26" s="496"/>
      <c r="BG26" s="496"/>
      <c r="BH26" s="496"/>
      <c r="BI26" s="496"/>
      <c r="BJ26" s="496"/>
      <c r="BK26" s="496"/>
      <c r="BL26" s="496"/>
      <c r="BM26" s="496"/>
      <c r="BN26" s="496"/>
      <c r="BO26" s="496"/>
      <c r="BP26" s="496"/>
      <c r="BQ26" s="496"/>
      <c r="BR26" s="496"/>
      <c r="BS26" s="496"/>
      <c r="BT26" s="496"/>
      <c r="BU26" s="496"/>
      <c r="BV26" s="496"/>
    </row>
    <row r="27" spans="2:74">
      <c r="C27" s="356"/>
      <c r="D27" s="378" t="s">
        <v>1472</v>
      </c>
      <c r="E27" s="813" t="s">
        <v>1473</v>
      </c>
      <c r="F27" s="820"/>
      <c r="G27" s="454">
        <f t="shared" ref="G27:T27" si="2">IF(G18=0,0,G26/G18*100)</f>
        <v>0</v>
      </c>
      <c r="H27" s="456">
        <f t="shared" si="2"/>
        <v>0</v>
      </c>
      <c r="I27" s="454">
        <f t="shared" si="2"/>
        <v>0</v>
      </c>
      <c r="J27" s="456">
        <f t="shared" si="2"/>
        <v>0</v>
      </c>
      <c r="K27" s="454">
        <f t="shared" si="2"/>
        <v>0</v>
      </c>
      <c r="L27" s="456">
        <f t="shared" si="2"/>
        <v>0</v>
      </c>
      <c r="M27" s="454">
        <f t="shared" si="2"/>
        <v>0</v>
      </c>
      <c r="N27" s="456">
        <f t="shared" si="2"/>
        <v>0</v>
      </c>
      <c r="O27" s="454">
        <f t="shared" si="2"/>
        <v>0</v>
      </c>
      <c r="P27" s="455">
        <f t="shared" si="2"/>
        <v>0</v>
      </c>
      <c r="Q27" s="456">
        <f t="shared" si="2"/>
        <v>0</v>
      </c>
      <c r="R27" s="457">
        <f t="shared" si="2"/>
        <v>0</v>
      </c>
      <c r="S27" s="455">
        <f t="shared" si="2"/>
        <v>0</v>
      </c>
      <c r="T27" s="456">
        <f t="shared" si="2"/>
        <v>0</v>
      </c>
      <c r="U27" s="457">
        <f t="shared" ref="U27:AB27" si="3">IF(U18=0,0,U26/U18*100)</f>
        <v>0</v>
      </c>
      <c r="V27" s="455">
        <f>IF(V18=0,0,V26/V18*100)</f>
        <v>0</v>
      </c>
      <c r="W27" s="456">
        <f>IF(W18=0,0,W26/W18*100)</f>
        <v>0</v>
      </c>
      <c r="X27" s="457">
        <f t="shared" si="3"/>
        <v>0</v>
      </c>
      <c r="Y27" s="455">
        <f>IF(Y18=0,0,Y26/Y18*100)</f>
        <v>0</v>
      </c>
      <c r="Z27" s="456">
        <f>IF(Z18=0,0,Z26/Z18*100)</f>
        <v>0</v>
      </c>
      <c r="AA27" s="457">
        <f t="shared" si="3"/>
        <v>0</v>
      </c>
      <c r="AB27" s="455">
        <f t="shared" si="3"/>
        <v>0</v>
      </c>
      <c r="AC27" s="456">
        <f t="shared" ref="AC27:AR27" si="4">IF(AC18=0,0,AC26/AC18*100)</f>
        <v>0</v>
      </c>
      <c r="AD27" s="457">
        <f t="shared" si="4"/>
        <v>0</v>
      </c>
      <c r="AE27" s="455">
        <f t="shared" si="4"/>
        <v>0</v>
      </c>
      <c r="AF27" s="456">
        <f t="shared" si="4"/>
        <v>0</v>
      </c>
      <c r="AG27" s="457">
        <f t="shared" si="4"/>
        <v>0</v>
      </c>
      <c r="AH27" s="455">
        <f t="shared" si="4"/>
        <v>0</v>
      </c>
      <c r="AI27" s="456">
        <f t="shared" si="4"/>
        <v>0</v>
      </c>
      <c r="AJ27" s="457">
        <f t="shared" si="4"/>
        <v>0</v>
      </c>
      <c r="AK27" s="455">
        <f t="shared" si="4"/>
        <v>0</v>
      </c>
      <c r="AL27" s="456">
        <f t="shared" si="4"/>
        <v>0</v>
      </c>
      <c r="AM27" s="457">
        <f t="shared" si="4"/>
        <v>0</v>
      </c>
      <c r="AN27" s="455">
        <f t="shared" si="4"/>
        <v>0</v>
      </c>
      <c r="AO27" s="456">
        <f t="shared" si="4"/>
        <v>0</v>
      </c>
      <c r="AP27" s="457">
        <f t="shared" si="4"/>
        <v>0</v>
      </c>
      <c r="AQ27" s="455">
        <f t="shared" si="4"/>
        <v>0</v>
      </c>
      <c r="AR27" s="456">
        <f t="shared" si="4"/>
        <v>0</v>
      </c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  <c r="BD27" s="496"/>
      <c r="BE27" s="496"/>
      <c r="BF27" s="496"/>
      <c r="BG27" s="496"/>
      <c r="BH27" s="496"/>
      <c r="BI27" s="496"/>
      <c r="BJ27" s="496"/>
      <c r="BK27" s="496"/>
      <c r="BL27" s="496"/>
      <c r="BM27" s="496"/>
      <c r="BN27" s="496"/>
      <c r="BO27" s="496"/>
      <c r="BP27" s="496"/>
      <c r="BQ27" s="496"/>
      <c r="BR27" s="496"/>
      <c r="BS27" s="496"/>
      <c r="BT27" s="496"/>
      <c r="BU27" s="496"/>
      <c r="BV27" s="496"/>
    </row>
    <row r="28" spans="2:74">
      <c r="C28" s="356"/>
      <c r="D28" s="378" t="s">
        <v>2414</v>
      </c>
      <c r="E28" s="813" t="s">
        <v>945</v>
      </c>
      <c r="F28" s="820"/>
      <c r="G28" s="373"/>
      <c r="H28" s="374"/>
      <c r="I28" s="373"/>
      <c r="J28" s="374"/>
      <c r="K28" s="373"/>
      <c r="L28" s="374"/>
      <c r="M28" s="373"/>
      <c r="N28" s="374"/>
      <c r="O28" s="454">
        <f>P28+Q28</f>
        <v>0</v>
      </c>
      <c r="P28" s="537">
        <f t="shared" ref="P28:T29" si="5">SUMIF($E$31:$E$32,$D28,P$31:P$32)</f>
        <v>0</v>
      </c>
      <c r="Q28" s="538">
        <f t="shared" si="5"/>
        <v>0</v>
      </c>
      <c r="R28" s="637">
        <f t="shared" si="5"/>
        <v>0</v>
      </c>
      <c r="S28" s="537">
        <f t="shared" si="5"/>
        <v>0</v>
      </c>
      <c r="T28" s="538">
        <f t="shared" si="5"/>
        <v>0</v>
      </c>
      <c r="U28" s="457">
        <f>V28+W28</f>
        <v>0</v>
      </c>
      <c r="V28" s="537">
        <f>SUMIF($E$31:$E$32,$D28,V$31:V$32)</f>
        <v>0</v>
      </c>
      <c r="W28" s="538">
        <f>SUMIF($E$31:$E$32,$D28,W$31:W$32)</f>
        <v>0</v>
      </c>
      <c r="X28" s="637">
        <f t="shared" ref="X28:Z29" si="6">SUMIF($E$31:$E$32,$D28,X$31:X$32)</f>
        <v>0</v>
      </c>
      <c r="Y28" s="537">
        <f t="shared" si="6"/>
        <v>0</v>
      </c>
      <c r="Z28" s="538">
        <f t="shared" si="6"/>
        <v>0</v>
      </c>
      <c r="AA28" s="457">
        <f>AB28+AC28</f>
        <v>0</v>
      </c>
      <c r="AB28" s="537">
        <f>SUMIF($E$31:$E$32,$D28,AB$31:AB$32)</f>
        <v>0</v>
      </c>
      <c r="AC28" s="538">
        <f>SUMIF($E$31:$E$32,$D28,AC$31:AC$32)</f>
        <v>0</v>
      </c>
      <c r="AD28" s="637">
        <f t="shared" ref="AD28:AF29" si="7">SUMIF($E$31:$E$32,$D28,AD$31:AD$32)</f>
        <v>0</v>
      </c>
      <c r="AE28" s="537">
        <f t="shared" si="7"/>
        <v>0</v>
      </c>
      <c r="AF28" s="538">
        <f t="shared" si="7"/>
        <v>0</v>
      </c>
      <c r="AG28" s="457">
        <f>AH28+AI28</f>
        <v>0</v>
      </c>
      <c r="AH28" s="537">
        <f>SUMIF($E$31:$E$32,$D28,AH$31:AH$32)</f>
        <v>0</v>
      </c>
      <c r="AI28" s="538">
        <f>SUMIF($E$31:$E$32,$D28,AI$31:AI$32)</f>
        <v>0</v>
      </c>
      <c r="AJ28" s="637">
        <f t="shared" ref="AJ28:AL29" si="8">SUMIF($E$31:$E$32,$D28,AJ$31:AJ$32)</f>
        <v>0</v>
      </c>
      <c r="AK28" s="537">
        <f t="shared" si="8"/>
        <v>0</v>
      </c>
      <c r="AL28" s="538">
        <f t="shared" si="8"/>
        <v>0</v>
      </c>
      <c r="AM28" s="457">
        <f>AN28+AO28</f>
        <v>0</v>
      </c>
      <c r="AN28" s="537">
        <f>SUMIF($E$31:$E$32,$D28,AN$31:AN$32)</f>
        <v>0</v>
      </c>
      <c r="AO28" s="538">
        <f>SUMIF($E$31:$E$32,$D28,AO$31:AO$32)</f>
        <v>0</v>
      </c>
      <c r="AP28" s="637">
        <f t="shared" ref="AP28:AR29" si="9">SUMIF($E$31:$E$32,$D28,AP$31:AP$32)</f>
        <v>0</v>
      </c>
      <c r="AQ28" s="537">
        <f t="shared" si="9"/>
        <v>0</v>
      </c>
      <c r="AR28" s="538">
        <f t="shared" si="9"/>
        <v>0</v>
      </c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 s="496"/>
      <c r="BE28" s="496"/>
      <c r="BF28" s="496"/>
      <c r="BG28" s="496"/>
      <c r="BH28" s="496"/>
      <c r="BI28" s="496"/>
      <c r="BJ28" s="496"/>
      <c r="BK28" s="496"/>
      <c r="BL28" s="496"/>
      <c r="BM28" s="496"/>
      <c r="BN28" s="496"/>
      <c r="BO28" s="496"/>
      <c r="BP28" s="496"/>
      <c r="BQ28" s="496"/>
      <c r="BR28" s="496"/>
      <c r="BS28" s="496"/>
      <c r="BT28" s="496"/>
      <c r="BU28" s="496"/>
      <c r="BV28" s="496"/>
    </row>
    <row r="29" spans="2:74">
      <c r="C29" s="356"/>
      <c r="D29" s="378" t="s">
        <v>2415</v>
      </c>
      <c r="E29" s="813" t="s">
        <v>946</v>
      </c>
      <c r="F29" s="820"/>
      <c r="G29" s="373"/>
      <c r="H29" s="374"/>
      <c r="I29" s="373"/>
      <c r="J29" s="374"/>
      <c r="K29" s="373"/>
      <c r="L29" s="374"/>
      <c r="M29" s="373"/>
      <c r="N29" s="374"/>
      <c r="O29" s="454">
        <f>P29+Q29</f>
        <v>0</v>
      </c>
      <c r="P29" s="537">
        <f t="shared" si="5"/>
        <v>0</v>
      </c>
      <c r="Q29" s="538">
        <f t="shared" si="5"/>
        <v>0</v>
      </c>
      <c r="R29" s="637">
        <f t="shared" si="5"/>
        <v>0</v>
      </c>
      <c r="S29" s="537">
        <f t="shared" si="5"/>
        <v>0</v>
      </c>
      <c r="T29" s="538">
        <f t="shared" si="5"/>
        <v>0</v>
      </c>
      <c r="U29" s="457">
        <f>V29+W29</f>
        <v>0</v>
      </c>
      <c r="V29" s="537">
        <f>SUMIF($E$31:$E$32,$D29,V$31:V$32)</f>
        <v>0</v>
      </c>
      <c r="W29" s="538">
        <f>SUMIF($E$31:$E$32,$D29,W$31:W$32)</f>
        <v>0</v>
      </c>
      <c r="X29" s="637">
        <f t="shared" si="6"/>
        <v>0</v>
      </c>
      <c r="Y29" s="537">
        <f t="shared" si="6"/>
        <v>0</v>
      </c>
      <c r="Z29" s="538">
        <f t="shared" si="6"/>
        <v>0</v>
      </c>
      <c r="AA29" s="457">
        <f>AB29+AC29</f>
        <v>0</v>
      </c>
      <c r="AB29" s="537">
        <f>SUMIF($E$31:$E$32,$D29,AB$31:AB$32)</f>
        <v>0</v>
      </c>
      <c r="AC29" s="538">
        <f>SUMIF($E$31:$E$32,$D29,AC$31:AC$32)</f>
        <v>0</v>
      </c>
      <c r="AD29" s="637">
        <f t="shared" si="7"/>
        <v>0</v>
      </c>
      <c r="AE29" s="537">
        <f t="shared" si="7"/>
        <v>0</v>
      </c>
      <c r="AF29" s="538">
        <f t="shared" si="7"/>
        <v>0</v>
      </c>
      <c r="AG29" s="457">
        <f>AH29+AI29</f>
        <v>0</v>
      </c>
      <c r="AH29" s="537">
        <f>SUMIF($E$31:$E$32,$D29,AH$31:AH$32)</f>
        <v>0</v>
      </c>
      <c r="AI29" s="538">
        <f>SUMIF($E$31:$E$32,$D29,AI$31:AI$32)</f>
        <v>0</v>
      </c>
      <c r="AJ29" s="637">
        <f t="shared" si="8"/>
        <v>0</v>
      </c>
      <c r="AK29" s="537">
        <f t="shared" si="8"/>
        <v>0</v>
      </c>
      <c r="AL29" s="538">
        <f t="shared" si="8"/>
        <v>0</v>
      </c>
      <c r="AM29" s="457">
        <f>AN29+AO29</f>
        <v>0</v>
      </c>
      <c r="AN29" s="537">
        <f>SUMIF($E$31:$E$32,$D29,AN$31:AN$32)</f>
        <v>0</v>
      </c>
      <c r="AO29" s="538">
        <f>SUMIF($E$31:$E$32,$D29,AO$31:AO$32)</f>
        <v>0</v>
      </c>
      <c r="AP29" s="637">
        <f t="shared" si="9"/>
        <v>0</v>
      </c>
      <c r="AQ29" s="537">
        <f t="shared" si="9"/>
        <v>0</v>
      </c>
      <c r="AR29" s="538">
        <f t="shared" si="9"/>
        <v>0</v>
      </c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  <c r="BD29" s="496"/>
      <c r="BE29" s="496"/>
      <c r="BF29" s="496"/>
      <c r="BG29" s="496"/>
      <c r="BH29" s="496"/>
      <c r="BI29" s="496"/>
      <c r="BJ29" s="496"/>
      <c r="BK29" s="496"/>
      <c r="BL29" s="496"/>
      <c r="BM29" s="496"/>
      <c r="BN29" s="496"/>
      <c r="BO29" s="496"/>
      <c r="BP29" s="496"/>
      <c r="BQ29" s="496"/>
      <c r="BR29" s="496"/>
      <c r="BS29" s="496"/>
      <c r="BT29" s="496"/>
      <c r="BU29" s="496"/>
      <c r="BV29" s="496"/>
    </row>
    <row r="30" spans="2:74">
      <c r="D30" s="378" t="s">
        <v>1827</v>
      </c>
      <c r="E30" s="813" t="s">
        <v>952</v>
      </c>
      <c r="F30" s="820"/>
      <c r="G30" s="373"/>
      <c r="H30" s="374"/>
      <c r="I30" s="373"/>
      <c r="J30" s="374"/>
      <c r="K30" s="373"/>
      <c r="L30" s="374"/>
      <c r="M30" s="373"/>
      <c r="N30" s="374"/>
      <c r="O30" s="540"/>
      <c r="P30" s="402"/>
      <c r="Q30" s="403"/>
      <c r="R30" s="575"/>
      <c r="S30" s="402"/>
      <c r="T30" s="403"/>
      <c r="U30" s="572"/>
      <c r="V30" s="402"/>
      <c r="W30" s="403"/>
      <c r="X30" s="575"/>
      <c r="Y30" s="402"/>
      <c r="Z30" s="403"/>
      <c r="AA30" s="572"/>
      <c r="AB30" s="402"/>
      <c r="AC30" s="403"/>
      <c r="AD30" s="575"/>
      <c r="AE30" s="402"/>
      <c r="AF30" s="403"/>
      <c r="AG30" s="572"/>
      <c r="AH30" s="402"/>
      <c r="AI30" s="403"/>
      <c r="AJ30" s="575"/>
      <c r="AK30" s="402"/>
      <c r="AL30" s="403"/>
      <c r="AM30" s="572"/>
      <c r="AN30" s="402"/>
      <c r="AO30" s="403"/>
      <c r="AP30" s="575"/>
      <c r="AQ30" s="402"/>
      <c r="AR30" s="403"/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 s="496"/>
      <c r="BE30" s="496"/>
      <c r="BF30" s="496"/>
      <c r="BG30" s="496"/>
      <c r="BH30" s="496"/>
      <c r="BI30" s="496"/>
      <c r="BJ30" s="496"/>
      <c r="BK30" s="496"/>
      <c r="BL30" s="496"/>
      <c r="BM30" s="496"/>
      <c r="BN30" s="496"/>
      <c r="BO30" s="496"/>
      <c r="BP30" s="496"/>
      <c r="BQ30" s="496"/>
      <c r="BR30" s="496"/>
      <c r="BS30" s="496"/>
      <c r="BT30" s="496"/>
      <c r="BU30" s="496"/>
      <c r="BV30" s="496"/>
    </row>
    <row r="31" spans="2:74" hidden="1">
      <c r="B31" s="340" t="s">
        <v>2303</v>
      </c>
      <c r="D31" s="367"/>
      <c r="E31" s="392"/>
      <c r="F31" s="393"/>
      <c r="G31" s="557"/>
      <c r="H31" s="558"/>
      <c r="I31" s="557"/>
      <c r="J31" s="558"/>
      <c r="K31" s="557"/>
      <c r="L31" s="558"/>
      <c r="M31" s="557"/>
      <c r="N31" s="558"/>
      <c r="O31" s="534"/>
      <c r="P31" s="541"/>
      <c r="Q31" s="542"/>
      <c r="R31" s="541"/>
      <c r="S31" s="541"/>
      <c r="T31" s="542"/>
      <c r="U31" s="535"/>
      <c r="V31" s="541"/>
      <c r="W31" s="542"/>
      <c r="X31" s="541"/>
      <c r="Y31" s="541"/>
      <c r="Z31" s="542"/>
      <c r="AA31" s="535"/>
      <c r="AB31" s="541"/>
      <c r="AC31" s="542"/>
      <c r="AD31" s="541"/>
      <c r="AE31" s="541"/>
      <c r="AF31" s="542"/>
      <c r="AG31" s="535"/>
      <c r="AH31" s="541"/>
      <c r="AI31" s="542"/>
      <c r="AJ31" s="541"/>
      <c r="AK31" s="541"/>
      <c r="AL31" s="542"/>
      <c r="AM31" s="535"/>
      <c r="AN31" s="541"/>
      <c r="AO31" s="542"/>
      <c r="AP31" s="541"/>
      <c r="AQ31" s="541"/>
      <c r="AR31" s="542"/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 s="496"/>
      <c r="BE31" s="496"/>
      <c r="BF31" s="496"/>
      <c r="BG31" s="496"/>
      <c r="BH31" s="496"/>
      <c r="BI31" s="496"/>
      <c r="BJ31" s="496"/>
      <c r="BK31" s="496"/>
      <c r="BL31" s="496"/>
      <c r="BM31" s="496"/>
      <c r="BN31" s="496"/>
      <c r="BO31" s="496"/>
      <c r="BP31" s="496"/>
      <c r="BQ31" s="496"/>
      <c r="BR31" s="496"/>
      <c r="BS31" s="496"/>
      <c r="BT31" s="496"/>
      <c r="BU31" s="496"/>
      <c r="BV31" s="496"/>
    </row>
    <row r="32" spans="2:74" hidden="1">
      <c r="D32" s="367"/>
      <c r="E32" s="392"/>
      <c r="F32" s="396"/>
      <c r="G32" s="557"/>
      <c r="H32" s="558"/>
      <c r="I32" s="557"/>
      <c r="J32" s="558"/>
      <c r="K32" s="557"/>
      <c r="L32" s="558"/>
      <c r="M32" s="557"/>
      <c r="N32" s="558"/>
      <c r="O32" s="534"/>
      <c r="P32" s="541"/>
      <c r="Q32" s="542"/>
      <c r="R32" s="541"/>
      <c r="S32" s="541"/>
      <c r="T32" s="542"/>
      <c r="U32" s="535"/>
      <c r="V32" s="541"/>
      <c r="W32" s="542"/>
      <c r="X32" s="541"/>
      <c r="Y32" s="541"/>
      <c r="Z32" s="542"/>
      <c r="AA32" s="535"/>
      <c r="AB32" s="541"/>
      <c r="AC32" s="542"/>
      <c r="AD32" s="541"/>
      <c r="AE32" s="541"/>
      <c r="AF32" s="542"/>
      <c r="AG32" s="535"/>
      <c r="AH32" s="541"/>
      <c r="AI32" s="542"/>
      <c r="AJ32" s="541"/>
      <c r="AK32" s="541"/>
      <c r="AL32" s="542"/>
      <c r="AM32" s="535"/>
      <c r="AN32" s="541"/>
      <c r="AO32" s="542"/>
      <c r="AP32" s="541"/>
      <c r="AQ32" s="541"/>
      <c r="AR32" s="542"/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  <c r="BD32" s="496"/>
      <c r="BE32" s="496"/>
      <c r="BF32" s="496"/>
      <c r="BG32" s="496"/>
      <c r="BH32" s="496"/>
      <c r="BI32" s="496"/>
      <c r="BJ32" s="496"/>
      <c r="BK32" s="496"/>
      <c r="BL32" s="496"/>
      <c r="BM32" s="496"/>
      <c r="BN32" s="496"/>
      <c r="BO32" s="496"/>
      <c r="BP32" s="496"/>
      <c r="BQ32" s="496"/>
      <c r="BR32" s="496"/>
      <c r="BS32" s="496"/>
      <c r="BT32" s="496"/>
      <c r="BU32" s="496"/>
      <c r="BV32" s="496"/>
    </row>
    <row r="33" spans="1:74">
      <c r="B33" s="340" t="s">
        <v>2417</v>
      </c>
      <c r="C33" s="356" t="s">
        <v>2304</v>
      </c>
      <c r="D33" s="363" t="s">
        <v>1474</v>
      </c>
      <c r="E33" s="830" t="s">
        <v>1828</v>
      </c>
      <c r="F33" s="831"/>
      <c r="G33" s="373"/>
      <c r="H33" s="380"/>
      <c r="I33" s="373"/>
      <c r="J33" s="380"/>
      <c r="K33" s="373"/>
      <c r="L33" s="380"/>
      <c r="M33" s="373"/>
      <c r="N33" s="380"/>
      <c r="O33" s="454">
        <f>P33+Q33</f>
        <v>0</v>
      </c>
      <c r="P33" s="537">
        <f>SUMIF($E$34:$E$35,$D33,P$34:P$35)</f>
        <v>0</v>
      </c>
      <c r="Q33" s="538">
        <f>SUMIF($E$34:$E$35,$D33,Q$34:Q$35)</f>
        <v>0</v>
      </c>
      <c r="R33" s="637">
        <f>SUMIF($E$34:$E$35,$D33,R$34:R$35)</f>
        <v>0</v>
      </c>
      <c r="S33" s="537">
        <f>SUMIF($E$34:$E$35,$D33,S$34:S$35)</f>
        <v>0</v>
      </c>
      <c r="T33" s="538">
        <f>SUMIF($E$34:$E$35,$D33,T$34:T$35)</f>
        <v>0</v>
      </c>
      <c r="U33" s="457">
        <f>V33+W33</f>
        <v>0</v>
      </c>
      <c r="V33" s="537">
        <f>SUMIF($E$34:$E$35,$D33,V$34:V$35)</f>
        <v>0</v>
      </c>
      <c r="W33" s="538">
        <f>SUMIF($E$34:$E$35,$D33,W$34:W$35)</f>
        <v>0</v>
      </c>
      <c r="X33" s="637">
        <f>SUMIF($E$34:$E$35,$D33,X$34:X$35)</f>
        <v>0</v>
      </c>
      <c r="Y33" s="537">
        <f>SUMIF($E$34:$E$35,$D33,Y$34:Y$35)</f>
        <v>0</v>
      </c>
      <c r="Z33" s="538">
        <f>SUMIF($E$34:$E$35,$D33,Z$34:Z$35)</f>
        <v>0</v>
      </c>
      <c r="AA33" s="457">
        <f>AB33+AC33</f>
        <v>0</v>
      </c>
      <c r="AB33" s="537">
        <f>SUMIF($E$34:$E$35,$D33,AB$34:AB$35)</f>
        <v>0</v>
      </c>
      <c r="AC33" s="538">
        <f>SUMIF($E$34:$E$35,$D33,AC$34:AC$35)</f>
        <v>0</v>
      </c>
      <c r="AD33" s="637">
        <f>SUMIF($E$34:$E$35,$D33,AD$34:AD$35)</f>
        <v>0</v>
      </c>
      <c r="AE33" s="537">
        <f>SUMIF($E$34:$E$35,$D33,AE$34:AE$35)</f>
        <v>0</v>
      </c>
      <c r="AF33" s="538">
        <f>SUMIF($E$34:$E$35,$D33,AF$34:AF$35)</f>
        <v>0</v>
      </c>
      <c r="AG33" s="457">
        <f>AH33+AI33</f>
        <v>0</v>
      </c>
      <c r="AH33" s="537">
        <f>SUMIF($E$34:$E$35,$D33,AH$34:AH$35)</f>
        <v>0</v>
      </c>
      <c r="AI33" s="538">
        <f>SUMIF($E$34:$E$35,$D33,AI$34:AI$35)</f>
        <v>0</v>
      </c>
      <c r="AJ33" s="637">
        <f>SUMIF($E$34:$E$35,$D33,AJ$34:AJ$35)</f>
        <v>0</v>
      </c>
      <c r="AK33" s="537">
        <f>SUMIF($E$34:$E$35,$D33,AK$34:AK$35)</f>
        <v>0</v>
      </c>
      <c r="AL33" s="538">
        <f>SUMIF($E$34:$E$35,$D33,AL$34:AL$35)</f>
        <v>0</v>
      </c>
      <c r="AM33" s="457">
        <f>AN33+AO33</f>
        <v>0</v>
      </c>
      <c r="AN33" s="537">
        <f>SUMIF($E$34:$E$35,$D33,AN$34:AN$35)</f>
        <v>0</v>
      </c>
      <c r="AO33" s="538">
        <f>SUMIF($E$34:$E$35,$D33,AO$34:AO$35)</f>
        <v>0</v>
      </c>
      <c r="AP33" s="637">
        <f>SUMIF($E$34:$E$35,$D33,AP$34:AP$35)</f>
        <v>0</v>
      </c>
      <c r="AQ33" s="537">
        <f>SUMIF($E$34:$E$35,$D33,AQ$34:AQ$35)</f>
        <v>0</v>
      </c>
      <c r="AR33" s="538">
        <f>SUMIF($E$34:$E$35,$D33,AR$34:AR$35)</f>
        <v>0</v>
      </c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  <c r="BD33" s="496"/>
      <c r="BE33" s="496"/>
      <c r="BF33" s="496"/>
      <c r="BG33" s="496"/>
      <c r="BH33" s="496"/>
      <c r="BI33" s="496"/>
      <c r="BJ33" s="496"/>
      <c r="BK33" s="496"/>
      <c r="BL33" s="496"/>
      <c r="BM33" s="496"/>
      <c r="BN33" s="496"/>
      <c r="BO33" s="496"/>
      <c r="BP33" s="496"/>
      <c r="BQ33" s="496"/>
      <c r="BR33" s="496"/>
      <c r="BS33" s="496"/>
      <c r="BT33" s="496"/>
      <c r="BU33" s="496"/>
      <c r="BV33" s="496"/>
    </row>
    <row r="34" spans="1:74" ht="15" customHeight="1" thickBot="1">
      <c r="B34" s="340" t="s">
        <v>2303</v>
      </c>
      <c r="C34" s="356"/>
      <c r="D34" s="367"/>
      <c r="E34" s="865" t="s">
        <v>1715</v>
      </c>
      <c r="F34" s="865"/>
      <c r="G34" s="556"/>
      <c r="H34" s="555"/>
      <c r="I34" s="556"/>
      <c r="J34" s="555"/>
      <c r="K34" s="556"/>
      <c r="L34" s="555"/>
      <c r="M34" s="556"/>
      <c r="N34" s="555"/>
      <c r="O34" s="534"/>
      <c r="P34" s="535"/>
      <c r="Q34" s="536"/>
      <c r="R34" s="535"/>
      <c r="S34" s="535"/>
      <c r="T34" s="536"/>
      <c r="U34" s="535"/>
      <c r="V34" s="535"/>
      <c r="W34" s="536"/>
      <c r="X34" s="535"/>
      <c r="Y34" s="535"/>
      <c r="Z34" s="536"/>
      <c r="AA34" s="535"/>
      <c r="AB34" s="535"/>
      <c r="AC34" s="536"/>
      <c r="AD34" s="535"/>
      <c r="AE34" s="535"/>
      <c r="AF34" s="536"/>
      <c r="AG34" s="535"/>
      <c r="AH34" s="535"/>
      <c r="AI34" s="536"/>
      <c r="AJ34" s="535"/>
      <c r="AK34" s="535"/>
      <c r="AL34" s="536"/>
      <c r="AM34" s="535"/>
      <c r="AN34" s="535"/>
      <c r="AO34" s="536"/>
      <c r="AP34" s="535"/>
      <c r="AQ34" s="535"/>
      <c r="AR34" s="536"/>
      <c r="AS34" s="496"/>
      <c r="AT34" s="496"/>
      <c r="AU34" s="496"/>
      <c r="AV34" s="496"/>
      <c r="AW34" s="496"/>
      <c r="AX34" s="496"/>
      <c r="AY34" s="496"/>
      <c r="AZ34" s="496"/>
      <c r="BA34" s="496"/>
      <c r="BB34" s="496"/>
      <c r="BC34" s="496"/>
      <c r="BD34" s="496"/>
      <c r="BE34" s="496"/>
      <c r="BF34" s="496"/>
      <c r="BG34" s="496"/>
      <c r="BH34" s="496"/>
      <c r="BI34" s="496"/>
      <c r="BJ34" s="496"/>
      <c r="BK34" s="496"/>
      <c r="BL34" s="496"/>
      <c r="BM34" s="496"/>
      <c r="BN34" s="496"/>
      <c r="BO34" s="496"/>
      <c r="BP34" s="496"/>
      <c r="BQ34" s="496"/>
      <c r="BR34" s="496"/>
      <c r="BS34" s="496"/>
      <c r="BT34" s="496"/>
      <c r="BU34" s="496"/>
      <c r="BV34" s="496"/>
    </row>
    <row r="35" spans="1:74" ht="16.5" hidden="1" thickBot="1">
      <c r="C35" s="356"/>
      <c r="D35" s="514"/>
      <c r="E35" s="515"/>
      <c r="F35" s="516"/>
      <c r="G35" s="556"/>
      <c r="H35" s="555"/>
      <c r="I35" s="556"/>
      <c r="J35" s="555"/>
      <c r="K35" s="556"/>
      <c r="L35" s="555"/>
      <c r="M35" s="556"/>
      <c r="N35" s="555"/>
      <c r="O35" s="552"/>
      <c r="P35" s="553"/>
      <c r="Q35" s="554"/>
      <c r="R35" s="553"/>
      <c r="S35" s="553"/>
      <c r="T35" s="554"/>
      <c r="U35" s="553"/>
      <c r="V35" s="553"/>
      <c r="W35" s="554"/>
      <c r="X35" s="553"/>
      <c r="Y35" s="553"/>
      <c r="Z35" s="554"/>
      <c r="AA35" s="553"/>
      <c r="AB35" s="553"/>
      <c r="AC35" s="554"/>
      <c r="AD35" s="553"/>
      <c r="AE35" s="553"/>
      <c r="AF35" s="554"/>
      <c r="AG35" s="553"/>
      <c r="AH35" s="553"/>
      <c r="AI35" s="554"/>
      <c r="AJ35" s="553"/>
      <c r="AK35" s="553"/>
      <c r="AL35" s="554"/>
      <c r="AM35" s="553"/>
      <c r="AN35" s="553"/>
      <c r="AO35" s="554"/>
      <c r="AP35" s="553"/>
      <c r="AQ35" s="553"/>
      <c r="AR35" s="554"/>
      <c r="AS35" s="496"/>
      <c r="AT35" s="496"/>
      <c r="AU35" s="496"/>
      <c r="AV35" s="496"/>
      <c r="AW35" s="496"/>
      <c r="AX35" s="496"/>
      <c r="AY35" s="496"/>
      <c r="AZ35" s="496"/>
      <c r="BA35" s="496"/>
      <c r="BB35" s="496"/>
      <c r="BC35" s="496"/>
      <c r="BD35" s="496"/>
      <c r="BE35" s="496"/>
      <c r="BF35" s="496"/>
      <c r="BG35" s="496"/>
      <c r="BH35" s="496"/>
      <c r="BI35" s="496"/>
      <c r="BJ35" s="496"/>
      <c r="BK35" s="496"/>
      <c r="BL35" s="496"/>
      <c r="BM35" s="496"/>
      <c r="BN35" s="496"/>
      <c r="BO35" s="496"/>
      <c r="BP35" s="496"/>
      <c r="BQ35" s="496"/>
      <c r="BR35" s="496"/>
      <c r="BS35" s="496"/>
      <c r="BT35" s="496"/>
      <c r="BU35" s="496"/>
      <c r="BV35" s="496"/>
    </row>
    <row r="36" spans="1:74" s="452" customFormat="1" ht="16.5" thickTop="1">
      <c r="A36" s="339"/>
      <c r="B36" s="340"/>
      <c r="C36" s="341"/>
      <c r="D36" s="517"/>
      <c r="E36" s="517"/>
      <c r="F36" s="517"/>
      <c r="G36" s="503"/>
      <c r="H36" s="504"/>
      <c r="I36" s="503"/>
      <c r="J36" s="504"/>
      <c r="K36" s="503"/>
      <c r="L36" s="504"/>
      <c r="M36" s="503"/>
      <c r="N36" s="504"/>
      <c r="O36" s="518"/>
      <c r="P36" s="517"/>
      <c r="Q36" s="519"/>
      <c r="R36" s="517"/>
      <c r="S36" s="517"/>
      <c r="T36" s="519"/>
      <c r="U36" s="517"/>
      <c r="V36" s="517"/>
      <c r="W36" s="519"/>
      <c r="X36" s="517"/>
      <c r="Y36" s="517"/>
      <c r="Z36" s="519"/>
      <c r="AA36" s="517"/>
      <c r="AB36" s="517"/>
      <c r="AC36" s="519"/>
      <c r="AD36" s="517"/>
      <c r="AE36" s="517"/>
      <c r="AF36" s="519"/>
      <c r="AG36" s="517"/>
      <c r="AH36" s="517"/>
      <c r="AI36" s="519"/>
      <c r="AJ36" s="517"/>
      <c r="AK36" s="517"/>
      <c r="AL36" s="519"/>
      <c r="AM36" s="517"/>
      <c r="AN36" s="517"/>
      <c r="AO36" s="519"/>
      <c r="AP36" s="517"/>
      <c r="AQ36" s="517"/>
      <c r="AR36" s="519"/>
      <c r="AS36" s="508"/>
      <c r="AT36" s="508"/>
      <c r="AU36" s="508"/>
      <c r="AV36" s="508"/>
      <c r="AW36" s="508"/>
      <c r="AX36" s="508"/>
      <c r="AY36" s="508"/>
      <c r="AZ36" s="508"/>
      <c r="BA36" s="508"/>
      <c r="BB36" s="508"/>
      <c r="BC36" s="508"/>
      <c r="BD36" s="508"/>
      <c r="BE36" s="508"/>
      <c r="BF36" s="508"/>
      <c r="BG36" s="508"/>
      <c r="BH36" s="508"/>
      <c r="BI36" s="508"/>
      <c r="BJ36" s="508"/>
      <c r="BK36" s="508"/>
      <c r="BL36" s="508"/>
      <c r="BM36" s="508"/>
      <c r="BN36" s="508"/>
      <c r="BO36" s="508"/>
      <c r="BP36" s="508"/>
      <c r="BQ36" s="508"/>
      <c r="BR36" s="508"/>
      <c r="BS36" s="508"/>
      <c r="BT36" s="508"/>
      <c r="BU36" s="508"/>
      <c r="BV36" s="508"/>
    </row>
    <row r="37" spans="1:74" s="81" customFormat="1" ht="12.75">
      <c r="A37" s="405" t="s">
        <v>1392</v>
      </c>
      <c r="G37" s="449"/>
      <c r="H37" s="445"/>
      <c r="I37" s="449"/>
      <c r="J37" s="445"/>
      <c r="K37" s="449"/>
      <c r="L37" s="445"/>
      <c r="M37" s="449"/>
      <c r="N37" s="445"/>
      <c r="O37" s="412"/>
      <c r="P37" s="413"/>
      <c r="Q37" s="413"/>
      <c r="R37" s="312"/>
      <c r="S37" s="312"/>
      <c r="T37" s="413"/>
      <c r="U37" s="312"/>
      <c r="V37" s="413"/>
      <c r="W37" s="413"/>
      <c r="X37" s="312"/>
      <c r="Y37" s="312"/>
      <c r="Z37" s="413"/>
      <c r="AA37" s="312"/>
      <c r="AB37" s="413"/>
      <c r="AC37" s="413"/>
      <c r="AD37" s="312"/>
      <c r="AE37" s="312"/>
      <c r="AF37" s="413"/>
      <c r="AG37" s="312"/>
      <c r="AH37" s="413"/>
      <c r="AI37" s="413"/>
      <c r="AJ37" s="312"/>
      <c r="AK37" s="312"/>
      <c r="AL37" s="413"/>
      <c r="AM37" s="312"/>
      <c r="AN37" s="413"/>
      <c r="AO37" s="413"/>
      <c r="AP37" s="312"/>
      <c r="AQ37" s="312"/>
      <c r="AR37" s="413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</row>
    <row r="38" spans="1:74" customFormat="1" ht="13.5" thickBot="1">
      <c r="A38" s="410"/>
      <c r="G38" s="448"/>
      <c r="H38" s="444"/>
      <c r="I38" s="448"/>
      <c r="J38" s="444"/>
      <c r="K38" s="448"/>
      <c r="L38" s="444"/>
      <c r="M38" s="448"/>
      <c r="N38" s="444"/>
      <c r="O38" s="338"/>
      <c r="P38" s="411"/>
      <c r="Q38" s="411"/>
      <c r="R38" s="285"/>
      <c r="S38" s="285"/>
      <c r="T38" s="411"/>
      <c r="U38" s="285"/>
      <c r="V38" s="411"/>
      <c r="W38" s="411"/>
      <c r="X38" s="285"/>
      <c r="Y38" s="285"/>
      <c r="Z38" s="411"/>
      <c r="AA38" s="285"/>
      <c r="AB38" s="411"/>
      <c r="AC38" s="411"/>
      <c r="AD38" s="285"/>
      <c r="AE38" s="285"/>
      <c r="AF38" s="411"/>
      <c r="AG38" s="285"/>
      <c r="AH38" s="411"/>
      <c r="AI38" s="411"/>
      <c r="AJ38" s="285"/>
      <c r="AK38" s="285"/>
      <c r="AL38" s="411"/>
      <c r="AM38" s="285"/>
      <c r="AN38" s="411"/>
      <c r="AO38" s="411"/>
      <c r="AP38" s="285"/>
      <c r="AQ38" s="285"/>
      <c r="AR38" s="411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5"/>
      <c r="BM38" s="285"/>
      <c r="BN38" s="285"/>
      <c r="BO38" s="285"/>
      <c r="BP38" s="285"/>
      <c r="BQ38" s="285"/>
      <c r="BR38" s="285"/>
      <c r="BS38" s="285"/>
      <c r="BT38" s="285"/>
      <c r="BU38" s="285"/>
      <c r="BV38" s="285"/>
    </row>
    <row r="39" spans="1:74" ht="16.5" thickTop="1">
      <c r="A39" s="406"/>
      <c r="B39" s="841"/>
      <c r="C39" s="414" t="s">
        <v>2304</v>
      </c>
      <c r="D39" s="859" t="str">
        <f>"1." &amp; ROMAN(B39)</f>
        <v>1.</v>
      </c>
      <c r="E39" s="434" t="s">
        <v>1464</v>
      </c>
      <c r="F39" s="417"/>
      <c r="G39" s="559"/>
      <c r="H39" s="560"/>
      <c r="I39" s="559"/>
      <c r="J39" s="560"/>
      <c r="K39" s="559"/>
      <c r="L39" s="560"/>
      <c r="M39" s="559"/>
      <c r="N39" s="560"/>
      <c r="O39" s="543">
        <f>P39+Q39</f>
        <v>0</v>
      </c>
      <c r="P39" s="549">
        <f>P40+P43+P46</f>
        <v>0</v>
      </c>
      <c r="Q39" s="550">
        <f>Q40+Q43+Q46</f>
        <v>0</v>
      </c>
      <c r="R39" s="641">
        <f>R40+R43+R46</f>
        <v>0</v>
      </c>
      <c r="S39" s="549">
        <f>S40+S43+S46</f>
        <v>0</v>
      </c>
      <c r="T39" s="550">
        <f>T40+T43+T46</f>
        <v>0</v>
      </c>
      <c r="U39" s="640">
        <f>V39+W39</f>
        <v>0</v>
      </c>
      <c r="V39" s="549">
        <f>V40+V43+V46</f>
        <v>0</v>
      </c>
      <c r="W39" s="550">
        <f>W40+W43+W46</f>
        <v>0</v>
      </c>
      <c r="X39" s="641">
        <f>X40+X43+X46</f>
        <v>0</v>
      </c>
      <c r="Y39" s="549">
        <f>Y40+Y43+Y46</f>
        <v>0</v>
      </c>
      <c r="Z39" s="550">
        <f>Z40+Z43+Z46</f>
        <v>0</v>
      </c>
      <c r="AA39" s="640">
        <f>AB39+AC39</f>
        <v>0</v>
      </c>
      <c r="AB39" s="549">
        <f>AB40+AB43+AB46</f>
        <v>0</v>
      </c>
      <c r="AC39" s="550">
        <f>AC40+AC43+AC46</f>
        <v>0</v>
      </c>
      <c r="AD39" s="641">
        <f>AD40+AD43+AD46</f>
        <v>0</v>
      </c>
      <c r="AE39" s="549">
        <f>AE40+AE43+AE46</f>
        <v>0</v>
      </c>
      <c r="AF39" s="550">
        <f>AF40+AF43+AF46</f>
        <v>0</v>
      </c>
      <c r="AG39" s="640">
        <f>AH39+AI39</f>
        <v>0</v>
      </c>
      <c r="AH39" s="549">
        <f>AH40+AH43+AH46</f>
        <v>0</v>
      </c>
      <c r="AI39" s="550">
        <f>AI40+AI43+AI46</f>
        <v>0</v>
      </c>
      <c r="AJ39" s="641">
        <f>AJ40+AJ43+AJ46</f>
        <v>0</v>
      </c>
      <c r="AK39" s="549">
        <f>AK40+AK43+AK46</f>
        <v>0</v>
      </c>
      <c r="AL39" s="550">
        <f>AL40+AL43+AL46</f>
        <v>0</v>
      </c>
      <c r="AM39" s="640">
        <f>AN39+AO39</f>
        <v>0</v>
      </c>
      <c r="AN39" s="549">
        <f>AN40+AN43+AN46</f>
        <v>0</v>
      </c>
      <c r="AO39" s="550">
        <f>AO40+AO43+AO46</f>
        <v>0</v>
      </c>
      <c r="AP39" s="641">
        <f>AP40+AP43+AP46</f>
        <v>0</v>
      </c>
      <c r="AQ39" s="549">
        <f>AQ40+AQ43+AQ46</f>
        <v>0</v>
      </c>
      <c r="AR39" s="550">
        <f>AR40+AR43+AR46</f>
        <v>0</v>
      </c>
      <c r="AS39" s="496"/>
      <c r="AT39" s="496"/>
      <c r="AU39" s="496"/>
      <c r="AV39" s="496"/>
      <c r="AW39" s="496"/>
      <c r="AX39" s="496"/>
      <c r="AY39" s="496"/>
      <c r="AZ39" s="496"/>
      <c r="BA39" s="496"/>
      <c r="BB39" s="496"/>
      <c r="BC39" s="496"/>
      <c r="BD39" s="496"/>
      <c r="BE39" s="496"/>
      <c r="BF39" s="496"/>
      <c r="BG39" s="496"/>
      <c r="BH39" s="496"/>
      <c r="BI39" s="496"/>
      <c r="BJ39" s="496"/>
      <c r="BK39" s="496"/>
      <c r="BL39" s="496"/>
      <c r="BM39" s="496"/>
      <c r="BN39" s="496"/>
      <c r="BO39" s="496"/>
      <c r="BP39" s="496"/>
      <c r="BQ39" s="496"/>
      <c r="BR39" s="496"/>
      <c r="BS39" s="496"/>
      <c r="BT39" s="496"/>
      <c r="BU39" s="496"/>
      <c r="BV39" s="496"/>
    </row>
    <row r="40" spans="1:74" ht="14.25">
      <c r="A40" s="406"/>
      <c r="B40" s="841"/>
      <c r="C40" s="407"/>
      <c r="D40" s="860"/>
      <c r="E40" s="378" t="s">
        <v>1884</v>
      </c>
      <c r="F40" s="388" t="s">
        <v>934</v>
      </c>
      <c r="G40" s="498"/>
      <c r="H40" s="403"/>
      <c r="I40" s="498"/>
      <c r="J40" s="403"/>
      <c r="K40" s="498"/>
      <c r="L40" s="403"/>
      <c r="M40" s="498"/>
      <c r="N40" s="403"/>
      <c r="O40" s="454">
        <f>P40+Q40</f>
        <v>0</v>
      </c>
      <c r="P40" s="537">
        <f>SUM(P41:P42)</f>
        <v>0</v>
      </c>
      <c r="Q40" s="538">
        <f>SUM(Q41:Q42)</f>
        <v>0</v>
      </c>
      <c r="R40" s="637">
        <f>SUM(R41:R42)</f>
        <v>0</v>
      </c>
      <c r="S40" s="537">
        <f>SUM(S41:S42)</f>
        <v>0</v>
      </c>
      <c r="T40" s="538">
        <f>SUM(T41:T42)</f>
        <v>0</v>
      </c>
      <c r="U40" s="457">
        <f>V40+W40</f>
        <v>0</v>
      </c>
      <c r="V40" s="537">
        <f>SUM(V41:V42)</f>
        <v>0</v>
      </c>
      <c r="W40" s="538">
        <f>SUM(W41:W42)</f>
        <v>0</v>
      </c>
      <c r="X40" s="637">
        <f>SUM(X41:X42)</f>
        <v>0</v>
      </c>
      <c r="Y40" s="537">
        <f>SUM(Y41:Y42)</f>
        <v>0</v>
      </c>
      <c r="Z40" s="538">
        <f>SUM(Z41:Z42)</f>
        <v>0</v>
      </c>
      <c r="AA40" s="457">
        <f>AB40+AC40</f>
        <v>0</v>
      </c>
      <c r="AB40" s="537">
        <f>SUM(AB41:AB42)</f>
        <v>0</v>
      </c>
      <c r="AC40" s="538">
        <f>SUM(AC41:AC42)</f>
        <v>0</v>
      </c>
      <c r="AD40" s="637">
        <f>SUM(AD41:AD42)</f>
        <v>0</v>
      </c>
      <c r="AE40" s="537">
        <f>SUM(AE41:AE42)</f>
        <v>0</v>
      </c>
      <c r="AF40" s="538">
        <f>SUM(AF41:AF42)</f>
        <v>0</v>
      </c>
      <c r="AG40" s="457">
        <f>AH40+AI40</f>
        <v>0</v>
      </c>
      <c r="AH40" s="537">
        <f>SUM(AH41:AH42)</f>
        <v>0</v>
      </c>
      <c r="AI40" s="538">
        <f>SUM(AI41:AI42)</f>
        <v>0</v>
      </c>
      <c r="AJ40" s="637">
        <f>SUM(AJ41:AJ42)</f>
        <v>0</v>
      </c>
      <c r="AK40" s="537">
        <f>SUM(AK41:AK42)</f>
        <v>0</v>
      </c>
      <c r="AL40" s="538">
        <f>SUM(AL41:AL42)</f>
        <v>0</v>
      </c>
      <c r="AM40" s="457">
        <f>AN40+AO40</f>
        <v>0</v>
      </c>
      <c r="AN40" s="537">
        <f>SUM(AN41:AN42)</f>
        <v>0</v>
      </c>
      <c r="AO40" s="538">
        <f>SUM(AO41:AO42)</f>
        <v>0</v>
      </c>
      <c r="AP40" s="637">
        <f>SUM(AP41:AP42)</f>
        <v>0</v>
      </c>
      <c r="AQ40" s="537">
        <f>SUM(AQ41:AQ42)</f>
        <v>0</v>
      </c>
      <c r="AR40" s="538">
        <f>SUM(AR41:AR42)</f>
        <v>0</v>
      </c>
      <c r="AS40" s="496"/>
      <c r="AT40" s="496"/>
      <c r="AU40" s="496"/>
      <c r="AV40" s="496"/>
      <c r="AW40" s="496"/>
      <c r="AX40" s="496"/>
      <c r="AY40" s="496"/>
      <c r="AZ40" s="496"/>
      <c r="BA40" s="496"/>
      <c r="BB40" s="496"/>
      <c r="BC40" s="496"/>
      <c r="BD40" s="496"/>
      <c r="BE40" s="496"/>
      <c r="BF40" s="496"/>
      <c r="BG40" s="496"/>
      <c r="BH40" s="496"/>
      <c r="BI40" s="496"/>
      <c r="BJ40" s="496"/>
      <c r="BK40" s="496"/>
      <c r="BL40" s="496"/>
      <c r="BM40" s="496"/>
      <c r="BN40" s="496"/>
      <c r="BO40" s="496"/>
      <c r="BP40" s="496"/>
      <c r="BQ40" s="496"/>
      <c r="BR40" s="496"/>
      <c r="BS40" s="496"/>
      <c r="BT40" s="496"/>
      <c r="BU40" s="496"/>
      <c r="BV40" s="496"/>
    </row>
    <row r="41" spans="1:74" ht="0.2" customHeight="1">
      <c r="A41" s="340" t="s">
        <v>1393</v>
      </c>
      <c r="B41" s="841"/>
      <c r="C41" s="407"/>
      <c r="D41" s="860"/>
      <c r="E41" s="367"/>
      <c r="F41" s="392"/>
      <c r="G41" s="557"/>
      <c r="H41" s="558"/>
      <c r="I41" s="557"/>
      <c r="J41" s="558"/>
      <c r="K41" s="557"/>
      <c r="L41" s="558"/>
      <c r="M41" s="557"/>
      <c r="N41" s="558"/>
      <c r="O41" s="534"/>
      <c r="P41" s="541"/>
      <c r="Q41" s="542"/>
      <c r="R41" s="535"/>
      <c r="S41" s="541"/>
      <c r="T41" s="542"/>
      <c r="U41" s="535"/>
      <c r="V41" s="541"/>
      <c r="W41" s="542"/>
      <c r="X41" s="535"/>
      <c r="Y41" s="541"/>
      <c r="Z41" s="542"/>
      <c r="AA41" s="535"/>
      <c r="AB41" s="541"/>
      <c r="AC41" s="542"/>
      <c r="AD41" s="535"/>
      <c r="AE41" s="541"/>
      <c r="AF41" s="542"/>
      <c r="AG41" s="535"/>
      <c r="AH41" s="541"/>
      <c r="AI41" s="542"/>
      <c r="AJ41" s="535"/>
      <c r="AK41" s="541"/>
      <c r="AL41" s="542"/>
      <c r="AM41" s="535"/>
      <c r="AN41" s="541"/>
      <c r="AO41" s="542"/>
      <c r="AP41" s="535"/>
      <c r="AQ41" s="541"/>
      <c r="AR41" s="542"/>
      <c r="AS41" s="496"/>
      <c r="AT41" s="496"/>
      <c r="AU41" s="496"/>
      <c r="AV41" s="496"/>
      <c r="AW41" s="496"/>
      <c r="AX41" s="496"/>
      <c r="AY41" s="496"/>
      <c r="AZ41" s="496"/>
      <c r="BA41" s="496"/>
      <c r="BB41" s="496"/>
      <c r="BC41" s="496"/>
      <c r="BD41" s="496"/>
      <c r="BE41" s="496"/>
      <c r="BF41" s="496"/>
      <c r="BG41" s="496"/>
      <c r="BH41" s="496"/>
      <c r="BI41" s="496"/>
      <c r="BJ41" s="496"/>
      <c r="BK41" s="496"/>
      <c r="BL41" s="496"/>
      <c r="BM41" s="496"/>
      <c r="BN41" s="496"/>
      <c r="BO41" s="496"/>
      <c r="BP41" s="496"/>
      <c r="BQ41" s="496"/>
      <c r="BR41" s="496"/>
      <c r="BS41" s="496"/>
      <c r="BT41" s="496"/>
      <c r="BU41" s="496"/>
      <c r="BV41" s="496"/>
    </row>
    <row r="42" spans="1:74" ht="0.2" customHeight="1">
      <c r="A42" s="340"/>
      <c r="B42" s="841"/>
      <c r="C42" s="407"/>
      <c r="D42" s="860"/>
      <c r="E42" s="367"/>
      <c r="F42" s="385"/>
      <c r="G42" s="556"/>
      <c r="H42" s="555"/>
      <c r="I42" s="556"/>
      <c r="J42" s="555"/>
      <c r="K42" s="556"/>
      <c r="L42" s="555"/>
      <c r="M42" s="556"/>
      <c r="N42" s="555"/>
      <c r="O42" s="534"/>
      <c r="P42" s="535"/>
      <c r="Q42" s="536"/>
      <c r="R42" s="535"/>
      <c r="S42" s="535"/>
      <c r="T42" s="536"/>
      <c r="U42" s="535"/>
      <c r="V42" s="535"/>
      <c r="W42" s="536"/>
      <c r="X42" s="535"/>
      <c r="Y42" s="535"/>
      <c r="Z42" s="536"/>
      <c r="AA42" s="535"/>
      <c r="AB42" s="535"/>
      <c r="AC42" s="536"/>
      <c r="AD42" s="535"/>
      <c r="AE42" s="535"/>
      <c r="AF42" s="536"/>
      <c r="AG42" s="535"/>
      <c r="AH42" s="535"/>
      <c r="AI42" s="536"/>
      <c r="AJ42" s="535"/>
      <c r="AK42" s="535"/>
      <c r="AL42" s="536"/>
      <c r="AM42" s="535"/>
      <c r="AN42" s="535"/>
      <c r="AO42" s="536"/>
      <c r="AP42" s="535"/>
      <c r="AQ42" s="535"/>
      <c r="AR42" s="536"/>
      <c r="AS42" s="496"/>
      <c r="AT42" s="496"/>
      <c r="AU42" s="496"/>
      <c r="AV42" s="496"/>
      <c r="AW42" s="496"/>
      <c r="AX42" s="496"/>
      <c r="AY42" s="496"/>
      <c r="AZ42" s="496"/>
      <c r="BA42" s="496"/>
      <c r="BB42" s="496"/>
      <c r="BC42" s="496"/>
      <c r="BD42" s="496"/>
      <c r="BE42" s="496"/>
      <c r="BF42" s="496"/>
      <c r="BG42" s="496"/>
      <c r="BH42" s="496"/>
      <c r="BI42" s="496"/>
      <c r="BJ42" s="496"/>
      <c r="BK42" s="496"/>
      <c r="BL42" s="496"/>
      <c r="BM42" s="496"/>
      <c r="BN42" s="496"/>
      <c r="BO42" s="496"/>
      <c r="BP42" s="496"/>
      <c r="BQ42" s="496"/>
      <c r="BR42" s="496"/>
      <c r="BS42" s="496"/>
      <c r="BT42" s="496"/>
      <c r="BU42" s="496"/>
      <c r="BV42" s="496"/>
    </row>
    <row r="43" spans="1:74" ht="14.25">
      <c r="A43" s="340"/>
      <c r="B43" s="841"/>
      <c r="C43" s="407"/>
      <c r="D43" s="860"/>
      <c r="E43" s="378" t="s">
        <v>1887</v>
      </c>
      <c r="F43" s="388" t="s">
        <v>936</v>
      </c>
      <c r="G43" s="498"/>
      <c r="H43" s="403"/>
      <c r="I43" s="498"/>
      <c r="J43" s="403"/>
      <c r="K43" s="498"/>
      <c r="L43" s="403"/>
      <c r="M43" s="498"/>
      <c r="N43" s="403"/>
      <c r="O43" s="454">
        <f>P43+Q43</f>
        <v>0</v>
      </c>
      <c r="P43" s="537">
        <f>SUM(P44:P45)</f>
        <v>0</v>
      </c>
      <c r="Q43" s="538">
        <f>SUM(Q44:Q45)</f>
        <v>0</v>
      </c>
      <c r="R43" s="457">
        <f>S43+T43</f>
        <v>0</v>
      </c>
      <c r="S43" s="537">
        <f>SUM(S44:S45)</f>
        <v>0</v>
      </c>
      <c r="T43" s="538">
        <f>SUM(T44:T45)</f>
        <v>0</v>
      </c>
      <c r="U43" s="457">
        <f>V43+W43</f>
        <v>0</v>
      </c>
      <c r="V43" s="537">
        <f>SUM(V44:V45)</f>
        <v>0</v>
      </c>
      <c r="W43" s="538">
        <f>SUM(W44:W45)</f>
        <v>0</v>
      </c>
      <c r="X43" s="457">
        <f>Y43+Z43</f>
        <v>0</v>
      </c>
      <c r="Y43" s="537">
        <f>SUM(Y44:Y45)</f>
        <v>0</v>
      </c>
      <c r="Z43" s="538">
        <f>SUM(Z44:Z45)</f>
        <v>0</v>
      </c>
      <c r="AA43" s="457">
        <f>AB43+AC43</f>
        <v>0</v>
      </c>
      <c r="AB43" s="537">
        <f>SUM(AB44:AB45)</f>
        <v>0</v>
      </c>
      <c r="AC43" s="538">
        <f>SUM(AC44:AC45)</f>
        <v>0</v>
      </c>
      <c r="AD43" s="457">
        <f>AE43+AF43</f>
        <v>0</v>
      </c>
      <c r="AE43" s="537">
        <f>SUM(AE44:AE45)</f>
        <v>0</v>
      </c>
      <c r="AF43" s="538">
        <f>SUM(AF44:AF45)</f>
        <v>0</v>
      </c>
      <c r="AG43" s="457">
        <f>AH43+AI43</f>
        <v>0</v>
      </c>
      <c r="AH43" s="537">
        <f>SUM(AH44:AH45)</f>
        <v>0</v>
      </c>
      <c r="AI43" s="538">
        <f>SUM(AI44:AI45)</f>
        <v>0</v>
      </c>
      <c r="AJ43" s="457">
        <f>AK43+AL43</f>
        <v>0</v>
      </c>
      <c r="AK43" s="537">
        <f>SUM(AK44:AK45)</f>
        <v>0</v>
      </c>
      <c r="AL43" s="538">
        <f>SUM(AL44:AL45)</f>
        <v>0</v>
      </c>
      <c r="AM43" s="457">
        <f>AN43+AO43</f>
        <v>0</v>
      </c>
      <c r="AN43" s="537">
        <f>SUM(AN44:AN45)</f>
        <v>0</v>
      </c>
      <c r="AO43" s="538">
        <f>SUM(AO44:AO45)</f>
        <v>0</v>
      </c>
      <c r="AP43" s="457">
        <f>AQ43+AR43</f>
        <v>0</v>
      </c>
      <c r="AQ43" s="537">
        <f>SUM(AQ44:AQ45)</f>
        <v>0</v>
      </c>
      <c r="AR43" s="538">
        <f>SUM(AR44:AR45)</f>
        <v>0</v>
      </c>
      <c r="AS43" s="496"/>
      <c r="AT43" s="496"/>
      <c r="AU43" s="496"/>
      <c r="AV43" s="496"/>
      <c r="AW43" s="496"/>
      <c r="AX43" s="496"/>
      <c r="AY43" s="496"/>
      <c r="AZ43" s="496"/>
      <c r="BA43" s="496"/>
      <c r="BB43" s="496"/>
      <c r="BC43" s="496"/>
      <c r="BD43" s="496"/>
      <c r="BE43" s="496"/>
      <c r="BF43" s="496"/>
      <c r="BG43" s="496"/>
      <c r="BH43" s="496"/>
      <c r="BI43" s="496"/>
      <c r="BJ43" s="496"/>
      <c r="BK43" s="496"/>
      <c r="BL43" s="496"/>
      <c r="BM43" s="496"/>
      <c r="BN43" s="496"/>
      <c r="BO43" s="496"/>
      <c r="BP43" s="496"/>
      <c r="BQ43" s="496"/>
      <c r="BR43" s="496"/>
      <c r="BS43" s="496"/>
      <c r="BT43" s="496"/>
      <c r="BU43" s="496"/>
      <c r="BV43" s="496"/>
    </row>
    <row r="44" spans="1:74" ht="0.2" customHeight="1">
      <c r="A44" s="340" t="s">
        <v>1394</v>
      </c>
      <c r="B44" s="841"/>
      <c r="C44" s="407"/>
      <c r="D44" s="860"/>
      <c r="E44" s="367"/>
      <c r="F44" s="392"/>
      <c r="G44" s="557"/>
      <c r="H44" s="558"/>
      <c r="I44" s="557"/>
      <c r="J44" s="558"/>
      <c r="K44" s="557"/>
      <c r="L44" s="558"/>
      <c r="M44" s="557"/>
      <c r="N44" s="558"/>
      <c r="O44" s="534"/>
      <c r="P44" s="541"/>
      <c r="Q44" s="542"/>
      <c r="R44" s="535"/>
      <c r="S44" s="541"/>
      <c r="T44" s="542"/>
      <c r="U44" s="535"/>
      <c r="V44" s="541"/>
      <c r="W44" s="542"/>
      <c r="X44" s="535"/>
      <c r="Y44" s="541"/>
      <c r="Z44" s="542"/>
      <c r="AA44" s="535"/>
      <c r="AB44" s="541"/>
      <c r="AC44" s="542"/>
      <c r="AD44" s="535"/>
      <c r="AE44" s="541"/>
      <c r="AF44" s="542"/>
      <c r="AG44" s="535"/>
      <c r="AH44" s="541"/>
      <c r="AI44" s="542"/>
      <c r="AJ44" s="535"/>
      <c r="AK44" s="541"/>
      <c r="AL44" s="542"/>
      <c r="AM44" s="535"/>
      <c r="AN44" s="541"/>
      <c r="AO44" s="542"/>
      <c r="AP44" s="535"/>
      <c r="AQ44" s="541"/>
      <c r="AR44" s="542"/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  <c r="BD44" s="496"/>
      <c r="BE44" s="496"/>
      <c r="BF44" s="496"/>
      <c r="BG44" s="496"/>
      <c r="BH44" s="496"/>
      <c r="BI44" s="496"/>
      <c r="BJ44" s="496"/>
      <c r="BK44" s="496"/>
      <c r="BL44" s="496"/>
      <c r="BM44" s="496"/>
      <c r="BN44" s="496"/>
      <c r="BO44" s="496"/>
      <c r="BP44" s="496"/>
      <c r="BQ44" s="496"/>
      <c r="BR44" s="496"/>
      <c r="BS44" s="496"/>
      <c r="BT44" s="496"/>
      <c r="BU44" s="496"/>
      <c r="BV44" s="496"/>
    </row>
    <row r="45" spans="1:74" ht="0.2" customHeight="1">
      <c r="A45" s="406"/>
      <c r="B45" s="841"/>
      <c r="C45" s="407"/>
      <c r="D45" s="860"/>
      <c r="E45" s="367"/>
      <c r="F45" s="385"/>
      <c r="G45" s="556"/>
      <c r="H45" s="555"/>
      <c r="I45" s="556"/>
      <c r="J45" s="555"/>
      <c r="K45" s="556"/>
      <c r="L45" s="555"/>
      <c r="M45" s="556"/>
      <c r="N45" s="555"/>
      <c r="O45" s="534"/>
      <c r="P45" s="535"/>
      <c r="Q45" s="536"/>
      <c r="R45" s="535"/>
      <c r="S45" s="535"/>
      <c r="T45" s="536"/>
      <c r="U45" s="535"/>
      <c r="V45" s="535"/>
      <c r="W45" s="536"/>
      <c r="X45" s="535"/>
      <c r="Y45" s="535"/>
      <c r="Z45" s="536"/>
      <c r="AA45" s="535"/>
      <c r="AB45" s="535"/>
      <c r="AC45" s="536"/>
      <c r="AD45" s="535"/>
      <c r="AE45" s="535"/>
      <c r="AF45" s="536"/>
      <c r="AG45" s="535"/>
      <c r="AH45" s="535"/>
      <c r="AI45" s="536"/>
      <c r="AJ45" s="535"/>
      <c r="AK45" s="535"/>
      <c r="AL45" s="536"/>
      <c r="AM45" s="535"/>
      <c r="AN45" s="535"/>
      <c r="AO45" s="536"/>
      <c r="AP45" s="535"/>
      <c r="AQ45" s="535"/>
      <c r="AR45" s="536"/>
      <c r="AS45" s="496"/>
      <c r="AT45" s="496"/>
      <c r="AU45" s="496"/>
      <c r="AV45" s="496"/>
      <c r="AW45" s="496"/>
      <c r="AX45" s="496"/>
      <c r="AY45" s="496"/>
      <c r="AZ45" s="496"/>
      <c r="BA45" s="496"/>
      <c r="BB45" s="496"/>
      <c r="BC45" s="496"/>
      <c r="BD45" s="496"/>
      <c r="BE45" s="496"/>
      <c r="BF45" s="496"/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</row>
    <row r="46" spans="1:74" ht="15" thickBot="1">
      <c r="A46" s="340"/>
      <c r="B46" s="841"/>
      <c r="C46" s="407"/>
      <c r="D46" s="860"/>
      <c r="E46" s="378" t="s">
        <v>1395</v>
      </c>
      <c r="F46" s="388" t="s">
        <v>937</v>
      </c>
      <c r="G46" s="498"/>
      <c r="H46" s="403"/>
      <c r="I46" s="498"/>
      <c r="J46" s="403"/>
      <c r="K46" s="498"/>
      <c r="L46" s="403"/>
      <c r="M46" s="498"/>
      <c r="N46" s="403"/>
      <c r="O46" s="454">
        <f>P46+Q46</f>
        <v>0</v>
      </c>
      <c r="P46" s="537">
        <f>SUM(P47:P48)</f>
        <v>0</v>
      </c>
      <c r="Q46" s="538">
        <f>SUM(Q47:Q48)</f>
        <v>0</v>
      </c>
      <c r="R46" s="457">
        <f>S46+T46</f>
        <v>0</v>
      </c>
      <c r="S46" s="537">
        <f>SUM(S47:S48)</f>
        <v>0</v>
      </c>
      <c r="T46" s="538">
        <f>SUM(T47:T48)</f>
        <v>0</v>
      </c>
      <c r="U46" s="457">
        <f>V46+W46</f>
        <v>0</v>
      </c>
      <c r="V46" s="537">
        <f>SUM(V47:V48)</f>
        <v>0</v>
      </c>
      <c r="W46" s="538">
        <f>SUM(W47:W48)</f>
        <v>0</v>
      </c>
      <c r="X46" s="457">
        <f>Y46+Z46</f>
        <v>0</v>
      </c>
      <c r="Y46" s="537">
        <f>SUM(Y47:Y48)</f>
        <v>0</v>
      </c>
      <c r="Z46" s="538">
        <f>SUM(Z47:Z48)</f>
        <v>0</v>
      </c>
      <c r="AA46" s="457">
        <f>AB46+AC46</f>
        <v>0</v>
      </c>
      <c r="AB46" s="537">
        <f>SUM(AB47:AB48)</f>
        <v>0</v>
      </c>
      <c r="AC46" s="538">
        <f>SUM(AC47:AC48)</f>
        <v>0</v>
      </c>
      <c r="AD46" s="457">
        <f>AE46+AF46</f>
        <v>0</v>
      </c>
      <c r="AE46" s="537">
        <f>SUM(AE47:AE48)</f>
        <v>0</v>
      </c>
      <c r="AF46" s="538">
        <f>SUM(AF47:AF48)</f>
        <v>0</v>
      </c>
      <c r="AG46" s="457">
        <f>AH46+AI46</f>
        <v>0</v>
      </c>
      <c r="AH46" s="537">
        <f>SUM(AH47:AH48)</f>
        <v>0</v>
      </c>
      <c r="AI46" s="538">
        <f>SUM(AI47:AI48)</f>
        <v>0</v>
      </c>
      <c r="AJ46" s="457">
        <f>AK46+AL46</f>
        <v>0</v>
      </c>
      <c r="AK46" s="537">
        <f>SUM(AK47:AK48)</f>
        <v>0</v>
      </c>
      <c r="AL46" s="538">
        <f>SUM(AL47:AL48)</f>
        <v>0</v>
      </c>
      <c r="AM46" s="457">
        <f>AN46+AO46</f>
        <v>0</v>
      </c>
      <c r="AN46" s="537">
        <f>SUM(AN47:AN48)</f>
        <v>0</v>
      </c>
      <c r="AO46" s="538">
        <f>SUM(AO47:AO48)</f>
        <v>0</v>
      </c>
      <c r="AP46" s="457">
        <f>AQ46+AR46</f>
        <v>0</v>
      </c>
      <c r="AQ46" s="537">
        <f>SUM(AQ47:AQ48)</f>
        <v>0</v>
      </c>
      <c r="AR46" s="538">
        <f>SUM(AR47:AR48)</f>
        <v>0</v>
      </c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  <c r="BD46" s="496"/>
      <c r="BE46" s="496"/>
      <c r="BF46" s="496"/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</row>
    <row r="47" spans="1:74" ht="0.2" customHeight="1" thickBot="1">
      <c r="A47" s="340" t="s">
        <v>1396</v>
      </c>
      <c r="B47" s="841"/>
      <c r="C47" s="407"/>
      <c r="D47" s="860"/>
      <c r="E47" s="367"/>
      <c r="F47" s="392"/>
      <c r="G47" s="557"/>
      <c r="H47" s="558"/>
      <c r="I47" s="557"/>
      <c r="J47" s="558"/>
      <c r="K47" s="557"/>
      <c r="L47" s="558"/>
      <c r="M47" s="557"/>
      <c r="N47" s="558"/>
      <c r="O47" s="534"/>
      <c r="P47" s="541"/>
      <c r="Q47" s="542"/>
      <c r="R47" s="535"/>
      <c r="S47" s="541"/>
      <c r="T47" s="542"/>
      <c r="U47" s="535"/>
      <c r="V47" s="541"/>
      <c r="W47" s="542"/>
      <c r="X47" s="535"/>
      <c r="Y47" s="541"/>
      <c r="Z47" s="542"/>
      <c r="AA47" s="535"/>
      <c r="AB47" s="541"/>
      <c r="AC47" s="542"/>
      <c r="AD47" s="535"/>
      <c r="AE47" s="541"/>
      <c r="AF47" s="542"/>
      <c r="AG47" s="535"/>
      <c r="AH47" s="541"/>
      <c r="AI47" s="542"/>
      <c r="AJ47" s="535"/>
      <c r="AK47" s="541"/>
      <c r="AL47" s="542"/>
      <c r="AM47" s="535"/>
      <c r="AN47" s="541"/>
      <c r="AO47" s="542"/>
      <c r="AP47" s="535"/>
      <c r="AQ47" s="541"/>
      <c r="AR47" s="542"/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  <c r="BD47" s="496"/>
      <c r="BE47" s="496"/>
      <c r="BF47" s="496"/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</row>
    <row r="48" spans="1:74" ht="0.2" customHeight="1" thickBot="1">
      <c r="A48" s="406"/>
      <c r="B48" s="841"/>
      <c r="C48" s="407"/>
      <c r="D48" s="861"/>
      <c r="E48" s="437"/>
      <c r="F48" s="428"/>
      <c r="G48" s="563"/>
      <c r="H48" s="564"/>
      <c r="I48" s="563"/>
      <c r="J48" s="564"/>
      <c r="K48" s="563"/>
      <c r="L48" s="564"/>
      <c r="M48" s="563"/>
      <c r="N48" s="564"/>
      <c r="O48" s="546"/>
      <c r="P48" s="547"/>
      <c r="Q48" s="548"/>
      <c r="R48" s="547"/>
      <c r="S48" s="547"/>
      <c r="T48" s="548"/>
      <c r="U48" s="547"/>
      <c r="V48" s="547"/>
      <c r="W48" s="548"/>
      <c r="X48" s="547"/>
      <c r="Y48" s="547"/>
      <c r="Z48" s="548"/>
      <c r="AA48" s="547"/>
      <c r="AB48" s="547"/>
      <c r="AC48" s="548"/>
      <c r="AD48" s="547"/>
      <c r="AE48" s="547"/>
      <c r="AF48" s="548"/>
      <c r="AG48" s="547"/>
      <c r="AH48" s="547"/>
      <c r="AI48" s="548"/>
      <c r="AJ48" s="547"/>
      <c r="AK48" s="547"/>
      <c r="AL48" s="548"/>
      <c r="AM48" s="547"/>
      <c r="AN48" s="547"/>
      <c r="AO48" s="548"/>
      <c r="AP48" s="547"/>
      <c r="AQ48" s="547"/>
      <c r="AR48" s="548"/>
      <c r="AS48" s="496"/>
      <c r="AT48" s="496"/>
      <c r="AU48" s="496"/>
      <c r="AV48" s="496"/>
      <c r="AW48" s="496"/>
      <c r="AX48" s="496"/>
      <c r="AY48" s="496"/>
      <c r="AZ48" s="496"/>
      <c r="BA48" s="496"/>
      <c r="BB48" s="496"/>
      <c r="BC48" s="496"/>
      <c r="BD48" s="496"/>
      <c r="BE48" s="496"/>
      <c r="BF48" s="496"/>
      <c r="BG48" s="496"/>
      <c r="BH48" s="496"/>
      <c r="BI48" s="496"/>
      <c r="BJ48" s="496"/>
      <c r="BK48" s="496"/>
      <c r="BL48" s="496"/>
      <c r="BM48" s="496"/>
      <c r="BN48" s="496"/>
      <c r="BO48" s="496"/>
      <c r="BP48" s="496"/>
      <c r="BQ48" s="496"/>
      <c r="BR48" s="496"/>
      <c r="BS48" s="496"/>
      <c r="BT48" s="496"/>
      <c r="BU48" s="496"/>
      <c r="BV48" s="496"/>
    </row>
    <row r="49" spans="1:74" customFormat="1" ht="13.5" thickTop="1">
      <c r="A49" s="410"/>
      <c r="D49" s="429"/>
      <c r="E49" s="429"/>
      <c r="F49" s="429"/>
      <c r="G49" s="450"/>
      <c r="H49" s="446"/>
      <c r="I49" s="450"/>
      <c r="J49" s="446"/>
      <c r="K49" s="450"/>
      <c r="L49" s="446"/>
      <c r="M49" s="450"/>
      <c r="N49" s="446"/>
      <c r="O49" s="430"/>
      <c r="P49" s="429"/>
      <c r="Q49" s="431"/>
      <c r="R49" s="429"/>
      <c r="S49" s="429"/>
      <c r="T49" s="431"/>
      <c r="U49" s="429"/>
      <c r="V49" s="429"/>
      <c r="W49" s="431"/>
      <c r="X49" s="429"/>
      <c r="Y49" s="429"/>
      <c r="Z49" s="431"/>
      <c r="AA49" s="429"/>
      <c r="AB49" s="429"/>
      <c r="AC49" s="431"/>
      <c r="AD49" s="429"/>
      <c r="AE49" s="429"/>
      <c r="AF49" s="431"/>
      <c r="AG49" s="429"/>
      <c r="AH49" s="429"/>
      <c r="AI49" s="431"/>
      <c r="AJ49" s="429"/>
      <c r="AK49" s="429"/>
      <c r="AL49" s="431"/>
      <c r="AM49" s="429"/>
      <c r="AN49" s="429"/>
      <c r="AO49" s="431"/>
      <c r="AP49" s="429"/>
      <c r="AQ49" s="429"/>
      <c r="AR49" s="431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</row>
    <row r="50" spans="1:74" s="81" customFormat="1" ht="12.75">
      <c r="A50" s="405" t="s">
        <v>2412</v>
      </c>
      <c r="G50" s="449"/>
      <c r="H50" s="445"/>
      <c r="I50" s="449"/>
      <c r="J50" s="445"/>
      <c r="K50" s="449"/>
      <c r="L50" s="445"/>
      <c r="M50" s="449"/>
      <c r="N50" s="445"/>
      <c r="O50" s="412"/>
      <c r="P50" s="312"/>
      <c r="Q50" s="413"/>
      <c r="R50" s="312"/>
      <c r="S50" s="312"/>
      <c r="T50" s="413"/>
      <c r="U50" s="312"/>
      <c r="V50" s="312"/>
      <c r="W50" s="413"/>
      <c r="X50" s="312"/>
      <c r="Y50" s="312"/>
      <c r="Z50" s="413"/>
      <c r="AA50" s="312"/>
      <c r="AB50" s="312"/>
      <c r="AC50" s="413"/>
      <c r="AD50" s="312"/>
      <c r="AE50" s="312"/>
      <c r="AF50" s="413"/>
      <c r="AG50" s="312"/>
      <c r="AH50" s="312"/>
      <c r="AI50" s="413"/>
      <c r="AJ50" s="312"/>
      <c r="AK50" s="312"/>
      <c r="AL50" s="413"/>
      <c r="AM50" s="312"/>
      <c r="AN50" s="312"/>
      <c r="AO50" s="413"/>
      <c r="AP50" s="312"/>
      <c r="AQ50" s="312"/>
      <c r="AR50" s="413"/>
      <c r="AS50" s="312"/>
      <c r="AT50" s="312"/>
      <c r="AU50" s="312"/>
      <c r="AV50" s="312"/>
      <c r="AW50" s="312"/>
      <c r="AX50" s="312"/>
      <c r="AY50" s="312"/>
      <c r="AZ50" s="312"/>
      <c r="BA50" s="312"/>
      <c r="BB50" s="312"/>
      <c r="BC50" s="312"/>
      <c r="BD50" s="312"/>
      <c r="BE50" s="312"/>
      <c r="BF50" s="312"/>
      <c r="BG50" s="312"/>
      <c r="BH50" s="312"/>
      <c r="BI50" s="312"/>
      <c r="BJ50" s="312"/>
      <c r="BK50" s="312"/>
      <c r="BL50" s="312"/>
      <c r="BM50" s="312"/>
      <c r="BN50" s="312"/>
      <c r="BO50" s="312"/>
      <c r="BP50" s="312"/>
      <c r="BQ50" s="312"/>
      <c r="BR50" s="312"/>
      <c r="BS50" s="312"/>
      <c r="BT50" s="312"/>
      <c r="BU50" s="312"/>
      <c r="BV50" s="312"/>
    </row>
    <row r="51" spans="1:74" customFormat="1" ht="13.5" thickBot="1">
      <c r="A51" s="410"/>
      <c r="G51" s="448"/>
      <c r="H51" s="444"/>
      <c r="I51" s="448"/>
      <c r="J51" s="444"/>
      <c r="K51" s="448"/>
      <c r="L51" s="444"/>
      <c r="M51" s="448"/>
      <c r="N51" s="444"/>
      <c r="O51" s="338"/>
      <c r="P51" s="285"/>
      <c r="Q51" s="411"/>
      <c r="R51" s="285"/>
      <c r="S51" s="285"/>
      <c r="T51" s="411"/>
      <c r="U51" s="285"/>
      <c r="V51" s="285"/>
      <c r="W51" s="411"/>
      <c r="X51" s="285"/>
      <c r="Y51" s="285"/>
      <c r="Z51" s="411"/>
      <c r="AA51" s="285"/>
      <c r="AB51" s="285"/>
      <c r="AC51" s="411"/>
      <c r="AD51" s="285"/>
      <c r="AE51" s="285"/>
      <c r="AF51" s="411"/>
      <c r="AG51" s="285"/>
      <c r="AH51" s="285"/>
      <c r="AI51" s="411"/>
      <c r="AJ51" s="285"/>
      <c r="AK51" s="285"/>
      <c r="AL51" s="411"/>
      <c r="AM51" s="285"/>
      <c r="AN51" s="285"/>
      <c r="AO51" s="411"/>
      <c r="AP51" s="285"/>
      <c r="AQ51" s="285"/>
      <c r="AR51" s="411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</row>
    <row r="52" spans="1:74" ht="16.5" thickTop="1">
      <c r="A52" s="406"/>
      <c r="B52" s="844"/>
      <c r="C52" s="414" t="s">
        <v>2304</v>
      </c>
      <c r="D52" s="850" t="str">
        <f>"2." &amp; ROMAN(B52)</f>
        <v>2.</v>
      </c>
      <c r="E52" s="434" t="s">
        <v>2311</v>
      </c>
      <c r="F52" s="417"/>
      <c r="G52" s="567"/>
      <c r="H52" s="568"/>
      <c r="I52" s="567"/>
      <c r="J52" s="568"/>
      <c r="K52" s="567"/>
      <c r="L52" s="568"/>
      <c r="M52" s="567"/>
      <c r="N52" s="568"/>
      <c r="O52" s="543">
        <f>P52+Q52</f>
        <v>0</v>
      </c>
      <c r="P52" s="544">
        <f>P54+P55</f>
        <v>0</v>
      </c>
      <c r="Q52" s="545">
        <f>Q54+Q55</f>
        <v>0</v>
      </c>
      <c r="R52" s="640">
        <f>R54+R55</f>
        <v>0</v>
      </c>
      <c r="S52" s="544">
        <f>S54+S55</f>
        <v>0</v>
      </c>
      <c r="T52" s="545">
        <f>T54+T55</f>
        <v>0</v>
      </c>
      <c r="U52" s="640">
        <f>V52+W52</f>
        <v>0</v>
      </c>
      <c r="V52" s="544">
        <f>V54+V55</f>
        <v>0</v>
      </c>
      <c r="W52" s="545">
        <f>W54+W55</f>
        <v>0</v>
      </c>
      <c r="X52" s="640">
        <f>X54+X55</f>
        <v>0</v>
      </c>
      <c r="Y52" s="544">
        <f>Y54+Y55</f>
        <v>0</v>
      </c>
      <c r="Z52" s="545">
        <f>Z54+Z55</f>
        <v>0</v>
      </c>
      <c r="AA52" s="640">
        <f>AB52+AC52</f>
        <v>0</v>
      </c>
      <c r="AB52" s="544">
        <f>AB54+AB55</f>
        <v>0</v>
      </c>
      <c r="AC52" s="545">
        <f>AC54+AC55</f>
        <v>0</v>
      </c>
      <c r="AD52" s="640">
        <f>AD54+AD55</f>
        <v>0</v>
      </c>
      <c r="AE52" s="544">
        <f>AE54+AE55</f>
        <v>0</v>
      </c>
      <c r="AF52" s="545">
        <f>AF54+AF55</f>
        <v>0</v>
      </c>
      <c r="AG52" s="640">
        <f>AH52+AI52</f>
        <v>0</v>
      </c>
      <c r="AH52" s="544">
        <f>AH54+AH55</f>
        <v>0</v>
      </c>
      <c r="AI52" s="545">
        <f>AI54+AI55</f>
        <v>0</v>
      </c>
      <c r="AJ52" s="640">
        <f>AJ54+AJ55</f>
        <v>0</v>
      </c>
      <c r="AK52" s="544">
        <f>AK54+AK55</f>
        <v>0</v>
      </c>
      <c r="AL52" s="545">
        <f>AL54+AL55</f>
        <v>0</v>
      </c>
      <c r="AM52" s="640">
        <f>AN52+AO52</f>
        <v>0</v>
      </c>
      <c r="AN52" s="544">
        <f>AN54+AN55</f>
        <v>0</v>
      </c>
      <c r="AO52" s="545">
        <f>AO54+AO55</f>
        <v>0</v>
      </c>
      <c r="AP52" s="640">
        <f>AP54+AP55</f>
        <v>0</v>
      </c>
      <c r="AQ52" s="544">
        <f>AQ54+AQ55</f>
        <v>0</v>
      </c>
      <c r="AR52" s="545">
        <f>AR54+AR55</f>
        <v>0</v>
      </c>
      <c r="AS52" s="496"/>
      <c r="AT52" s="496"/>
      <c r="AU52" s="496"/>
      <c r="AV52" s="496"/>
      <c r="AW52" s="496"/>
      <c r="AX52" s="496"/>
      <c r="AY52" s="496"/>
      <c r="AZ52" s="496"/>
      <c r="BA52" s="496"/>
      <c r="BB52" s="496"/>
      <c r="BC52" s="496"/>
      <c r="BD52" s="496"/>
      <c r="BE52" s="496"/>
      <c r="BF52" s="496"/>
      <c r="BG52" s="496"/>
      <c r="BH52" s="496"/>
      <c r="BI52" s="496"/>
      <c r="BJ52" s="496"/>
      <c r="BK52" s="496"/>
      <c r="BL52" s="496"/>
      <c r="BM52" s="496"/>
      <c r="BN52" s="496"/>
      <c r="BO52" s="496"/>
      <c r="BP52" s="496"/>
      <c r="BQ52" s="496"/>
      <c r="BR52" s="496"/>
      <c r="BS52" s="496"/>
      <c r="BT52" s="496"/>
      <c r="BU52" s="496"/>
      <c r="BV52" s="496"/>
    </row>
    <row r="53" spans="1:74" ht="56.25">
      <c r="A53" s="406"/>
      <c r="B53" s="844"/>
      <c r="C53" s="407"/>
      <c r="D53" s="851"/>
      <c r="E53" s="378" t="s">
        <v>1472</v>
      </c>
      <c r="F53" s="388" t="s">
        <v>1473</v>
      </c>
      <c r="G53" s="540"/>
      <c r="H53" s="569"/>
      <c r="I53" s="540"/>
      <c r="J53" s="569"/>
      <c r="K53" s="540"/>
      <c r="L53" s="569"/>
      <c r="M53" s="540"/>
      <c r="N53" s="569"/>
      <c r="O53" s="454" t="s">
        <v>2413</v>
      </c>
      <c r="P53" s="455" t="s">
        <v>2413</v>
      </c>
      <c r="Q53" s="456" t="s">
        <v>2413</v>
      </c>
      <c r="R53" s="457" t="s">
        <v>2413</v>
      </c>
      <c r="S53" s="455" t="s">
        <v>2413</v>
      </c>
      <c r="T53" s="456" t="s">
        <v>2413</v>
      </c>
      <c r="U53" s="457" t="s">
        <v>2413</v>
      </c>
      <c r="V53" s="455" t="s">
        <v>2413</v>
      </c>
      <c r="W53" s="456" t="s">
        <v>2413</v>
      </c>
      <c r="X53" s="457" t="s">
        <v>2413</v>
      </c>
      <c r="Y53" s="455" t="s">
        <v>2413</v>
      </c>
      <c r="Z53" s="456" t="s">
        <v>2413</v>
      </c>
      <c r="AA53" s="457" t="s">
        <v>2413</v>
      </c>
      <c r="AB53" s="455" t="s">
        <v>2413</v>
      </c>
      <c r="AC53" s="456" t="s">
        <v>2413</v>
      </c>
      <c r="AD53" s="457" t="s">
        <v>2413</v>
      </c>
      <c r="AE53" s="455" t="s">
        <v>2413</v>
      </c>
      <c r="AF53" s="456" t="s">
        <v>2413</v>
      </c>
      <c r="AG53" s="457" t="s">
        <v>2413</v>
      </c>
      <c r="AH53" s="455" t="s">
        <v>2413</v>
      </c>
      <c r="AI53" s="456" t="s">
        <v>2413</v>
      </c>
      <c r="AJ53" s="457" t="s">
        <v>2413</v>
      </c>
      <c r="AK53" s="455" t="s">
        <v>2413</v>
      </c>
      <c r="AL53" s="456" t="s">
        <v>2413</v>
      </c>
      <c r="AM53" s="457" t="s">
        <v>2413</v>
      </c>
      <c r="AN53" s="455" t="s">
        <v>2413</v>
      </c>
      <c r="AO53" s="456" t="s">
        <v>2413</v>
      </c>
      <c r="AP53" s="457" t="s">
        <v>2413</v>
      </c>
      <c r="AQ53" s="455" t="s">
        <v>2413</v>
      </c>
      <c r="AR53" s="456" t="s">
        <v>2413</v>
      </c>
      <c r="AS53" s="496"/>
      <c r="AT53" s="496"/>
      <c r="AU53" s="496"/>
      <c r="AV53" s="496"/>
      <c r="AW53" s="496"/>
      <c r="AX53" s="496"/>
      <c r="AY53" s="496"/>
      <c r="AZ53" s="496"/>
      <c r="BA53" s="496"/>
      <c r="BB53" s="496"/>
      <c r="BC53" s="496"/>
      <c r="BD53" s="496"/>
      <c r="BE53" s="496"/>
      <c r="BF53" s="496"/>
      <c r="BG53" s="496"/>
      <c r="BH53" s="496"/>
      <c r="BI53" s="496"/>
      <c r="BJ53" s="496"/>
      <c r="BK53" s="496"/>
      <c r="BL53" s="496"/>
      <c r="BM53" s="496"/>
      <c r="BN53" s="496"/>
      <c r="BO53" s="496"/>
      <c r="BP53" s="496"/>
      <c r="BQ53" s="496"/>
      <c r="BR53" s="496"/>
      <c r="BS53" s="496"/>
      <c r="BT53" s="496"/>
      <c r="BU53" s="496"/>
      <c r="BV53" s="496"/>
    </row>
    <row r="54" spans="1:74" ht="14.25">
      <c r="A54" s="406"/>
      <c r="B54" s="844"/>
      <c r="C54" s="407"/>
      <c r="D54" s="851"/>
      <c r="E54" s="378" t="s">
        <v>2414</v>
      </c>
      <c r="F54" s="388" t="s">
        <v>945</v>
      </c>
      <c r="G54" s="540"/>
      <c r="H54" s="569"/>
      <c r="I54" s="540"/>
      <c r="J54" s="569"/>
      <c r="K54" s="540"/>
      <c r="L54" s="569"/>
      <c r="M54" s="540"/>
      <c r="N54" s="569"/>
      <c r="O54" s="454">
        <f>P54+Q54</f>
        <v>0</v>
      </c>
      <c r="P54" s="375"/>
      <c r="Q54" s="374"/>
      <c r="R54" s="626"/>
      <c r="S54" s="381"/>
      <c r="T54" s="380"/>
      <c r="U54" s="457">
        <f>V54+W54</f>
        <v>0</v>
      </c>
      <c r="V54" s="626">
        <f t="shared" ref="V54:Z55" si="10">P54</f>
        <v>0</v>
      </c>
      <c r="W54" s="634">
        <f t="shared" si="10"/>
        <v>0</v>
      </c>
      <c r="X54" s="626">
        <f t="shared" si="10"/>
        <v>0</v>
      </c>
      <c r="Y54" s="381">
        <f t="shared" si="10"/>
        <v>0</v>
      </c>
      <c r="Z54" s="380">
        <f t="shared" si="10"/>
        <v>0</v>
      </c>
      <c r="AA54" s="457">
        <f>AB54+AC54</f>
        <v>0</v>
      </c>
      <c r="AB54" s="626">
        <f t="shared" ref="AB54:AF55" si="11">P54</f>
        <v>0</v>
      </c>
      <c r="AC54" s="634">
        <f t="shared" si="11"/>
        <v>0</v>
      </c>
      <c r="AD54" s="626">
        <f t="shared" si="11"/>
        <v>0</v>
      </c>
      <c r="AE54" s="381">
        <f t="shared" si="11"/>
        <v>0</v>
      </c>
      <c r="AF54" s="380">
        <f t="shared" si="11"/>
        <v>0</v>
      </c>
      <c r="AG54" s="457">
        <f>AH54+AI54</f>
        <v>0</v>
      </c>
      <c r="AH54" s="626">
        <f t="shared" ref="AH54:AL55" si="12">P54</f>
        <v>0</v>
      </c>
      <c r="AI54" s="634">
        <f t="shared" si="12"/>
        <v>0</v>
      </c>
      <c r="AJ54" s="626">
        <f t="shared" si="12"/>
        <v>0</v>
      </c>
      <c r="AK54" s="381">
        <f t="shared" si="12"/>
        <v>0</v>
      </c>
      <c r="AL54" s="380">
        <f t="shared" si="12"/>
        <v>0</v>
      </c>
      <c r="AM54" s="457">
        <f>AN54+AO54</f>
        <v>0</v>
      </c>
      <c r="AN54" s="626">
        <f t="shared" ref="AN54:AR55" si="13">P54</f>
        <v>0</v>
      </c>
      <c r="AO54" s="634">
        <f t="shared" si="13"/>
        <v>0</v>
      </c>
      <c r="AP54" s="626">
        <f t="shared" si="13"/>
        <v>0</v>
      </c>
      <c r="AQ54" s="381">
        <f t="shared" si="13"/>
        <v>0</v>
      </c>
      <c r="AR54" s="380">
        <f t="shared" si="13"/>
        <v>0</v>
      </c>
      <c r="AS54" s="496"/>
      <c r="AT54" s="496"/>
      <c r="AU54" s="496"/>
      <c r="AV54" s="496"/>
      <c r="AW54" s="496"/>
      <c r="AX54" s="496"/>
      <c r="AY54" s="496"/>
      <c r="AZ54" s="496"/>
      <c r="BA54" s="496"/>
      <c r="BB54" s="496"/>
      <c r="BC54" s="496"/>
      <c r="BD54" s="496"/>
      <c r="BE54" s="496"/>
      <c r="BF54" s="496"/>
      <c r="BG54" s="496"/>
      <c r="BH54" s="496"/>
      <c r="BI54" s="496"/>
      <c r="BJ54" s="496"/>
      <c r="BK54" s="496"/>
      <c r="BL54" s="496"/>
      <c r="BM54" s="496"/>
      <c r="BN54" s="496"/>
      <c r="BO54" s="496"/>
      <c r="BP54" s="496"/>
      <c r="BQ54" s="496"/>
      <c r="BR54" s="496"/>
      <c r="BS54" s="496"/>
      <c r="BT54" s="496"/>
      <c r="BU54" s="496"/>
      <c r="BV54" s="496"/>
    </row>
    <row r="55" spans="1:74" ht="15" thickBot="1">
      <c r="A55" s="406"/>
      <c r="B55" s="844"/>
      <c r="C55" s="407"/>
      <c r="D55" s="852"/>
      <c r="E55" s="438" t="s">
        <v>2415</v>
      </c>
      <c r="F55" s="442" t="s">
        <v>946</v>
      </c>
      <c r="G55" s="570"/>
      <c r="H55" s="571"/>
      <c r="I55" s="570"/>
      <c r="J55" s="571"/>
      <c r="K55" s="570"/>
      <c r="L55" s="571"/>
      <c r="M55" s="570"/>
      <c r="N55" s="571"/>
      <c r="O55" s="461">
        <f>P55+Q55</f>
        <v>0</v>
      </c>
      <c r="P55" s="627"/>
      <c r="Q55" s="628"/>
      <c r="R55" s="631"/>
      <c r="S55" s="629"/>
      <c r="T55" s="630"/>
      <c r="U55" s="459">
        <f>V55+W55</f>
        <v>0</v>
      </c>
      <c r="V55" s="629">
        <f t="shared" si="10"/>
        <v>0</v>
      </c>
      <c r="W55" s="630">
        <f t="shared" si="10"/>
        <v>0</v>
      </c>
      <c r="X55" s="631">
        <f t="shared" si="10"/>
        <v>0</v>
      </c>
      <c r="Y55" s="629">
        <f t="shared" si="10"/>
        <v>0</v>
      </c>
      <c r="Z55" s="630">
        <f t="shared" si="10"/>
        <v>0</v>
      </c>
      <c r="AA55" s="459">
        <f>AB55+AC55</f>
        <v>0</v>
      </c>
      <c r="AB55" s="629">
        <f t="shared" si="11"/>
        <v>0</v>
      </c>
      <c r="AC55" s="630">
        <f t="shared" si="11"/>
        <v>0</v>
      </c>
      <c r="AD55" s="631">
        <f t="shared" si="11"/>
        <v>0</v>
      </c>
      <c r="AE55" s="629">
        <f t="shared" si="11"/>
        <v>0</v>
      </c>
      <c r="AF55" s="630">
        <f t="shared" si="11"/>
        <v>0</v>
      </c>
      <c r="AG55" s="459">
        <f>AH55+AI55</f>
        <v>0</v>
      </c>
      <c r="AH55" s="629">
        <f t="shared" si="12"/>
        <v>0</v>
      </c>
      <c r="AI55" s="630">
        <f t="shared" si="12"/>
        <v>0</v>
      </c>
      <c r="AJ55" s="631">
        <f t="shared" si="12"/>
        <v>0</v>
      </c>
      <c r="AK55" s="629">
        <f t="shared" si="12"/>
        <v>0</v>
      </c>
      <c r="AL55" s="630">
        <f t="shared" si="12"/>
        <v>0</v>
      </c>
      <c r="AM55" s="459">
        <f>AN55+AO55</f>
        <v>0</v>
      </c>
      <c r="AN55" s="629">
        <f t="shared" si="13"/>
        <v>0</v>
      </c>
      <c r="AO55" s="630">
        <f t="shared" si="13"/>
        <v>0</v>
      </c>
      <c r="AP55" s="631">
        <f t="shared" si="13"/>
        <v>0</v>
      </c>
      <c r="AQ55" s="629">
        <f t="shared" si="13"/>
        <v>0</v>
      </c>
      <c r="AR55" s="630">
        <f t="shared" si="13"/>
        <v>0</v>
      </c>
      <c r="AS55" s="496"/>
      <c r="AT55" s="496"/>
      <c r="AU55" s="496"/>
      <c r="AV55" s="496"/>
      <c r="AW55" s="496"/>
      <c r="AX55" s="496"/>
      <c r="AY55" s="496"/>
      <c r="AZ55" s="496"/>
      <c r="BA55" s="496"/>
      <c r="BB55" s="496"/>
      <c r="BC55" s="496"/>
      <c r="BD55" s="496"/>
      <c r="BE55" s="496"/>
      <c r="BF55" s="496"/>
      <c r="BG55" s="496"/>
      <c r="BH55" s="496"/>
      <c r="BI55" s="496"/>
      <c r="BJ55" s="496"/>
      <c r="BK55" s="496"/>
      <c r="BL55" s="496"/>
      <c r="BM55" s="496"/>
      <c r="BN55" s="496"/>
      <c r="BO55" s="496"/>
      <c r="BP55" s="496"/>
      <c r="BQ55" s="496"/>
      <c r="BR55" s="496"/>
      <c r="BS55" s="496"/>
      <c r="BT55" s="496"/>
      <c r="BU55" s="496"/>
      <c r="BV55" s="496"/>
    </row>
    <row r="56" spans="1:74" customFormat="1" ht="13.5" thickTop="1">
      <c r="A56" s="410"/>
      <c r="G56" s="448"/>
      <c r="H56" s="444"/>
      <c r="I56" s="448"/>
      <c r="J56" s="444"/>
      <c r="K56" s="448"/>
      <c r="L56" s="444"/>
      <c r="M56" s="448"/>
      <c r="N56" s="444"/>
      <c r="O56" s="338"/>
      <c r="P56" s="285"/>
      <c r="Q56" s="411"/>
      <c r="R56" s="285"/>
      <c r="S56" s="285"/>
      <c r="T56" s="411"/>
      <c r="U56" s="285"/>
      <c r="V56" s="285"/>
      <c r="W56" s="411"/>
      <c r="X56" s="285"/>
      <c r="Y56" s="285"/>
      <c r="Z56" s="411"/>
      <c r="AA56" s="285"/>
      <c r="AB56" s="285"/>
      <c r="AC56" s="411"/>
      <c r="AD56" s="285"/>
      <c r="AE56" s="285"/>
      <c r="AF56" s="411"/>
      <c r="AG56" s="285"/>
      <c r="AH56" s="285"/>
      <c r="AI56" s="411"/>
      <c r="AJ56" s="285"/>
      <c r="AK56" s="285"/>
      <c r="AL56" s="411"/>
      <c r="AM56" s="285"/>
      <c r="AN56" s="285"/>
      <c r="AO56" s="411"/>
      <c r="AP56" s="285"/>
      <c r="AQ56" s="285"/>
      <c r="AR56" s="411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</row>
    <row r="57" spans="1:74" s="81" customFormat="1" ht="12.75">
      <c r="A57" s="405" t="s">
        <v>2416</v>
      </c>
      <c r="G57" s="449"/>
      <c r="H57" s="445"/>
      <c r="I57" s="449"/>
      <c r="J57" s="445"/>
      <c r="K57" s="449"/>
      <c r="L57" s="445"/>
      <c r="M57" s="449"/>
      <c r="N57" s="445"/>
      <c r="O57" s="412"/>
      <c r="P57" s="312"/>
      <c r="Q57" s="413"/>
      <c r="R57" s="312"/>
      <c r="S57" s="312"/>
      <c r="T57" s="413"/>
      <c r="U57" s="312"/>
      <c r="V57" s="312"/>
      <c r="W57" s="413"/>
      <c r="X57" s="312"/>
      <c r="Y57" s="312"/>
      <c r="Z57" s="413"/>
      <c r="AA57" s="312"/>
      <c r="AB57" s="312"/>
      <c r="AC57" s="413"/>
      <c r="AD57" s="312"/>
      <c r="AE57" s="312"/>
      <c r="AF57" s="413"/>
      <c r="AG57" s="312"/>
      <c r="AH57" s="312"/>
      <c r="AI57" s="413"/>
      <c r="AJ57" s="312"/>
      <c r="AK57" s="312"/>
      <c r="AL57" s="413"/>
      <c r="AM57" s="312"/>
      <c r="AN57" s="312"/>
      <c r="AO57" s="413"/>
      <c r="AP57" s="312"/>
      <c r="AQ57" s="312"/>
      <c r="AR57" s="413"/>
      <c r="AS57" s="312"/>
      <c r="AT57" s="312"/>
      <c r="AU57" s="312"/>
      <c r="AV57" s="312"/>
      <c r="AW57" s="312"/>
      <c r="AX57" s="312"/>
      <c r="AY57" s="312"/>
      <c r="AZ57" s="312"/>
      <c r="BA57" s="312"/>
      <c r="BB57" s="312"/>
      <c r="BC57" s="312"/>
      <c r="BD57" s="312"/>
      <c r="BE57" s="312"/>
      <c r="BF57" s="312"/>
      <c r="BG57" s="312"/>
      <c r="BH57" s="312"/>
      <c r="BI57" s="312"/>
      <c r="BJ57" s="312"/>
      <c r="BK57" s="312"/>
      <c r="BL57" s="312"/>
      <c r="BM57" s="312"/>
      <c r="BN57" s="312"/>
      <c r="BO57" s="312"/>
      <c r="BP57" s="312"/>
      <c r="BQ57" s="312"/>
      <c r="BR57" s="312"/>
      <c r="BS57" s="312"/>
      <c r="BT57" s="312"/>
      <c r="BU57" s="312"/>
      <c r="BV57" s="312"/>
    </row>
    <row r="58" spans="1:74" customFormat="1" ht="13.5" thickBot="1">
      <c r="A58" s="410"/>
      <c r="G58" s="448"/>
      <c r="H58" s="444"/>
      <c r="I58" s="448"/>
      <c r="J58" s="444"/>
      <c r="K58" s="448"/>
      <c r="L58" s="444"/>
      <c r="M58" s="448"/>
      <c r="N58" s="444"/>
      <c r="O58" s="338"/>
      <c r="P58" s="285"/>
      <c r="Q58" s="411"/>
      <c r="R58" s="285"/>
      <c r="S58" s="285"/>
      <c r="T58" s="411"/>
      <c r="U58" s="285"/>
      <c r="V58" s="285"/>
      <c r="W58" s="411"/>
      <c r="X58" s="285"/>
      <c r="Y58" s="285"/>
      <c r="Z58" s="411"/>
      <c r="AA58" s="285"/>
      <c r="AB58" s="285"/>
      <c r="AC58" s="411"/>
      <c r="AD58" s="285"/>
      <c r="AE58" s="285"/>
      <c r="AF58" s="411"/>
      <c r="AG58" s="285"/>
      <c r="AH58" s="285"/>
      <c r="AI58" s="411"/>
      <c r="AJ58" s="285"/>
      <c r="AK58" s="285"/>
      <c r="AL58" s="411"/>
      <c r="AM58" s="285"/>
      <c r="AN58" s="285"/>
      <c r="AO58" s="411"/>
      <c r="AP58" s="285"/>
      <c r="AQ58" s="285"/>
      <c r="AR58" s="411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  <c r="BS58" s="285"/>
      <c r="BT58" s="285"/>
      <c r="BU58" s="285"/>
      <c r="BV58" s="285"/>
    </row>
    <row r="59" spans="1:74" ht="17.25" thickTop="1" thickBot="1">
      <c r="A59" s="406"/>
      <c r="B59" s="841"/>
      <c r="C59" s="414" t="s">
        <v>2304</v>
      </c>
      <c r="D59" s="850" t="str">
        <f>"3." &amp; ROMAN(B59)</f>
        <v>3.</v>
      </c>
      <c r="E59" s="434" t="s">
        <v>1474</v>
      </c>
      <c r="F59" s="417"/>
      <c r="G59" s="559"/>
      <c r="H59" s="560"/>
      <c r="I59" s="559"/>
      <c r="J59" s="560"/>
      <c r="K59" s="559"/>
      <c r="L59" s="560"/>
      <c r="M59" s="559"/>
      <c r="N59" s="560"/>
      <c r="O59" s="543">
        <f>P59+Q59</f>
        <v>0</v>
      </c>
      <c r="P59" s="549">
        <f>SUM(P60:P61)</f>
        <v>0</v>
      </c>
      <c r="Q59" s="550">
        <f>SUM(Q60:Q61)</f>
        <v>0</v>
      </c>
      <c r="R59" s="641">
        <f>SUM(R60:R61)</f>
        <v>0</v>
      </c>
      <c r="S59" s="549">
        <f>SUM(S60:S61)</f>
        <v>0</v>
      </c>
      <c r="T59" s="550">
        <f>SUM(T60:T61)</f>
        <v>0</v>
      </c>
      <c r="U59" s="640">
        <f>V59+W59</f>
        <v>0</v>
      </c>
      <c r="V59" s="549">
        <f>SUM(V60:V61)</f>
        <v>0</v>
      </c>
      <c r="W59" s="550">
        <f>SUM(W60:W61)</f>
        <v>0</v>
      </c>
      <c r="X59" s="641">
        <f>SUM(X60:X61)</f>
        <v>0</v>
      </c>
      <c r="Y59" s="549">
        <f>SUM(Y60:Y61)</f>
        <v>0</v>
      </c>
      <c r="Z59" s="550">
        <f>SUM(Z60:Z61)</f>
        <v>0</v>
      </c>
      <c r="AA59" s="640">
        <f>AB59+AC59</f>
        <v>0</v>
      </c>
      <c r="AB59" s="549">
        <f>SUM(AB60:AB61)</f>
        <v>0</v>
      </c>
      <c r="AC59" s="550">
        <f>SUM(AC60:AC61)</f>
        <v>0</v>
      </c>
      <c r="AD59" s="641">
        <f>SUM(AD60:AD61)</f>
        <v>0</v>
      </c>
      <c r="AE59" s="549">
        <f>SUM(AE60:AE61)</f>
        <v>0</v>
      </c>
      <c r="AF59" s="550">
        <f>SUM(AF60:AF61)</f>
        <v>0</v>
      </c>
      <c r="AG59" s="640">
        <f>AH59+AI59</f>
        <v>0</v>
      </c>
      <c r="AH59" s="549">
        <f>SUM(AH60:AH61)</f>
        <v>0</v>
      </c>
      <c r="AI59" s="550">
        <f>SUM(AI60:AI61)</f>
        <v>0</v>
      </c>
      <c r="AJ59" s="641">
        <f>SUM(AJ60:AJ61)</f>
        <v>0</v>
      </c>
      <c r="AK59" s="549">
        <f>SUM(AK60:AK61)</f>
        <v>0</v>
      </c>
      <c r="AL59" s="550">
        <f>SUM(AL60:AL61)</f>
        <v>0</v>
      </c>
      <c r="AM59" s="640">
        <f>AN59+AO59</f>
        <v>0</v>
      </c>
      <c r="AN59" s="549">
        <f>SUM(AN60:AN61)</f>
        <v>0</v>
      </c>
      <c r="AO59" s="550">
        <f>SUM(AO60:AO61)</f>
        <v>0</v>
      </c>
      <c r="AP59" s="641">
        <f>SUM(AP60:AP61)</f>
        <v>0</v>
      </c>
      <c r="AQ59" s="549">
        <f>SUM(AQ60:AQ61)</f>
        <v>0</v>
      </c>
      <c r="AR59" s="550">
        <f>SUM(AR60:AR61)</f>
        <v>0</v>
      </c>
      <c r="AS59" s="496"/>
      <c r="AT59" s="496"/>
      <c r="AU59" s="496"/>
      <c r="AV59" s="496"/>
      <c r="AW59" s="496"/>
      <c r="AX59" s="496"/>
      <c r="AY59" s="496"/>
      <c r="AZ59" s="496"/>
      <c r="BA59" s="496"/>
      <c r="BB59" s="496"/>
      <c r="BC59" s="496"/>
      <c r="BD59" s="496"/>
      <c r="BE59" s="496"/>
      <c r="BF59" s="496"/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</row>
    <row r="60" spans="1:74" ht="0.2" customHeight="1" thickBot="1">
      <c r="A60" s="340" t="s">
        <v>2417</v>
      </c>
      <c r="B60" s="841"/>
      <c r="C60" s="407"/>
      <c r="D60" s="851"/>
      <c r="E60" s="367"/>
      <c r="F60" s="392"/>
      <c r="G60" s="557"/>
      <c r="H60" s="558"/>
      <c r="I60" s="557"/>
      <c r="J60" s="558"/>
      <c r="K60" s="557"/>
      <c r="L60" s="558"/>
      <c r="M60" s="557"/>
      <c r="N60" s="558"/>
      <c r="O60" s="534"/>
      <c r="P60" s="541"/>
      <c r="Q60" s="542"/>
      <c r="R60" s="535"/>
      <c r="S60" s="541"/>
      <c r="T60" s="542"/>
      <c r="U60" s="535"/>
      <c r="V60" s="541"/>
      <c r="W60" s="542"/>
      <c r="X60" s="535"/>
      <c r="Y60" s="541"/>
      <c r="Z60" s="542"/>
      <c r="AA60" s="535"/>
      <c r="AB60" s="541"/>
      <c r="AC60" s="542"/>
      <c r="AD60" s="535"/>
      <c r="AE60" s="541"/>
      <c r="AF60" s="542"/>
      <c r="AG60" s="535"/>
      <c r="AH60" s="541"/>
      <c r="AI60" s="542"/>
      <c r="AJ60" s="535"/>
      <c r="AK60" s="541"/>
      <c r="AL60" s="542"/>
      <c r="AM60" s="535"/>
      <c r="AN60" s="541"/>
      <c r="AO60" s="542"/>
      <c r="AP60" s="535"/>
      <c r="AQ60" s="541"/>
      <c r="AR60" s="542"/>
    </row>
    <row r="61" spans="1:74" ht="0.2" customHeight="1" thickBot="1">
      <c r="A61" s="340"/>
      <c r="B61" s="841"/>
      <c r="C61" s="407"/>
      <c r="D61" s="852"/>
      <c r="E61" s="437"/>
      <c r="F61" s="443"/>
      <c r="G61" s="563"/>
      <c r="H61" s="564"/>
      <c r="I61" s="563"/>
      <c r="J61" s="564"/>
      <c r="K61" s="563"/>
      <c r="L61" s="564"/>
      <c r="M61" s="563"/>
      <c r="N61" s="564"/>
      <c r="O61" s="546"/>
      <c r="P61" s="547"/>
      <c r="Q61" s="548"/>
      <c r="R61" s="547"/>
      <c r="S61" s="547"/>
      <c r="T61" s="548"/>
      <c r="U61" s="547"/>
      <c r="V61" s="547"/>
      <c r="W61" s="548"/>
      <c r="X61" s="547"/>
      <c r="Y61" s="547"/>
      <c r="Z61" s="548"/>
      <c r="AA61" s="547"/>
      <c r="AB61" s="547"/>
      <c r="AC61" s="548"/>
      <c r="AD61" s="547"/>
      <c r="AE61" s="547"/>
      <c r="AF61" s="548"/>
      <c r="AG61" s="547"/>
      <c r="AH61" s="547"/>
      <c r="AI61" s="548"/>
      <c r="AJ61" s="547"/>
      <c r="AK61" s="547"/>
      <c r="AL61" s="548"/>
      <c r="AM61" s="547"/>
      <c r="AN61" s="547"/>
      <c r="AO61" s="548"/>
      <c r="AP61" s="547"/>
      <c r="AQ61" s="547"/>
      <c r="AR61" s="548"/>
    </row>
    <row r="62" spans="1:74" customFormat="1" ht="12" customHeight="1" thickTop="1">
      <c r="A62" s="410"/>
      <c r="D62" s="429"/>
      <c r="E62" s="429"/>
      <c r="F62" s="429"/>
      <c r="G62" s="429"/>
      <c r="H62" s="429"/>
      <c r="I62" s="429"/>
      <c r="J62" s="429"/>
      <c r="K62" s="429"/>
      <c r="L62" s="429"/>
      <c r="M62" s="429"/>
      <c r="N62" s="429"/>
      <c r="O62" s="430"/>
      <c r="P62" s="431"/>
      <c r="Q62" s="431"/>
      <c r="R62" s="429"/>
      <c r="S62" s="429"/>
      <c r="T62" s="431"/>
      <c r="U62" s="429"/>
      <c r="V62" s="431"/>
      <c r="W62" s="431"/>
      <c r="X62" s="429"/>
      <c r="Y62" s="429"/>
      <c r="Z62" s="431"/>
      <c r="AA62" s="429"/>
      <c r="AB62" s="431"/>
      <c r="AC62" s="431"/>
      <c r="AD62" s="429"/>
      <c r="AE62" s="429"/>
      <c r="AF62" s="431"/>
      <c r="AG62" s="429"/>
      <c r="AH62" s="431"/>
      <c r="AI62" s="431"/>
      <c r="AJ62" s="429"/>
      <c r="AK62" s="429"/>
      <c r="AL62" s="431"/>
      <c r="AM62" s="429"/>
      <c r="AN62" s="431"/>
      <c r="AO62" s="431"/>
      <c r="AP62" s="429"/>
      <c r="AQ62" s="429"/>
      <c r="AR62" s="431"/>
    </row>
    <row r="63" spans="1:74" s="81" customFormat="1" ht="12.75">
      <c r="A63" s="405" t="s">
        <v>2416</v>
      </c>
      <c r="G63" s="449"/>
      <c r="H63" s="445"/>
      <c r="I63" s="449"/>
      <c r="J63" s="445"/>
      <c r="K63" s="449"/>
      <c r="L63" s="445"/>
      <c r="M63" s="449"/>
      <c r="N63" s="445"/>
      <c r="O63" s="412"/>
      <c r="P63" s="312"/>
      <c r="Q63" s="413"/>
      <c r="R63" s="312"/>
      <c r="S63" s="312"/>
      <c r="T63" s="413"/>
      <c r="U63" s="312"/>
      <c r="V63" s="312"/>
      <c r="W63" s="413"/>
      <c r="X63" s="312"/>
      <c r="Y63" s="312"/>
      <c r="Z63" s="413"/>
      <c r="AA63" s="312"/>
      <c r="AB63" s="312"/>
      <c r="AC63" s="413"/>
      <c r="AD63" s="312"/>
      <c r="AE63" s="312"/>
      <c r="AF63" s="413"/>
      <c r="AG63" s="312"/>
      <c r="AH63" s="312"/>
      <c r="AI63" s="413"/>
      <c r="AJ63" s="312"/>
      <c r="AK63" s="312"/>
      <c r="AL63" s="413"/>
      <c r="AM63" s="312"/>
      <c r="AN63" s="312"/>
      <c r="AO63" s="413"/>
      <c r="AP63" s="312"/>
      <c r="AQ63" s="312"/>
      <c r="AR63" s="413"/>
      <c r="AS63" s="312"/>
      <c r="AT63" s="312"/>
      <c r="AU63" s="312"/>
      <c r="AV63" s="312"/>
      <c r="AW63" s="312"/>
      <c r="AX63" s="312"/>
      <c r="AY63" s="312"/>
      <c r="AZ63" s="312"/>
      <c r="BA63" s="312"/>
      <c r="BB63" s="312"/>
      <c r="BC63" s="312"/>
      <c r="BD63" s="312"/>
      <c r="BE63" s="312"/>
      <c r="BF63" s="312"/>
      <c r="BG63" s="312"/>
      <c r="BH63" s="312"/>
      <c r="BI63" s="312"/>
      <c r="BJ63" s="312"/>
      <c r="BK63" s="312"/>
      <c r="BL63" s="312"/>
      <c r="BM63" s="312"/>
      <c r="BN63" s="312"/>
      <c r="BO63" s="312"/>
      <c r="BP63" s="312"/>
      <c r="BQ63" s="312"/>
      <c r="BR63" s="312"/>
      <c r="BS63" s="312"/>
      <c r="BT63" s="312"/>
      <c r="BU63" s="312"/>
      <c r="BV63" s="312"/>
    </row>
    <row r="64" spans="1:74" customFormat="1" ht="12.75">
      <c r="A64" s="410"/>
      <c r="G64" s="448"/>
      <c r="H64" s="444"/>
      <c r="I64" s="448"/>
      <c r="J64" s="444"/>
      <c r="K64" s="448"/>
      <c r="L64" s="444"/>
      <c r="M64" s="448"/>
      <c r="N64" s="444"/>
      <c r="O64" s="338"/>
      <c r="P64" s="285"/>
      <c r="Q64" s="411"/>
      <c r="R64" s="285"/>
      <c r="S64" s="285"/>
      <c r="T64" s="411"/>
      <c r="U64" s="285"/>
      <c r="V64" s="285"/>
      <c r="W64" s="411"/>
      <c r="X64" s="285"/>
      <c r="Y64" s="285"/>
      <c r="Z64" s="411"/>
      <c r="AA64" s="285"/>
      <c r="AB64" s="285"/>
      <c r="AC64" s="411"/>
      <c r="AD64" s="285"/>
      <c r="AE64" s="285"/>
      <c r="AF64" s="411"/>
      <c r="AG64" s="285"/>
      <c r="AH64" s="285"/>
      <c r="AI64" s="411"/>
      <c r="AJ64" s="285"/>
      <c r="AK64" s="285"/>
      <c r="AL64" s="411"/>
      <c r="AM64" s="285"/>
      <c r="AN64" s="285"/>
      <c r="AO64" s="411"/>
      <c r="AP64" s="285"/>
      <c r="AQ64" s="285"/>
      <c r="AR64" s="411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</row>
    <row r="65" spans="1:74" ht="24.95" customHeight="1">
      <c r="A65" s="406"/>
      <c r="C65" s="495"/>
      <c r="D65" s="408">
        <f>B65</f>
        <v>0</v>
      </c>
      <c r="E65" s="857"/>
      <c r="F65" s="858"/>
      <c r="G65" s="540"/>
      <c r="H65" s="569"/>
      <c r="I65" s="540"/>
      <c r="J65" s="569"/>
      <c r="K65" s="540"/>
      <c r="L65" s="569"/>
      <c r="M65" s="540"/>
      <c r="N65" s="569"/>
      <c r="O65" s="454" t="e">
        <f>P65+Q65</f>
        <v>#VALUE!</v>
      </c>
      <c r="P65" s="455" t="s">
        <v>1625</v>
      </c>
      <c r="Q65" s="456" t="s">
        <v>1625</v>
      </c>
      <c r="R65" s="457" t="s">
        <v>1625</v>
      </c>
      <c r="S65" s="455" t="s">
        <v>1625</v>
      </c>
      <c r="T65" s="456" t="s">
        <v>1625</v>
      </c>
      <c r="U65" s="457" t="e">
        <f>V65+W65</f>
        <v>#VALUE!</v>
      </c>
      <c r="V65" s="455" t="s">
        <v>1625</v>
      </c>
      <c r="W65" s="456" t="s">
        <v>1625</v>
      </c>
      <c r="X65" s="457" t="s">
        <v>1625</v>
      </c>
      <c r="Y65" s="455" t="s">
        <v>1625</v>
      </c>
      <c r="Z65" s="456" t="s">
        <v>1625</v>
      </c>
      <c r="AA65" s="457" t="e">
        <f>AB65+AC65</f>
        <v>#VALUE!</v>
      </c>
      <c r="AB65" s="455" t="s">
        <v>1625</v>
      </c>
      <c r="AC65" s="456" t="s">
        <v>1625</v>
      </c>
      <c r="AD65" s="457" t="s">
        <v>1625</v>
      </c>
      <c r="AE65" s="455" t="s">
        <v>1625</v>
      </c>
      <c r="AF65" s="456" t="s">
        <v>1625</v>
      </c>
      <c r="AG65" s="457" t="e">
        <f>AH65+AI65</f>
        <v>#VALUE!</v>
      </c>
      <c r="AH65" s="455" t="s">
        <v>1625</v>
      </c>
      <c r="AI65" s="456" t="s">
        <v>1625</v>
      </c>
      <c r="AJ65" s="457" t="s">
        <v>1625</v>
      </c>
      <c r="AK65" s="455" t="s">
        <v>1625</v>
      </c>
      <c r="AL65" s="456" t="s">
        <v>1625</v>
      </c>
      <c r="AM65" s="457" t="e">
        <f>AN65+AO65</f>
        <v>#VALUE!</v>
      </c>
      <c r="AN65" s="455" t="s">
        <v>1625</v>
      </c>
      <c r="AO65" s="456" t="s">
        <v>1625</v>
      </c>
      <c r="AP65" s="457" t="s">
        <v>1625</v>
      </c>
      <c r="AQ65" s="455" t="s">
        <v>1625</v>
      </c>
      <c r="AR65" s="456" t="s">
        <v>1625</v>
      </c>
      <c r="AS65" s="496"/>
      <c r="AT65" s="496"/>
      <c r="AU65" s="496"/>
      <c r="AV65" s="496"/>
      <c r="AW65" s="496"/>
      <c r="AX65" s="496"/>
      <c r="AY65" s="496"/>
      <c r="AZ65" s="496"/>
      <c r="BA65" s="496"/>
      <c r="BB65" s="496"/>
      <c r="BC65" s="496"/>
      <c r="BD65" s="496"/>
      <c r="BE65" s="496"/>
      <c r="BF65" s="496"/>
      <c r="BG65" s="496"/>
      <c r="BH65" s="496"/>
      <c r="BI65" s="496"/>
      <c r="BJ65" s="496"/>
      <c r="BK65" s="496"/>
      <c r="BL65" s="496"/>
      <c r="BM65" s="496"/>
      <c r="BN65" s="496"/>
      <c r="BO65" s="496"/>
      <c r="BP65" s="496"/>
      <c r="BQ65" s="496"/>
      <c r="BR65" s="496"/>
      <c r="BS65" s="496"/>
      <c r="BT65" s="496"/>
      <c r="BU65" s="496"/>
      <c r="BV65" s="496"/>
    </row>
    <row r="66" spans="1:74" customFormat="1" ht="12.75">
      <c r="A66" s="410"/>
      <c r="G66" s="448"/>
      <c r="H66" s="444"/>
      <c r="I66" s="448"/>
      <c r="J66" s="444"/>
      <c r="K66" s="448"/>
      <c r="L66" s="444"/>
      <c r="M66" s="448"/>
      <c r="N66" s="444"/>
      <c r="O66" s="338"/>
      <c r="P66" s="285"/>
      <c r="Q66" s="411"/>
      <c r="R66" s="285"/>
      <c r="S66" s="285"/>
      <c r="T66" s="411"/>
      <c r="U66" s="285"/>
      <c r="V66" s="285"/>
      <c r="W66" s="411"/>
      <c r="X66" s="285"/>
      <c r="Y66" s="285"/>
      <c r="Z66" s="411"/>
      <c r="AA66" s="285"/>
      <c r="AB66" s="285"/>
      <c r="AC66" s="411"/>
      <c r="AD66" s="285"/>
      <c r="AE66" s="285"/>
      <c r="AF66" s="411"/>
      <c r="AG66" s="285"/>
      <c r="AH66" s="285"/>
      <c r="AI66" s="411"/>
      <c r="AJ66" s="285"/>
      <c r="AK66" s="285"/>
      <c r="AL66" s="411"/>
      <c r="AM66" s="285"/>
      <c r="AN66" s="285"/>
      <c r="AO66" s="411"/>
      <c r="AP66" s="285"/>
      <c r="AQ66" s="285"/>
      <c r="AR66" s="411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</row>
    <row r="67" spans="1:74" s="81" customFormat="1" ht="12.75">
      <c r="A67" s="405" t="s">
        <v>2312</v>
      </c>
      <c r="G67" s="449"/>
      <c r="H67" s="445"/>
      <c r="I67" s="449"/>
      <c r="J67" s="445"/>
      <c r="K67" s="449"/>
      <c r="L67" s="445"/>
      <c r="M67" s="449"/>
      <c r="N67" s="445"/>
      <c r="O67" s="412"/>
      <c r="P67" s="312"/>
      <c r="Q67" s="413"/>
      <c r="R67" s="312"/>
      <c r="S67" s="312"/>
      <c r="T67" s="413"/>
      <c r="U67" s="312"/>
      <c r="V67" s="312"/>
      <c r="W67" s="413"/>
      <c r="X67" s="312"/>
      <c r="Y67" s="312"/>
      <c r="Z67" s="413"/>
      <c r="AA67" s="312"/>
      <c r="AB67" s="312"/>
      <c r="AC67" s="413"/>
      <c r="AD67" s="312"/>
      <c r="AE67" s="312"/>
      <c r="AF67" s="413"/>
      <c r="AG67" s="312"/>
      <c r="AH67" s="312"/>
      <c r="AI67" s="413"/>
      <c r="AJ67" s="312"/>
      <c r="AK67" s="312"/>
      <c r="AL67" s="413"/>
      <c r="AM67" s="312"/>
      <c r="AN67" s="312"/>
      <c r="AO67" s="413"/>
      <c r="AP67" s="312"/>
      <c r="AQ67" s="312"/>
      <c r="AR67" s="413"/>
      <c r="AS67" s="312"/>
      <c r="AT67" s="312"/>
      <c r="AU67" s="312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2"/>
      <c r="BI67" s="312"/>
      <c r="BJ67" s="312"/>
      <c r="BK67" s="312"/>
      <c r="BL67" s="312"/>
      <c r="BM67" s="312"/>
      <c r="BN67" s="312"/>
      <c r="BO67" s="312"/>
      <c r="BP67" s="312"/>
      <c r="BQ67" s="312"/>
      <c r="BR67" s="312"/>
      <c r="BS67" s="312"/>
      <c r="BT67" s="312"/>
      <c r="BU67" s="312"/>
      <c r="BV67" s="312"/>
    </row>
    <row r="68" spans="1:74" customFormat="1" ht="12.75">
      <c r="A68" s="410"/>
      <c r="G68" s="448"/>
      <c r="H68" s="444"/>
      <c r="I68" s="448"/>
      <c r="J68" s="444"/>
      <c r="K68" s="448"/>
      <c r="L68" s="444"/>
      <c r="M68" s="448"/>
      <c r="N68" s="444"/>
      <c r="O68" s="338"/>
      <c r="P68" s="285"/>
      <c r="Q68" s="411"/>
      <c r="R68" s="285"/>
      <c r="S68" s="285"/>
      <c r="T68" s="411"/>
      <c r="U68" s="285"/>
      <c r="V68" s="285"/>
      <c r="W68" s="411"/>
      <c r="X68" s="285"/>
      <c r="Y68" s="285"/>
      <c r="Z68" s="411"/>
      <c r="AA68" s="285"/>
      <c r="AB68" s="285"/>
      <c r="AC68" s="411"/>
      <c r="AD68" s="285"/>
      <c r="AE68" s="285"/>
      <c r="AF68" s="411"/>
      <c r="AG68" s="285"/>
      <c r="AH68" s="285"/>
      <c r="AI68" s="411"/>
      <c r="AJ68" s="285"/>
      <c r="AK68" s="285"/>
      <c r="AL68" s="411"/>
      <c r="AM68" s="285"/>
      <c r="AN68" s="285"/>
      <c r="AO68" s="411"/>
      <c r="AP68" s="285"/>
      <c r="AQ68" s="285"/>
      <c r="AR68" s="411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</row>
    <row r="69" spans="1:74" ht="24.95" customHeight="1">
      <c r="A69" s="406"/>
      <c r="B69" s="841"/>
      <c r="C69" s="356"/>
      <c r="D69" s="408">
        <f>B69</f>
        <v>0</v>
      </c>
      <c r="E69" s="857"/>
      <c r="F69" s="858"/>
      <c r="G69" s="540"/>
      <c r="H69" s="569"/>
      <c r="I69" s="540"/>
      <c r="J69" s="569"/>
      <c r="K69" s="540"/>
      <c r="L69" s="569"/>
      <c r="M69" s="540"/>
      <c r="N69" s="569"/>
      <c r="O69" s="454" t="e">
        <f>P69+Q69</f>
        <v>#VALUE!</v>
      </c>
      <c r="P69" s="455" t="s">
        <v>1625</v>
      </c>
      <c r="Q69" s="456" t="s">
        <v>1625</v>
      </c>
      <c r="R69" s="457" t="s">
        <v>1625</v>
      </c>
      <c r="S69" s="455" t="s">
        <v>1625</v>
      </c>
      <c r="T69" s="456" t="s">
        <v>1625</v>
      </c>
      <c r="U69" s="457" t="e">
        <f>V69+W69</f>
        <v>#VALUE!</v>
      </c>
      <c r="V69" s="455" t="s">
        <v>1625</v>
      </c>
      <c r="W69" s="456" t="s">
        <v>1625</v>
      </c>
      <c r="X69" s="457" t="s">
        <v>1625</v>
      </c>
      <c r="Y69" s="455" t="s">
        <v>1625</v>
      </c>
      <c r="Z69" s="456" t="s">
        <v>1625</v>
      </c>
      <c r="AA69" s="457" t="e">
        <f>AB69+AC69</f>
        <v>#VALUE!</v>
      </c>
      <c r="AB69" s="455" t="s">
        <v>1625</v>
      </c>
      <c r="AC69" s="456" t="s">
        <v>1625</v>
      </c>
      <c r="AD69" s="457" t="s">
        <v>1625</v>
      </c>
      <c r="AE69" s="455" t="s">
        <v>1625</v>
      </c>
      <c r="AF69" s="456" t="s">
        <v>1625</v>
      </c>
      <c r="AG69" s="457" t="e">
        <f>AH69+AI69</f>
        <v>#VALUE!</v>
      </c>
      <c r="AH69" s="455" t="s">
        <v>1625</v>
      </c>
      <c r="AI69" s="456" t="s">
        <v>1625</v>
      </c>
      <c r="AJ69" s="457" t="s">
        <v>1625</v>
      </c>
      <c r="AK69" s="455" t="s">
        <v>1625</v>
      </c>
      <c r="AL69" s="456" t="s">
        <v>1625</v>
      </c>
      <c r="AM69" s="457" t="e">
        <f>AN69+AO69</f>
        <v>#VALUE!</v>
      </c>
      <c r="AN69" s="455" t="s">
        <v>1625</v>
      </c>
      <c r="AO69" s="456" t="s">
        <v>1625</v>
      </c>
      <c r="AP69" s="457" t="s">
        <v>1625</v>
      </c>
      <c r="AQ69" s="455" t="s">
        <v>1625</v>
      </c>
      <c r="AR69" s="456" t="s">
        <v>1625</v>
      </c>
      <c r="AS69" s="496"/>
      <c r="AT69" s="496"/>
      <c r="AU69" s="496"/>
      <c r="AV69" s="496"/>
      <c r="AW69" s="496"/>
      <c r="AX69" s="496"/>
      <c r="AY69" s="496"/>
      <c r="AZ69" s="496"/>
      <c r="BA69" s="496"/>
      <c r="BB69" s="496"/>
      <c r="BC69" s="496"/>
      <c r="BD69" s="496"/>
      <c r="BE69" s="496"/>
      <c r="BF69" s="496"/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</row>
    <row r="70" spans="1:74" ht="14.25">
      <c r="A70" s="406"/>
      <c r="B70" s="841"/>
      <c r="C70" s="407"/>
      <c r="D70" s="408" t="str">
        <f>D69 &amp; ".1"</f>
        <v>0.1</v>
      </c>
      <c r="E70" s="826" t="s">
        <v>923</v>
      </c>
      <c r="F70" s="827"/>
      <c r="G70" s="540"/>
      <c r="H70" s="569"/>
      <c r="I70" s="540"/>
      <c r="J70" s="569"/>
      <c r="K70" s="540"/>
      <c r="L70" s="569"/>
      <c r="M70" s="540"/>
      <c r="N70" s="569"/>
      <c r="O70" s="454" t="e">
        <f>P70+Q70</f>
        <v>#VALUE!</v>
      </c>
      <c r="P70" s="455" t="s">
        <v>1625</v>
      </c>
      <c r="Q70" s="456" t="s">
        <v>1625</v>
      </c>
      <c r="R70" s="457" t="s">
        <v>1625</v>
      </c>
      <c r="S70" s="455" t="s">
        <v>1625</v>
      </c>
      <c r="T70" s="456" t="s">
        <v>1625</v>
      </c>
      <c r="U70" s="457" t="e">
        <f>V70+W70</f>
        <v>#VALUE!</v>
      </c>
      <c r="V70" s="455" t="s">
        <v>1625</v>
      </c>
      <c r="W70" s="456" t="s">
        <v>1625</v>
      </c>
      <c r="X70" s="457" t="s">
        <v>1625</v>
      </c>
      <c r="Y70" s="455" t="s">
        <v>1625</v>
      </c>
      <c r="Z70" s="456" t="s">
        <v>1625</v>
      </c>
      <c r="AA70" s="457" t="e">
        <f>AB70+AC70</f>
        <v>#VALUE!</v>
      </c>
      <c r="AB70" s="455" t="s">
        <v>1625</v>
      </c>
      <c r="AC70" s="456" t="s">
        <v>1625</v>
      </c>
      <c r="AD70" s="457" t="s">
        <v>1625</v>
      </c>
      <c r="AE70" s="455" t="s">
        <v>1625</v>
      </c>
      <c r="AF70" s="456" t="s">
        <v>1625</v>
      </c>
      <c r="AG70" s="457" t="e">
        <f>AH70+AI70</f>
        <v>#VALUE!</v>
      </c>
      <c r="AH70" s="455" t="s">
        <v>1625</v>
      </c>
      <c r="AI70" s="456" t="s">
        <v>1625</v>
      </c>
      <c r="AJ70" s="457" t="s">
        <v>1625</v>
      </c>
      <c r="AK70" s="455" t="s">
        <v>1625</v>
      </c>
      <c r="AL70" s="456" t="s">
        <v>1625</v>
      </c>
      <c r="AM70" s="457" t="e">
        <f>AN70+AO70</f>
        <v>#VALUE!</v>
      </c>
      <c r="AN70" s="455" t="s">
        <v>1625</v>
      </c>
      <c r="AO70" s="456" t="s">
        <v>1625</v>
      </c>
      <c r="AP70" s="457" t="s">
        <v>1625</v>
      </c>
      <c r="AQ70" s="455" t="s">
        <v>1625</v>
      </c>
      <c r="AR70" s="456" t="s">
        <v>1625</v>
      </c>
      <c r="AS70" s="496"/>
      <c r="AT70" s="496"/>
      <c r="AU70" s="496"/>
      <c r="AV70" s="496"/>
      <c r="AW70" s="496"/>
      <c r="AX70" s="496"/>
      <c r="AY70" s="496"/>
      <c r="AZ70" s="496"/>
      <c r="BA70" s="496"/>
      <c r="BB70" s="496"/>
      <c r="BC70" s="496"/>
      <c r="BD70" s="496"/>
      <c r="BE70" s="496"/>
      <c r="BF70" s="496"/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</row>
    <row r="71" spans="1:74" ht="14.25">
      <c r="A71" s="406"/>
      <c r="B71" s="841"/>
      <c r="C71" s="407"/>
      <c r="D71" s="408" t="str">
        <f>D69 &amp; ".2"</f>
        <v>0.2</v>
      </c>
      <c r="E71" s="826" t="s">
        <v>926</v>
      </c>
      <c r="F71" s="827"/>
      <c r="G71" s="540"/>
      <c r="H71" s="569"/>
      <c r="I71" s="540"/>
      <c r="J71" s="569"/>
      <c r="K71" s="540"/>
      <c r="L71" s="569"/>
      <c r="M71" s="540"/>
      <c r="N71" s="569"/>
      <c r="O71" s="454" t="e">
        <f>P71+Q71</f>
        <v>#VALUE!</v>
      </c>
      <c r="P71" s="455" t="s">
        <v>1625</v>
      </c>
      <c r="Q71" s="456" t="s">
        <v>1625</v>
      </c>
      <c r="R71" s="457" t="s">
        <v>1625</v>
      </c>
      <c r="S71" s="455" t="s">
        <v>1625</v>
      </c>
      <c r="T71" s="456" t="s">
        <v>1625</v>
      </c>
      <c r="U71" s="457" t="e">
        <f>V71+W71</f>
        <v>#VALUE!</v>
      </c>
      <c r="V71" s="455" t="s">
        <v>1625</v>
      </c>
      <c r="W71" s="456" t="s">
        <v>1625</v>
      </c>
      <c r="X71" s="457" t="s">
        <v>1625</v>
      </c>
      <c r="Y71" s="455" t="s">
        <v>1625</v>
      </c>
      <c r="Z71" s="456" t="s">
        <v>1625</v>
      </c>
      <c r="AA71" s="457" t="e">
        <f>AB71+AC71</f>
        <v>#VALUE!</v>
      </c>
      <c r="AB71" s="455" t="s">
        <v>1625</v>
      </c>
      <c r="AC71" s="456" t="s">
        <v>1625</v>
      </c>
      <c r="AD71" s="457" t="s">
        <v>1625</v>
      </c>
      <c r="AE71" s="455" t="s">
        <v>1625</v>
      </c>
      <c r="AF71" s="456" t="s">
        <v>1625</v>
      </c>
      <c r="AG71" s="457" t="e">
        <f>AH71+AI71</f>
        <v>#VALUE!</v>
      </c>
      <c r="AH71" s="455" t="s">
        <v>1625</v>
      </c>
      <c r="AI71" s="456" t="s">
        <v>1625</v>
      </c>
      <c r="AJ71" s="457" t="s">
        <v>1625</v>
      </c>
      <c r="AK71" s="455" t="s">
        <v>1625</v>
      </c>
      <c r="AL71" s="456" t="s">
        <v>1625</v>
      </c>
      <c r="AM71" s="457" t="e">
        <f>AN71+AO71</f>
        <v>#VALUE!</v>
      </c>
      <c r="AN71" s="455" t="s">
        <v>1625</v>
      </c>
      <c r="AO71" s="456" t="s">
        <v>1625</v>
      </c>
      <c r="AP71" s="457" t="s">
        <v>1625</v>
      </c>
      <c r="AQ71" s="455" t="s">
        <v>1625</v>
      </c>
      <c r="AR71" s="456" t="s">
        <v>1625</v>
      </c>
      <c r="AS71" s="496"/>
      <c r="AT71" s="496"/>
      <c r="AU71" s="496"/>
      <c r="AV71" s="496"/>
      <c r="AW71" s="496"/>
      <c r="AX71" s="496"/>
      <c r="AY71" s="496"/>
      <c r="AZ71" s="496"/>
      <c r="BA71" s="496"/>
      <c r="BB71" s="496"/>
      <c r="BC71" s="496"/>
      <c r="BD71" s="496"/>
      <c r="BE71" s="496"/>
      <c r="BF71" s="496"/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</row>
    <row r="72" spans="1:74" customFormat="1" ht="12.75">
      <c r="A72" s="410"/>
      <c r="G72" s="448"/>
      <c r="H72" s="444"/>
      <c r="I72" s="448"/>
      <c r="J72" s="444"/>
      <c r="K72" s="448"/>
      <c r="L72" s="444"/>
      <c r="M72" s="448"/>
      <c r="N72" s="444"/>
      <c r="O72" s="338"/>
      <c r="P72" s="285"/>
      <c r="Q72" s="411"/>
      <c r="R72" s="285"/>
      <c r="S72" s="285"/>
      <c r="T72" s="411"/>
      <c r="U72" s="285"/>
      <c r="V72" s="285"/>
      <c r="W72" s="411"/>
      <c r="X72" s="285"/>
      <c r="Y72" s="285"/>
      <c r="Z72" s="411"/>
      <c r="AA72" s="285"/>
      <c r="AB72" s="285"/>
      <c r="AC72" s="411"/>
      <c r="AD72" s="285"/>
      <c r="AE72" s="285"/>
      <c r="AF72" s="411"/>
      <c r="AG72" s="285"/>
      <c r="AH72" s="285"/>
      <c r="AI72" s="411"/>
      <c r="AJ72" s="285"/>
      <c r="AK72" s="285"/>
      <c r="AL72" s="411"/>
      <c r="AM72" s="285"/>
      <c r="AN72" s="285"/>
      <c r="AO72" s="411"/>
      <c r="AP72" s="285"/>
      <c r="AQ72" s="285"/>
      <c r="AR72" s="411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</row>
    <row r="73" spans="1:74" s="81" customFormat="1" ht="12.75">
      <c r="A73" s="405" t="s">
        <v>2313</v>
      </c>
      <c r="G73" s="449"/>
      <c r="H73" s="445"/>
      <c r="I73" s="449"/>
      <c r="J73" s="445"/>
      <c r="K73" s="449"/>
      <c r="L73" s="445"/>
      <c r="M73" s="449"/>
      <c r="N73" s="445"/>
      <c r="O73" s="412"/>
      <c r="P73" s="312"/>
      <c r="Q73" s="413"/>
      <c r="R73" s="312"/>
      <c r="S73" s="312"/>
      <c r="T73" s="413"/>
      <c r="U73" s="312"/>
      <c r="V73" s="312"/>
      <c r="W73" s="413"/>
      <c r="X73" s="312"/>
      <c r="Y73" s="312"/>
      <c r="Z73" s="413"/>
      <c r="AA73" s="312"/>
      <c r="AB73" s="312"/>
      <c r="AC73" s="413"/>
      <c r="AD73" s="312"/>
      <c r="AE73" s="312"/>
      <c r="AF73" s="413"/>
      <c r="AG73" s="312"/>
      <c r="AH73" s="312"/>
      <c r="AI73" s="413"/>
      <c r="AJ73" s="312"/>
      <c r="AK73" s="312"/>
      <c r="AL73" s="413"/>
      <c r="AM73" s="312"/>
      <c r="AN73" s="312"/>
      <c r="AO73" s="413"/>
      <c r="AP73" s="312"/>
      <c r="AQ73" s="312"/>
      <c r="AR73" s="413"/>
      <c r="AS73" s="312"/>
      <c r="AT73" s="312"/>
      <c r="AU73" s="312"/>
      <c r="AV73" s="312"/>
      <c r="AW73" s="312"/>
      <c r="AX73" s="312"/>
      <c r="AY73" s="312"/>
      <c r="AZ73" s="312"/>
      <c r="BA73" s="312"/>
      <c r="BB73" s="312"/>
      <c r="BC73" s="312"/>
      <c r="BD73" s="312"/>
      <c r="BE73" s="312"/>
      <c r="BF73" s="312"/>
      <c r="BG73" s="312"/>
      <c r="BH73" s="312"/>
      <c r="BI73" s="312"/>
      <c r="BJ73" s="312"/>
      <c r="BK73" s="312"/>
      <c r="BL73" s="312"/>
      <c r="BM73" s="312"/>
      <c r="BN73" s="312"/>
      <c r="BO73" s="312"/>
      <c r="BP73" s="312"/>
      <c r="BQ73" s="312"/>
      <c r="BR73" s="312"/>
      <c r="BS73" s="312"/>
      <c r="BT73" s="312"/>
      <c r="BU73" s="312"/>
      <c r="BV73" s="312"/>
    </row>
    <row r="74" spans="1:74" customFormat="1" ht="12.75">
      <c r="A74" s="410"/>
      <c r="G74" s="448"/>
      <c r="H74" s="444"/>
      <c r="I74" s="448"/>
      <c r="J74" s="444"/>
      <c r="K74" s="448"/>
      <c r="L74" s="444"/>
      <c r="M74" s="448"/>
      <c r="N74" s="444"/>
      <c r="O74" s="338"/>
      <c r="P74" s="285"/>
      <c r="Q74" s="411"/>
      <c r="R74" s="285"/>
      <c r="S74" s="285"/>
      <c r="T74" s="411"/>
      <c r="U74" s="285"/>
      <c r="V74" s="285"/>
      <c r="W74" s="411"/>
      <c r="X74" s="285"/>
      <c r="Y74" s="285"/>
      <c r="Z74" s="411"/>
      <c r="AA74" s="285"/>
      <c r="AB74" s="285"/>
      <c r="AC74" s="411"/>
      <c r="AD74" s="285"/>
      <c r="AE74" s="285"/>
      <c r="AF74" s="411"/>
      <c r="AG74" s="285"/>
      <c r="AH74" s="285"/>
      <c r="AI74" s="411"/>
      <c r="AJ74" s="285"/>
      <c r="AK74" s="285"/>
      <c r="AL74" s="411"/>
      <c r="AM74" s="285"/>
      <c r="AN74" s="285"/>
      <c r="AO74" s="411"/>
      <c r="AP74" s="285"/>
      <c r="AQ74" s="285"/>
      <c r="AR74" s="411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</row>
    <row r="75" spans="1:74" ht="24.95" customHeight="1">
      <c r="A75" s="406"/>
      <c r="B75"/>
      <c r="C75" s="407"/>
      <c r="D75"/>
      <c r="E75" s="408">
        <f>A75</f>
        <v>0</v>
      </c>
      <c r="F75" s="447"/>
      <c r="G75" s="540"/>
      <c r="H75" s="569"/>
      <c r="I75" s="540"/>
      <c r="J75" s="569"/>
      <c r="K75" s="540"/>
      <c r="L75" s="569"/>
      <c r="M75" s="540"/>
      <c r="N75" s="569"/>
      <c r="O75" s="454">
        <f>P75+Q75</f>
        <v>0</v>
      </c>
      <c r="P75" s="381"/>
      <c r="Q75" s="380"/>
      <c r="R75" s="626"/>
      <c r="S75" s="381"/>
      <c r="T75" s="380"/>
      <c r="U75" s="457">
        <f>V75+W75</f>
        <v>0</v>
      </c>
      <c r="V75" s="626">
        <f>P75</f>
        <v>0</v>
      </c>
      <c r="W75" s="634">
        <f>Q75</f>
        <v>0</v>
      </c>
      <c r="X75" s="626">
        <f>R75</f>
        <v>0</v>
      </c>
      <c r="Y75" s="381">
        <f>S75</f>
        <v>0</v>
      </c>
      <c r="Z75" s="380">
        <f>T75</f>
        <v>0</v>
      </c>
      <c r="AA75" s="457">
        <f>AB75+AC75</f>
        <v>0</v>
      </c>
      <c r="AB75" s="626">
        <f>P75</f>
        <v>0</v>
      </c>
      <c r="AC75" s="634">
        <f>Q75</f>
        <v>0</v>
      </c>
      <c r="AD75" s="626">
        <f>R75</f>
        <v>0</v>
      </c>
      <c r="AE75" s="381">
        <f>S75</f>
        <v>0</v>
      </c>
      <c r="AF75" s="380">
        <f>T75</f>
        <v>0</v>
      </c>
      <c r="AG75" s="457">
        <f>AH75+AI75</f>
        <v>0</v>
      </c>
      <c r="AH75" s="626">
        <f>P75</f>
        <v>0</v>
      </c>
      <c r="AI75" s="634">
        <f>Q75</f>
        <v>0</v>
      </c>
      <c r="AJ75" s="626">
        <f>R75</f>
        <v>0</v>
      </c>
      <c r="AK75" s="381">
        <f>S75</f>
        <v>0</v>
      </c>
      <c r="AL75" s="380">
        <f>T75</f>
        <v>0</v>
      </c>
      <c r="AM75" s="457">
        <f>AN75+AO75</f>
        <v>0</v>
      </c>
      <c r="AN75" s="626">
        <f>P75</f>
        <v>0</v>
      </c>
      <c r="AO75" s="634">
        <f>Q75</f>
        <v>0</v>
      </c>
      <c r="AP75" s="626">
        <f>R75</f>
        <v>0</v>
      </c>
      <c r="AQ75" s="381">
        <f>S75</f>
        <v>0</v>
      </c>
      <c r="AR75" s="380">
        <f>T75</f>
        <v>0</v>
      </c>
      <c r="AS75" s="496"/>
      <c r="AT75" s="496"/>
      <c r="AU75" s="496"/>
      <c r="AV75" s="496"/>
      <c r="AW75" s="496"/>
      <c r="AX75" s="496"/>
      <c r="AY75" s="496"/>
      <c r="AZ75" s="496"/>
      <c r="BA75" s="496"/>
      <c r="BB75" s="496"/>
      <c r="BC75" s="496"/>
      <c r="BD75" s="496"/>
      <c r="BE75" s="496"/>
      <c r="BF75" s="496"/>
      <c r="BG75" s="496"/>
      <c r="BH75" s="496"/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</row>
    <row r="76" spans="1:74" customFormat="1" ht="12.75">
      <c r="A76" s="410"/>
      <c r="E76" s="432"/>
      <c r="G76" s="448"/>
      <c r="H76" s="444"/>
      <c r="I76" s="448"/>
      <c r="J76" s="444"/>
      <c r="K76" s="448"/>
      <c r="L76" s="444"/>
      <c r="M76" s="448"/>
      <c r="N76" s="444"/>
      <c r="O76" s="338"/>
      <c r="P76" s="285"/>
      <c r="Q76" s="411"/>
      <c r="R76" s="285"/>
      <c r="S76" s="285"/>
      <c r="T76" s="411"/>
      <c r="U76" s="285"/>
      <c r="V76" s="285"/>
      <c r="W76" s="411"/>
      <c r="X76" s="285"/>
      <c r="Y76" s="285"/>
      <c r="Z76" s="411"/>
      <c r="AA76" s="285"/>
      <c r="AB76" s="285"/>
      <c r="AC76" s="411"/>
      <c r="AD76" s="285"/>
      <c r="AE76" s="285"/>
      <c r="AF76" s="411"/>
      <c r="AG76" s="285"/>
      <c r="AH76" s="285"/>
      <c r="AI76" s="411"/>
      <c r="AJ76" s="285"/>
      <c r="AK76" s="285"/>
      <c r="AL76" s="411"/>
      <c r="AM76" s="285"/>
      <c r="AN76" s="285"/>
      <c r="AO76" s="411"/>
      <c r="AP76" s="285"/>
      <c r="AQ76" s="285"/>
      <c r="AR76" s="411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</row>
    <row r="77" spans="1:74" s="81" customFormat="1" ht="12.75">
      <c r="A77" s="405" t="s">
        <v>2314</v>
      </c>
      <c r="G77" s="449"/>
      <c r="H77" s="445"/>
      <c r="I77" s="449"/>
      <c r="J77" s="445"/>
      <c r="K77" s="449"/>
      <c r="L77" s="445"/>
      <c r="M77" s="449"/>
      <c r="N77" s="445"/>
      <c r="O77" s="412"/>
      <c r="P77" s="312"/>
      <c r="Q77" s="413"/>
      <c r="R77" s="312"/>
      <c r="S77" s="312"/>
      <c r="T77" s="413"/>
      <c r="U77" s="312"/>
      <c r="V77" s="312"/>
      <c r="W77" s="413"/>
      <c r="X77" s="312"/>
      <c r="Y77" s="312"/>
      <c r="Z77" s="413"/>
      <c r="AA77" s="312"/>
      <c r="AB77" s="312"/>
      <c r="AC77" s="413"/>
      <c r="AD77" s="312"/>
      <c r="AE77" s="312"/>
      <c r="AF77" s="413"/>
      <c r="AG77" s="312"/>
      <c r="AH77" s="312"/>
      <c r="AI77" s="413"/>
      <c r="AJ77" s="312"/>
      <c r="AK77" s="312"/>
      <c r="AL77" s="413"/>
      <c r="AM77" s="312"/>
      <c r="AN77" s="312"/>
      <c r="AO77" s="413"/>
      <c r="AP77" s="312"/>
      <c r="AQ77" s="312"/>
      <c r="AR77" s="413"/>
      <c r="AS77" s="312"/>
      <c r="AT77" s="312"/>
      <c r="AU77" s="312"/>
      <c r="AV77" s="312"/>
      <c r="AW77" s="312"/>
      <c r="AX77" s="312"/>
      <c r="AY77" s="312"/>
      <c r="AZ77" s="312"/>
      <c r="BA77" s="312"/>
      <c r="BB77" s="312"/>
      <c r="BC77" s="312"/>
      <c r="BD77" s="312"/>
      <c r="BE77" s="312"/>
      <c r="BF77" s="312"/>
      <c r="BG77" s="312"/>
      <c r="BH77" s="312"/>
      <c r="BI77" s="312"/>
      <c r="BJ77" s="312"/>
      <c r="BK77" s="312"/>
      <c r="BL77" s="312"/>
      <c r="BM77" s="312"/>
      <c r="BN77" s="312"/>
      <c r="BO77" s="312"/>
      <c r="BP77" s="312"/>
      <c r="BQ77" s="312"/>
      <c r="BR77" s="312"/>
      <c r="BS77" s="312"/>
      <c r="BT77" s="312"/>
      <c r="BU77" s="312"/>
      <c r="BV77" s="312"/>
    </row>
    <row r="78" spans="1:74" customFormat="1" ht="12.75">
      <c r="A78" s="410"/>
      <c r="G78" s="448"/>
      <c r="H78" s="444"/>
      <c r="I78" s="448"/>
      <c r="J78" s="444"/>
      <c r="K78" s="448"/>
      <c r="L78" s="444"/>
      <c r="M78" s="448"/>
      <c r="N78" s="444"/>
      <c r="O78" s="338"/>
      <c r="P78" s="285"/>
      <c r="Q78" s="411"/>
      <c r="R78" s="285"/>
      <c r="S78" s="285"/>
      <c r="T78" s="411"/>
      <c r="U78" s="285"/>
      <c r="V78" s="285"/>
      <c r="W78" s="411"/>
      <c r="X78" s="285"/>
      <c r="Y78" s="285"/>
      <c r="Z78" s="411"/>
      <c r="AA78" s="285"/>
      <c r="AB78" s="285"/>
      <c r="AC78" s="411"/>
      <c r="AD78" s="285"/>
      <c r="AE78" s="285"/>
      <c r="AF78" s="411"/>
      <c r="AG78" s="285"/>
      <c r="AH78" s="285"/>
      <c r="AI78" s="411"/>
      <c r="AJ78" s="285"/>
      <c r="AK78" s="285"/>
      <c r="AL78" s="411"/>
      <c r="AM78" s="285"/>
      <c r="AN78" s="285"/>
      <c r="AO78" s="411"/>
      <c r="AP78" s="285"/>
      <c r="AQ78" s="285"/>
      <c r="AR78" s="411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</row>
    <row r="79" spans="1:74" ht="24.95" customHeight="1">
      <c r="A79" s="862"/>
      <c r="B79"/>
      <c r="C79" s="407"/>
      <c r="D79"/>
      <c r="E79" s="408">
        <f>A79</f>
        <v>0</v>
      </c>
      <c r="F79" s="447"/>
      <c r="G79" s="540"/>
      <c r="H79" s="569"/>
      <c r="I79" s="540"/>
      <c r="J79" s="569"/>
      <c r="K79" s="540"/>
      <c r="L79" s="569"/>
      <c r="M79" s="540"/>
      <c r="N79" s="569"/>
      <c r="O79" s="454">
        <f>P79+Q79</f>
        <v>0</v>
      </c>
      <c r="P79" s="381"/>
      <c r="Q79" s="380"/>
      <c r="R79" s="626"/>
      <c r="S79" s="381"/>
      <c r="T79" s="380"/>
      <c r="U79" s="457">
        <f>V79+W79</f>
        <v>0</v>
      </c>
      <c r="V79" s="626">
        <f t="shared" ref="V79:Z80" si="14">P79</f>
        <v>0</v>
      </c>
      <c r="W79" s="634">
        <f t="shared" si="14"/>
        <v>0</v>
      </c>
      <c r="X79" s="626">
        <f t="shared" si="14"/>
        <v>0</v>
      </c>
      <c r="Y79" s="381">
        <f t="shared" si="14"/>
        <v>0</v>
      </c>
      <c r="Z79" s="380">
        <f t="shared" si="14"/>
        <v>0</v>
      </c>
      <c r="AA79" s="457">
        <f>AB79+AC79</f>
        <v>0</v>
      </c>
      <c r="AB79" s="626">
        <f t="shared" ref="AB79:AF80" si="15">P79</f>
        <v>0</v>
      </c>
      <c r="AC79" s="634">
        <f t="shared" si="15"/>
        <v>0</v>
      </c>
      <c r="AD79" s="626">
        <f t="shared" si="15"/>
        <v>0</v>
      </c>
      <c r="AE79" s="381">
        <f t="shared" si="15"/>
        <v>0</v>
      </c>
      <c r="AF79" s="380">
        <f t="shared" si="15"/>
        <v>0</v>
      </c>
      <c r="AG79" s="457">
        <f>AH79+AI79</f>
        <v>0</v>
      </c>
      <c r="AH79" s="626">
        <f t="shared" ref="AH79:AL80" si="16">P79</f>
        <v>0</v>
      </c>
      <c r="AI79" s="634">
        <f t="shared" si="16"/>
        <v>0</v>
      </c>
      <c r="AJ79" s="626">
        <f t="shared" si="16"/>
        <v>0</v>
      </c>
      <c r="AK79" s="381">
        <f t="shared" si="16"/>
        <v>0</v>
      </c>
      <c r="AL79" s="380">
        <f t="shared" si="16"/>
        <v>0</v>
      </c>
      <c r="AM79" s="457">
        <f>AN79+AO79</f>
        <v>0</v>
      </c>
      <c r="AN79" s="626">
        <f t="shared" ref="AN79:AR80" si="17">P79</f>
        <v>0</v>
      </c>
      <c r="AO79" s="634">
        <f t="shared" si="17"/>
        <v>0</v>
      </c>
      <c r="AP79" s="626">
        <f t="shared" si="17"/>
        <v>0</v>
      </c>
      <c r="AQ79" s="381">
        <f t="shared" si="17"/>
        <v>0</v>
      </c>
      <c r="AR79" s="380">
        <f t="shared" si="17"/>
        <v>0</v>
      </c>
      <c r="AS79" s="496"/>
      <c r="AT79" s="496"/>
      <c r="AU79" s="496"/>
      <c r="AV79" s="496"/>
      <c r="AW79" s="496"/>
      <c r="AX79" s="496"/>
      <c r="AY79" s="496"/>
      <c r="AZ79" s="496"/>
      <c r="BA79" s="496"/>
      <c r="BB79" s="496"/>
      <c r="BC79" s="496"/>
      <c r="BD79" s="496"/>
      <c r="BE79" s="496"/>
      <c r="BF79" s="496"/>
      <c r="BG79" s="496"/>
      <c r="BH79" s="496"/>
      <c r="BI79" s="496"/>
      <c r="BJ79" s="496"/>
      <c r="BK79" s="496"/>
      <c r="BL79" s="496"/>
      <c r="BM79" s="496"/>
      <c r="BN79" s="496"/>
      <c r="BO79" s="496"/>
      <c r="BP79" s="496"/>
      <c r="BQ79" s="496"/>
      <c r="BR79" s="496"/>
      <c r="BS79" s="496"/>
      <c r="BT79" s="496"/>
      <c r="BU79" s="496"/>
      <c r="BV79" s="496"/>
    </row>
    <row r="80" spans="1:74" ht="14.25">
      <c r="A80" s="862"/>
      <c r="B80"/>
      <c r="C80" s="407"/>
      <c r="D80"/>
      <c r="E80" s="408" t="str">
        <f>E79 &amp; ".1"</f>
        <v>0.1</v>
      </c>
      <c r="F80" s="422" t="s">
        <v>923</v>
      </c>
      <c r="G80" s="540"/>
      <c r="H80" s="569"/>
      <c r="I80" s="540"/>
      <c r="J80" s="569"/>
      <c r="K80" s="540"/>
      <c r="L80" s="569"/>
      <c r="M80" s="540"/>
      <c r="N80" s="569"/>
      <c r="O80" s="454">
        <f>P80+Q80</f>
        <v>0</v>
      </c>
      <c r="P80" s="381"/>
      <c r="Q80" s="380"/>
      <c r="R80" s="626"/>
      <c r="S80" s="381"/>
      <c r="T80" s="380"/>
      <c r="U80" s="457">
        <f>V80+W80</f>
        <v>0</v>
      </c>
      <c r="V80" s="626">
        <f t="shared" si="14"/>
        <v>0</v>
      </c>
      <c r="W80" s="634">
        <f t="shared" si="14"/>
        <v>0</v>
      </c>
      <c r="X80" s="626">
        <f t="shared" si="14"/>
        <v>0</v>
      </c>
      <c r="Y80" s="381">
        <f t="shared" si="14"/>
        <v>0</v>
      </c>
      <c r="Z80" s="380">
        <f t="shared" si="14"/>
        <v>0</v>
      </c>
      <c r="AA80" s="457">
        <f>AB80+AC80</f>
        <v>0</v>
      </c>
      <c r="AB80" s="626">
        <f t="shared" si="15"/>
        <v>0</v>
      </c>
      <c r="AC80" s="634">
        <f t="shared" si="15"/>
        <v>0</v>
      </c>
      <c r="AD80" s="626">
        <f t="shared" si="15"/>
        <v>0</v>
      </c>
      <c r="AE80" s="381">
        <f t="shared" si="15"/>
        <v>0</v>
      </c>
      <c r="AF80" s="380">
        <f t="shared" si="15"/>
        <v>0</v>
      </c>
      <c r="AG80" s="457">
        <f>AH80+AI80</f>
        <v>0</v>
      </c>
      <c r="AH80" s="626">
        <f t="shared" si="16"/>
        <v>0</v>
      </c>
      <c r="AI80" s="634">
        <f t="shared" si="16"/>
        <v>0</v>
      </c>
      <c r="AJ80" s="626">
        <f t="shared" si="16"/>
        <v>0</v>
      </c>
      <c r="AK80" s="381">
        <f t="shared" si="16"/>
        <v>0</v>
      </c>
      <c r="AL80" s="380">
        <f t="shared" si="16"/>
        <v>0</v>
      </c>
      <c r="AM80" s="457">
        <f>AN80+AO80</f>
        <v>0</v>
      </c>
      <c r="AN80" s="626">
        <f t="shared" si="17"/>
        <v>0</v>
      </c>
      <c r="AO80" s="634">
        <f t="shared" si="17"/>
        <v>0</v>
      </c>
      <c r="AP80" s="626">
        <f t="shared" si="17"/>
        <v>0</v>
      </c>
      <c r="AQ80" s="381">
        <f t="shared" si="17"/>
        <v>0</v>
      </c>
      <c r="AR80" s="380">
        <f t="shared" si="17"/>
        <v>0</v>
      </c>
      <c r="AS80" s="496"/>
      <c r="AT80" s="496"/>
      <c r="AU80" s="496"/>
      <c r="AV80" s="496"/>
      <c r="AW80" s="496"/>
      <c r="AX80" s="496"/>
      <c r="AY80" s="496"/>
      <c r="AZ80" s="496"/>
      <c r="BA80" s="496"/>
      <c r="BB80" s="496"/>
      <c r="BC80" s="496"/>
      <c r="BD80" s="496"/>
      <c r="BE80" s="496"/>
      <c r="BF80" s="496"/>
      <c r="BG80" s="496"/>
      <c r="BH80" s="496"/>
      <c r="BI80" s="496"/>
      <c r="BJ80" s="496"/>
      <c r="BK80" s="496"/>
      <c r="BL80" s="496"/>
      <c r="BM80" s="496"/>
      <c r="BN80" s="496"/>
      <c r="BO80" s="496"/>
      <c r="BP80" s="496"/>
      <c r="BQ80" s="496"/>
      <c r="BR80" s="496"/>
      <c r="BS80" s="496"/>
      <c r="BT80" s="496"/>
      <c r="BU80" s="496"/>
      <c r="BV80" s="496"/>
    </row>
    <row r="81" spans="1:74" ht="14.25">
      <c r="A81" s="862"/>
      <c r="B81"/>
      <c r="C81" s="407"/>
      <c r="D81"/>
      <c r="E81" s="408" t="str">
        <f>E79 &amp; ".2"</f>
        <v>0.2</v>
      </c>
      <c r="F81" s="422" t="s">
        <v>926</v>
      </c>
      <c r="G81" s="540"/>
      <c r="H81" s="569"/>
      <c r="I81" s="540"/>
      <c r="J81" s="569"/>
      <c r="K81" s="540"/>
      <c r="L81" s="569"/>
      <c r="M81" s="540"/>
      <c r="N81" s="569"/>
      <c r="O81" s="454">
        <f>P81+Q81</f>
        <v>0</v>
      </c>
      <c r="P81" s="455">
        <f>P79-P80</f>
        <v>0</v>
      </c>
      <c r="Q81" s="456">
        <f>Q79-Q80</f>
        <v>0</v>
      </c>
      <c r="R81" s="457">
        <f>R79-R80</f>
        <v>0</v>
      </c>
      <c r="S81" s="455">
        <f>S79-S80</f>
        <v>0</v>
      </c>
      <c r="T81" s="456">
        <f>T79-T80</f>
        <v>0</v>
      </c>
      <c r="U81" s="457">
        <f>V81+W81</f>
        <v>0</v>
      </c>
      <c r="V81" s="455">
        <f>V79-V80</f>
        <v>0</v>
      </c>
      <c r="W81" s="456">
        <f>W79-W80</f>
        <v>0</v>
      </c>
      <c r="X81" s="457">
        <f>X79-X80</f>
        <v>0</v>
      </c>
      <c r="Y81" s="455">
        <f>Y79-Y80</f>
        <v>0</v>
      </c>
      <c r="Z81" s="456">
        <f>Z79-Z80</f>
        <v>0</v>
      </c>
      <c r="AA81" s="457">
        <f>AB81+AC81</f>
        <v>0</v>
      </c>
      <c r="AB81" s="455">
        <f>AB79-AB80</f>
        <v>0</v>
      </c>
      <c r="AC81" s="456">
        <f>AC79-AC80</f>
        <v>0</v>
      </c>
      <c r="AD81" s="457">
        <f>AD79-AD80</f>
        <v>0</v>
      </c>
      <c r="AE81" s="455">
        <f>AE79-AE80</f>
        <v>0</v>
      </c>
      <c r="AF81" s="456">
        <f>AF79-AF80</f>
        <v>0</v>
      </c>
      <c r="AG81" s="457">
        <f>AH81+AI81</f>
        <v>0</v>
      </c>
      <c r="AH81" s="455">
        <f>AH79-AH80</f>
        <v>0</v>
      </c>
      <c r="AI81" s="456">
        <f>AI79-AI80</f>
        <v>0</v>
      </c>
      <c r="AJ81" s="457">
        <f>AJ79-AJ80</f>
        <v>0</v>
      </c>
      <c r="AK81" s="455">
        <f>AK79-AK80</f>
        <v>0</v>
      </c>
      <c r="AL81" s="456">
        <f>AL79-AL80</f>
        <v>0</v>
      </c>
      <c r="AM81" s="457">
        <f>AN81+AO81</f>
        <v>0</v>
      </c>
      <c r="AN81" s="455">
        <f>AN79-AN80</f>
        <v>0</v>
      </c>
      <c r="AO81" s="456">
        <f>AO79-AO80</f>
        <v>0</v>
      </c>
      <c r="AP81" s="457">
        <f>AP79-AP80</f>
        <v>0</v>
      </c>
      <c r="AQ81" s="455">
        <f>AQ79-AQ80</f>
        <v>0</v>
      </c>
      <c r="AR81" s="456">
        <f>AR79-AR80</f>
        <v>0</v>
      </c>
      <c r="AS81" s="496"/>
      <c r="AT81" s="496"/>
      <c r="AU81" s="496"/>
      <c r="AV81" s="496"/>
      <c r="AW81" s="496"/>
      <c r="AX81" s="496"/>
      <c r="AY81" s="496"/>
      <c r="AZ81" s="496"/>
      <c r="BA81" s="496"/>
      <c r="BB81" s="496"/>
      <c r="BC81" s="496"/>
      <c r="BD81" s="496"/>
      <c r="BE81" s="496"/>
      <c r="BF81" s="496"/>
      <c r="BG81" s="496"/>
      <c r="BH81" s="496"/>
      <c r="BI81" s="496"/>
      <c r="BJ81" s="496"/>
      <c r="BK81" s="496"/>
      <c r="BL81" s="496"/>
      <c r="BM81" s="496"/>
      <c r="BN81" s="496"/>
      <c r="BO81" s="496"/>
      <c r="BP81" s="496"/>
      <c r="BQ81" s="496"/>
      <c r="BR81" s="496"/>
      <c r="BS81" s="496"/>
      <c r="BT81" s="496"/>
      <c r="BU81" s="496"/>
      <c r="BV81" s="496"/>
    </row>
    <row r="82" spans="1:74" customFormat="1" ht="12.75">
      <c r="A82" s="410"/>
      <c r="G82" s="448"/>
      <c r="H82" s="444"/>
      <c r="I82" s="448"/>
      <c r="J82" s="444"/>
      <c r="K82" s="448"/>
      <c r="L82" s="444"/>
      <c r="M82" s="448"/>
      <c r="N82" s="444"/>
      <c r="O82" s="338"/>
      <c r="P82" s="285"/>
      <c r="Q82" s="285"/>
      <c r="R82" s="338"/>
      <c r="S82" s="285"/>
      <c r="T82" s="285"/>
      <c r="U82" s="338"/>
      <c r="V82" s="285"/>
      <c r="W82" s="285"/>
      <c r="X82" s="338"/>
      <c r="Y82" s="285"/>
      <c r="Z82" s="285"/>
      <c r="AA82" s="338"/>
      <c r="AB82" s="285"/>
      <c r="AC82" s="285"/>
      <c r="AD82" s="338"/>
      <c r="AE82" s="285"/>
      <c r="AF82" s="285"/>
      <c r="AG82" s="338"/>
      <c r="AH82" s="285"/>
      <c r="AI82" s="285"/>
      <c r="AJ82" s="338"/>
      <c r="AK82" s="285"/>
      <c r="AL82" s="285"/>
      <c r="AM82" s="338"/>
      <c r="AN82" s="285"/>
      <c r="AO82" s="285"/>
      <c r="AP82" s="338"/>
      <c r="AQ82" s="285"/>
      <c r="AR82" s="285"/>
      <c r="AS82" s="338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</row>
  </sheetData>
  <sheetProtection password="FA9C" sheet="1" objects="1" scenarios="1" formatColumns="0" formatRows="0"/>
  <mergeCells count="48">
    <mergeCell ref="B59:B61"/>
    <mergeCell ref="D59:D61"/>
    <mergeCell ref="A79:A81"/>
    <mergeCell ref="E65:F65"/>
    <mergeCell ref="B69:B71"/>
    <mergeCell ref="E69:F69"/>
    <mergeCell ref="E70:F70"/>
    <mergeCell ref="E71:F71"/>
    <mergeCell ref="D39:D48"/>
    <mergeCell ref="D17:E17"/>
    <mergeCell ref="D14:E16"/>
    <mergeCell ref="F14:F16"/>
    <mergeCell ref="G14:H14"/>
    <mergeCell ref="I14:J14"/>
    <mergeCell ref="AA14:AF14"/>
    <mergeCell ref="AA15:AC15"/>
    <mergeCell ref="AD15:AF15"/>
    <mergeCell ref="U14:Z14"/>
    <mergeCell ref="U15:W15"/>
    <mergeCell ref="X15:Z15"/>
    <mergeCell ref="B52:B55"/>
    <mergeCell ref="D52:D55"/>
    <mergeCell ref="E23:F23"/>
    <mergeCell ref="E33:F33"/>
    <mergeCell ref="E20:F20"/>
    <mergeCell ref="E22:F22"/>
    <mergeCell ref="E26:F26"/>
    <mergeCell ref="E27:F27"/>
    <mergeCell ref="E24:F24"/>
    <mergeCell ref="B39:B48"/>
    <mergeCell ref="E34:F34"/>
    <mergeCell ref="E28:F28"/>
    <mergeCell ref="E29:F29"/>
    <mergeCell ref="E30:F30"/>
    <mergeCell ref="AM14:AR14"/>
    <mergeCell ref="AM15:AO15"/>
    <mergeCell ref="AP15:AR15"/>
    <mergeCell ref="AG14:AL14"/>
    <mergeCell ref="AG15:AI15"/>
    <mergeCell ref="AJ15:AL15"/>
    <mergeCell ref="O14:T14"/>
    <mergeCell ref="E18:F18"/>
    <mergeCell ref="E19:F19"/>
    <mergeCell ref="E21:F21"/>
    <mergeCell ref="K14:L14"/>
    <mergeCell ref="M14:N14"/>
    <mergeCell ref="O15:Q15"/>
    <mergeCell ref="R15:T15"/>
  </mergeCells>
  <phoneticPr fontId="42" type="noConversion"/>
  <dataValidations disablePrompts="1" count="1">
    <dataValidation type="decimal" allowBlank="1" showErrorMessage="1" errorTitle="Ошибка" error="Допускается ввод только неотрицательных чисел!" sqref="AN75:AR75 AH75:AL75 AB75:AF75 V75:Z75 AN54:AR55 AN79:AR80 AH54:AL55 AH79:AL80 AB54:AF55 AB79:AF80 V54:Z55 V79:Z80 P54:T55 P79:T80 P75:T75 G21:N21 G33:N33 G19:N19 G23:N23 G28:N30">
      <formula1>0</formula1>
      <formula2>9.99999999999999E+23</formula2>
    </dataValidation>
  </dataValidations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List10">
    <tabColor indexed="24"/>
  </sheetPr>
  <dimension ref="A1:GD14"/>
  <sheetViews>
    <sheetView showGridLines="0" topLeftCell="C11" zoomScaleNormal="100" workbookViewId="0">
      <pane xSplit="4" ySplit="7" topLeftCell="G18" activePane="bottomRight" state="frozen"/>
      <selection pane="topRight"/>
      <selection pane="bottomLeft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186" width="12.7109375" style="343" customWidth="1"/>
    <col min="187" max="16384" width="9.140625" style="343"/>
  </cols>
  <sheetData>
    <row r="1" spans="1:186" hidden="1">
      <c r="A1" s="339" t="s">
        <v>1325</v>
      </c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342"/>
      <c r="DK1" s="342"/>
      <c r="DL1" s="342"/>
      <c r="DM1" s="342"/>
      <c r="DN1" s="342"/>
      <c r="DO1" s="342"/>
      <c r="DP1" s="342"/>
      <c r="DQ1" s="342"/>
      <c r="DR1" s="342"/>
      <c r="DS1" s="342"/>
      <c r="DT1" s="342"/>
      <c r="DU1" s="342"/>
      <c r="DV1" s="34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342"/>
      <c r="ES1" s="342"/>
      <c r="ET1" s="342"/>
      <c r="EU1" s="342"/>
      <c r="EV1" s="342"/>
      <c r="EW1" s="342"/>
      <c r="EX1" s="342"/>
      <c r="EY1" s="342"/>
      <c r="EZ1" s="34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/>
      <c r="GA1" s="342"/>
      <c r="GB1" s="342"/>
      <c r="GC1" s="342"/>
      <c r="GD1" s="342"/>
    </row>
    <row r="2" spans="1:186" hidden="1"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342"/>
      <c r="DH2" s="342"/>
      <c r="DI2" s="342"/>
      <c r="DJ2" s="342"/>
      <c r="DK2" s="342"/>
      <c r="DL2" s="342"/>
      <c r="DM2" s="342"/>
      <c r="DN2" s="342"/>
      <c r="DO2" s="342"/>
      <c r="DP2" s="342"/>
      <c r="DQ2" s="342"/>
      <c r="DR2" s="342"/>
      <c r="DS2" s="342"/>
      <c r="DT2" s="342"/>
      <c r="DU2" s="342"/>
      <c r="DV2" s="342"/>
      <c r="DW2" s="342"/>
      <c r="DX2" s="342"/>
      <c r="DY2" s="342"/>
      <c r="DZ2" s="342"/>
      <c r="EA2" s="342"/>
      <c r="EB2" s="342"/>
      <c r="EC2" s="342"/>
      <c r="ED2" s="342"/>
      <c r="EE2" s="342"/>
      <c r="EF2" s="342"/>
      <c r="EG2" s="342"/>
      <c r="EH2" s="342"/>
      <c r="EI2" s="342"/>
      <c r="EJ2" s="342"/>
      <c r="EK2" s="342"/>
      <c r="EL2" s="342"/>
      <c r="EM2" s="342"/>
      <c r="EN2" s="342"/>
      <c r="EO2" s="342"/>
      <c r="EP2" s="342"/>
      <c r="EQ2" s="342"/>
      <c r="ER2" s="342"/>
      <c r="ES2" s="342"/>
      <c r="ET2" s="342"/>
      <c r="EU2" s="342"/>
      <c r="EV2" s="342"/>
      <c r="EW2" s="342"/>
      <c r="EX2" s="342"/>
      <c r="EY2" s="342"/>
      <c r="EZ2" s="342"/>
      <c r="FA2" s="342"/>
      <c r="FB2" s="342"/>
      <c r="FC2" s="342"/>
      <c r="FD2" s="342"/>
      <c r="FE2" s="342"/>
      <c r="FF2" s="342"/>
      <c r="FG2" s="342"/>
      <c r="FH2" s="342"/>
      <c r="FI2" s="342"/>
      <c r="FJ2" s="342"/>
      <c r="FK2" s="342"/>
      <c r="FL2" s="342"/>
      <c r="FM2" s="342"/>
      <c r="FN2" s="342"/>
      <c r="FO2" s="342"/>
      <c r="FP2" s="342"/>
      <c r="FQ2" s="342"/>
      <c r="FR2" s="342"/>
      <c r="FS2" s="342"/>
      <c r="FT2" s="342"/>
      <c r="FU2" s="342"/>
      <c r="FV2" s="342"/>
      <c r="FW2" s="342"/>
      <c r="FX2" s="342"/>
      <c r="FY2" s="342"/>
      <c r="FZ2" s="342"/>
      <c r="GA2" s="342"/>
      <c r="GB2" s="342"/>
      <c r="GC2" s="342"/>
      <c r="GD2" s="342"/>
    </row>
    <row r="3" spans="1:186" hidden="1"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342"/>
      <c r="DI3" s="342"/>
      <c r="DJ3" s="342"/>
      <c r="DK3" s="342"/>
      <c r="DL3" s="342"/>
      <c r="DM3" s="342"/>
      <c r="DN3" s="342"/>
      <c r="DO3" s="342"/>
      <c r="DP3" s="342"/>
      <c r="DQ3" s="342"/>
      <c r="DR3" s="342"/>
      <c r="DS3" s="342"/>
      <c r="DT3" s="342"/>
      <c r="DU3" s="342"/>
      <c r="DV3" s="34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342"/>
      <c r="EM3" s="342"/>
      <c r="EN3" s="342"/>
      <c r="EO3" s="342"/>
      <c r="EP3" s="342"/>
      <c r="EQ3" s="342"/>
      <c r="ER3" s="342"/>
      <c r="ES3" s="342"/>
      <c r="ET3" s="342"/>
      <c r="EU3" s="342"/>
      <c r="EV3" s="342"/>
      <c r="EW3" s="342"/>
      <c r="EX3" s="342"/>
      <c r="EY3" s="342"/>
      <c r="EZ3" s="342"/>
      <c r="FA3" s="342"/>
      <c r="FB3" s="342"/>
      <c r="FC3" s="342"/>
      <c r="FD3" s="342"/>
      <c r="FE3" s="342"/>
      <c r="FF3" s="342"/>
      <c r="FG3" s="342"/>
      <c r="FH3" s="342"/>
      <c r="FI3" s="342"/>
      <c r="FJ3" s="342"/>
      <c r="FK3" s="342"/>
      <c r="FL3" s="342"/>
      <c r="FM3" s="342"/>
      <c r="FN3" s="342"/>
      <c r="FO3" s="342"/>
      <c r="FP3" s="342"/>
      <c r="FQ3" s="342"/>
      <c r="FR3" s="342"/>
      <c r="FS3" s="342"/>
      <c r="FT3" s="342"/>
      <c r="FU3" s="342"/>
      <c r="FV3" s="342"/>
      <c r="FW3" s="342"/>
      <c r="FX3" s="342"/>
      <c r="FY3" s="342"/>
      <c r="FZ3" s="342"/>
      <c r="GA3" s="342"/>
      <c r="GB3" s="342"/>
      <c r="GC3" s="342"/>
      <c r="GD3" s="342"/>
    </row>
    <row r="4" spans="1:186" hidden="1"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  <c r="FQ4" s="342"/>
      <c r="FR4" s="342"/>
      <c r="FS4" s="342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</row>
    <row r="5" spans="1:186" hidden="1"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</row>
    <row r="6" spans="1:186" hidden="1"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342"/>
      <c r="EM6" s="342"/>
      <c r="EN6" s="342"/>
      <c r="EO6" s="342"/>
      <c r="EP6" s="342"/>
      <c r="EQ6" s="342"/>
      <c r="ER6" s="342"/>
      <c r="ES6" s="342"/>
      <c r="ET6" s="342"/>
      <c r="EU6" s="342"/>
      <c r="EV6" s="342"/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  <c r="FL6" s="342"/>
      <c r="FM6" s="342"/>
      <c r="FN6" s="342"/>
      <c r="FO6" s="342"/>
      <c r="FP6" s="342"/>
      <c r="FQ6" s="342"/>
      <c r="FR6" s="342"/>
      <c r="FS6" s="342"/>
      <c r="FT6" s="342"/>
      <c r="FU6" s="342"/>
      <c r="FV6" s="342"/>
      <c r="FW6" s="342"/>
      <c r="FX6" s="342"/>
      <c r="FY6" s="342"/>
      <c r="FZ6" s="342"/>
      <c r="GA6" s="342"/>
      <c r="GB6" s="342"/>
      <c r="GC6" s="342"/>
      <c r="GD6" s="342"/>
    </row>
    <row r="7" spans="1:186" hidden="1"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342"/>
      <c r="FQ7" s="342"/>
      <c r="FR7" s="342"/>
      <c r="FS7" s="342"/>
      <c r="FT7" s="342"/>
      <c r="FU7" s="342"/>
      <c r="FV7" s="342"/>
      <c r="FW7" s="342"/>
      <c r="FX7" s="342"/>
      <c r="FY7" s="342"/>
      <c r="FZ7" s="342"/>
      <c r="GA7" s="342"/>
      <c r="GB7" s="342"/>
      <c r="GC7" s="342"/>
      <c r="GD7" s="342"/>
    </row>
    <row r="8" spans="1:186" hidden="1"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  <c r="CL8" s="342"/>
      <c r="CM8" s="342"/>
      <c r="CN8" s="342"/>
      <c r="CO8" s="342"/>
      <c r="CP8" s="342"/>
      <c r="CQ8" s="342"/>
      <c r="CR8" s="34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342"/>
      <c r="DI8" s="342"/>
      <c r="DJ8" s="342"/>
      <c r="DK8" s="342"/>
      <c r="DL8" s="342"/>
      <c r="DM8" s="342"/>
      <c r="DN8" s="342"/>
      <c r="DO8" s="342"/>
      <c r="DP8" s="342"/>
      <c r="DQ8" s="342"/>
      <c r="DR8" s="342"/>
      <c r="DS8" s="342"/>
      <c r="DT8" s="342"/>
      <c r="DU8" s="342"/>
      <c r="DV8" s="34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342"/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  <c r="FO8" s="342"/>
      <c r="FP8" s="342"/>
      <c r="FQ8" s="342"/>
      <c r="FR8" s="342"/>
      <c r="FS8" s="342"/>
      <c r="FT8" s="342"/>
      <c r="FU8" s="342"/>
      <c r="FV8" s="342"/>
      <c r="FW8" s="342"/>
      <c r="FX8" s="342"/>
      <c r="FY8" s="342"/>
      <c r="FZ8" s="342"/>
      <c r="GA8" s="342"/>
      <c r="GB8" s="342"/>
      <c r="GC8" s="342"/>
      <c r="GD8" s="342"/>
    </row>
    <row r="9" spans="1:186" hidden="1"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</row>
    <row r="10" spans="1:186" hidden="1">
      <c r="D10" s="342"/>
      <c r="E10" s="342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  <c r="CL10" s="342"/>
      <c r="CM10" s="342"/>
      <c r="CN10" s="342"/>
      <c r="CO10" s="342"/>
      <c r="CP10" s="342"/>
      <c r="CQ10" s="342"/>
      <c r="CR10" s="34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342"/>
      <c r="DI10" s="342"/>
      <c r="DJ10" s="342"/>
      <c r="DK10" s="342"/>
      <c r="DL10" s="342"/>
      <c r="DM10" s="342"/>
      <c r="DN10" s="342"/>
      <c r="DO10" s="342"/>
      <c r="DP10" s="342"/>
      <c r="DQ10" s="342"/>
      <c r="DR10" s="342"/>
      <c r="DS10" s="342"/>
      <c r="DT10" s="342"/>
      <c r="DU10" s="342"/>
      <c r="DV10" s="34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342"/>
      <c r="EM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342"/>
      <c r="FR10" s="342"/>
      <c r="FS10" s="342"/>
      <c r="FT10" s="342"/>
      <c r="FU10" s="342"/>
      <c r="FV10" s="342"/>
      <c r="FW10" s="342"/>
      <c r="FX10" s="342"/>
      <c r="FY10" s="342"/>
      <c r="FZ10" s="342"/>
      <c r="GA10" s="342"/>
      <c r="GB10" s="342"/>
      <c r="GC10" s="342"/>
      <c r="GD10" s="342"/>
    </row>
    <row r="11" spans="1:186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39"/>
      <c r="AL11" s="339"/>
      <c r="AM11" s="339"/>
      <c r="AN11" s="339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339"/>
      <c r="BA11" s="339"/>
      <c r="BB11" s="339"/>
      <c r="BC11" s="339"/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  <c r="EQ11" s="339"/>
      <c r="ER11" s="339"/>
      <c r="ES11" s="339"/>
      <c r="ET11" s="339"/>
      <c r="EU11" s="339"/>
      <c r="EV11" s="339"/>
      <c r="EW11" s="339"/>
      <c r="EX11" s="339"/>
      <c r="EY11" s="339"/>
      <c r="EZ11" s="339"/>
      <c r="FA11" s="339"/>
      <c r="FB11" s="339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</row>
    <row r="12" spans="1:186" s="351" customFormat="1" ht="20.100000000000001" customHeight="1">
      <c r="A12" s="344"/>
      <c r="B12" s="340"/>
      <c r="C12" s="349"/>
      <c r="D12" s="533" t="s">
        <v>1789</v>
      </c>
      <c r="E12" s="533"/>
      <c r="F12" s="533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CP12" s="350"/>
      <c r="CQ12" s="350"/>
      <c r="CR12" s="350"/>
      <c r="CS12" s="350"/>
      <c r="CT12" s="350"/>
      <c r="CU12" s="350"/>
      <c r="CV12" s="350"/>
      <c r="CW12" s="350"/>
      <c r="CX12" s="350"/>
      <c r="CY12" s="350"/>
      <c r="CZ12" s="350"/>
      <c r="DA12" s="350"/>
      <c r="DB12" s="350"/>
      <c r="DC12" s="350"/>
      <c r="DD12" s="350"/>
      <c r="DE12" s="350"/>
      <c r="DF12" s="350"/>
      <c r="DG12" s="350"/>
      <c r="DH12" s="350"/>
      <c r="DI12" s="350"/>
      <c r="DJ12" s="350"/>
      <c r="DK12" s="350"/>
      <c r="DL12" s="350"/>
      <c r="DM12" s="350"/>
      <c r="DN12" s="350"/>
      <c r="DO12" s="350"/>
      <c r="DP12" s="350"/>
      <c r="DQ12" s="350"/>
      <c r="DR12" s="350"/>
      <c r="DS12" s="350"/>
      <c r="DT12" s="350"/>
      <c r="DU12" s="350"/>
      <c r="DV12" s="350"/>
      <c r="DW12" s="350"/>
      <c r="DX12" s="350"/>
      <c r="DY12" s="350"/>
      <c r="DZ12" s="350"/>
      <c r="EA12" s="350"/>
      <c r="EB12" s="350"/>
      <c r="EC12" s="350"/>
      <c r="ED12" s="350"/>
      <c r="EE12" s="350"/>
      <c r="EF12" s="350"/>
      <c r="EG12" s="350"/>
      <c r="EH12" s="350"/>
      <c r="EI12" s="350"/>
      <c r="EJ12" s="350"/>
      <c r="EK12" s="350"/>
      <c r="EL12" s="350"/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350"/>
      <c r="FA12" s="350"/>
      <c r="FB12" s="350"/>
      <c r="FC12" s="350"/>
      <c r="FD12" s="350"/>
      <c r="FE12" s="350"/>
      <c r="FF12" s="350"/>
      <c r="FG12" s="350"/>
      <c r="FH12" s="350"/>
      <c r="FI12" s="350"/>
      <c r="FJ12" s="350"/>
      <c r="FK12" s="350"/>
      <c r="FL12" s="350"/>
      <c r="FM12" s="350"/>
      <c r="FN12" s="350"/>
      <c r="FO12" s="350"/>
      <c r="FP12" s="350"/>
      <c r="FQ12" s="350"/>
      <c r="FR12" s="350"/>
      <c r="FS12" s="350"/>
      <c r="FT12" s="350"/>
      <c r="FU12" s="350"/>
      <c r="FV12" s="350"/>
      <c r="FW12" s="350"/>
      <c r="FX12" s="350"/>
      <c r="FY12" s="350"/>
      <c r="FZ12" s="350"/>
      <c r="GA12" s="350"/>
      <c r="GB12" s="350"/>
      <c r="GC12" s="350"/>
      <c r="GD12" s="350"/>
    </row>
    <row r="13" spans="1:186" customFormat="1" ht="12.75">
      <c r="A13" s="410"/>
    </row>
    <row r="14" spans="1:186" ht="38.1" customHeight="1"/>
  </sheetData>
  <sheetProtection password="FA9C" sheet="1" objects="1" scenarios="1" formatColumns="0" formatRows="0"/>
  <phoneticPr fontId="42" type="noConversion"/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List11">
    <tabColor indexed="20"/>
  </sheetPr>
  <dimension ref="A1:BF208"/>
  <sheetViews>
    <sheetView showGridLines="0" topLeftCell="A11" zoomScaleNormal="100" workbookViewId="0">
      <pane xSplit="6" ySplit="7" topLeftCell="L18" activePane="bottomRight" state="frozen"/>
      <selection activeCell="A14" sqref="A14:IV14"/>
      <selection pane="topRight" activeCell="A14" sqref="A14:IV14"/>
      <selection pane="bottomLeft" activeCell="A14" sqref="A14:IV14"/>
      <selection pane="bottomRight" activeCell="P26" sqref="P26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32" width="12.7109375" style="343" customWidth="1"/>
    <col min="33" max="44" width="12.7109375" style="343" hidden="1" customWidth="1"/>
    <col min="45" max="16384" width="9.140625" style="343"/>
  </cols>
  <sheetData>
    <row r="1" spans="1:58" hidden="1">
      <c r="A1" s="339" t="s">
        <v>2374</v>
      </c>
      <c r="D1" s="342"/>
      <c r="E1" s="342"/>
      <c r="F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 t="s">
        <v>1526</v>
      </c>
      <c r="AH1" s="342" t="s">
        <v>1526</v>
      </c>
      <c r="AI1" s="342" t="s">
        <v>1526</v>
      </c>
      <c r="AJ1" s="342" t="s">
        <v>1526</v>
      </c>
      <c r="AK1" s="342" t="s">
        <v>1526</v>
      </c>
      <c r="AL1" s="342" t="s">
        <v>1526</v>
      </c>
      <c r="AM1" s="342" t="s">
        <v>1526</v>
      </c>
      <c r="AN1" s="342" t="s">
        <v>1526</v>
      </c>
      <c r="AO1" s="342" t="s">
        <v>1526</v>
      </c>
      <c r="AP1" s="342" t="s">
        <v>1526</v>
      </c>
      <c r="AQ1" s="342" t="s">
        <v>1526</v>
      </c>
      <c r="AR1" s="342" t="s">
        <v>1526</v>
      </c>
    </row>
    <row r="2" spans="1:58" hidden="1">
      <c r="D2" s="342"/>
      <c r="E2" s="342"/>
      <c r="F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</row>
    <row r="3" spans="1:58" hidden="1">
      <c r="D3" s="342"/>
      <c r="E3" s="342"/>
      <c r="F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</row>
    <row r="4" spans="1:58" hidden="1">
      <c r="D4" s="342"/>
      <c r="E4" s="342"/>
      <c r="F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</row>
    <row r="5" spans="1:58" hidden="1">
      <c r="D5" s="342"/>
      <c r="E5" s="342"/>
      <c r="F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</row>
    <row r="6" spans="1:58" hidden="1">
      <c r="D6" s="342"/>
      <c r="E6" s="342"/>
      <c r="F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</row>
    <row r="7" spans="1:58" hidden="1">
      <c r="D7" s="342"/>
      <c r="E7" s="342"/>
      <c r="F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</row>
    <row r="8" spans="1:58" hidden="1">
      <c r="D8" s="342"/>
      <c r="E8" s="342"/>
      <c r="F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</row>
    <row r="9" spans="1:58" hidden="1">
      <c r="D9" s="342"/>
      <c r="E9" s="342"/>
      <c r="F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</row>
    <row r="10" spans="1:58" hidden="1">
      <c r="D10" s="342"/>
      <c r="E10" s="342"/>
      <c r="F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</row>
    <row r="11" spans="1:58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</row>
    <row r="12" spans="1:58" s="351" customFormat="1" ht="20.100000000000001" customHeight="1">
      <c r="A12" s="344"/>
      <c r="B12" s="340"/>
      <c r="C12" s="349"/>
      <c r="D12" s="866" t="s">
        <v>2410</v>
      </c>
      <c r="E12" s="866"/>
      <c r="F12" s="866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</row>
    <row r="13" spans="1:58" s="351" customFormat="1" ht="16.5">
      <c r="A13" s="344"/>
      <c r="B13" s="340"/>
      <c r="C13" s="349"/>
      <c r="D13" s="356"/>
      <c r="E13" s="356"/>
      <c r="F13" s="352"/>
      <c r="G13" s="354"/>
      <c r="H13" s="355"/>
      <c r="I13" s="354"/>
      <c r="J13" s="355"/>
      <c r="K13" s="354"/>
      <c r="L13" s="355"/>
      <c r="M13" s="354"/>
      <c r="N13" s="355"/>
      <c r="O13" s="353"/>
      <c r="P13" s="354"/>
      <c r="Q13" s="354"/>
      <c r="R13" s="353"/>
      <c r="S13" s="355"/>
      <c r="T13" s="355"/>
      <c r="U13" s="353"/>
      <c r="V13" s="354"/>
      <c r="W13" s="354"/>
      <c r="X13" s="353"/>
      <c r="Y13" s="355"/>
      <c r="Z13" s="355"/>
      <c r="AA13" s="353"/>
      <c r="AB13" s="354"/>
      <c r="AC13" s="354"/>
      <c r="AD13" s="353"/>
      <c r="AE13" s="355"/>
      <c r="AF13" s="355"/>
      <c r="AG13" s="353"/>
      <c r="AH13" s="354"/>
      <c r="AI13" s="354"/>
      <c r="AJ13" s="353"/>
      <c r="AK13" s="355"/>
      <c r="AL13" s="355"/>
      <c r="AM13" s="353"/>
      <c r="AN13" s="354"/>
      <c r="AO13" s="354"/>
      <c r="AP13" s="353"/>
      <c r="AQ13" s="355"/>
      <c r="AR13" s="355"/>
    </row>
    <row r="14" spans="1:58" ht="38.1" customHeight="1">
      <c r="C14" s="356" t="s">
        <v>2304</v>
      </c>
      <c r="D14" s="743" t="s">
        <v>1753</v>
      </c>
      <c r="E14" s="743"/>
      <c r="F14" s="745" t="s">
        <v>2305</v>
      </c>
      <c r="G14" s="811" t="str">
        <f>"Утверждено в тарифе " &amp; god-2</f>
        <v>Утверждено в тарифе 2014</v>
      </c>
      <c r="H14" s="812"/>
      <c r="I14" s="811" t="str">
        <f>"Факт " &amp; god-2</f>
        <v>Факт 2014</v>
      </c>
      <c r="J14" s="812"/>
      <c r="K14" s="811" t="str">
        <f>"Утверждено в тарифе " &amp; god-1</f>
        <v>Утверждено в тарифе 2015</v>
      </c>
      <c r="L14" s="812"/>
      <c r="M14" s="811" t="str">
        <f>"Ожидаемо в " &amp; god-1</f>
        <v>Ожидаемо в 2015</v>
      </c>
      <c r="N14" s="812"/>
      <c r="O14" s="811" t="str">
        <f>"План " &amp; god</f>
        <v>План 2016</v>
      </c>
      <c r="P14" s="821"/>
      <c r="Q14" s="822"/>
      <c r="R14" s="821"/>
      <c r="S14" s="821"/>
      <c r="T14" s="812"/>
      <c r="U14" s="840" t="str">
        <f>"План " &amp; god+1</f>
        <v>План 2017</v>
      </c>
      <c r="V14" s="821"/>
      <c r="W14" s="822"/>
      <c r="X14" s="821"/>
      <c r="Y14" s="821"/>
      <c r="Z14" s="812"/>
      <c r="AA14" s="840" t="str">
        <f>"План " &amp; god+2</f>
        <v>План 2018</v>
      </c>
      <c r="AB14" s="821"/>
      <c r="AC14" s="822"/>
      <c r="AD14" s="821"/>
      <c r="AE14" s="821"/>
      <c r="AF14" s="812"/>
      <c r="AG14" s="840" t="str">
        <f>"План " &amp; god+3</f>
        <v>План 2019</v>
      </c>
      <c r="AH14" s="821"/>
      <c r="AI14" s="822"/>
      <c r="AJ14" s="821"/>
      <c r="AK14" s="821"/>
      <c r="AL14" s="812"/>
      <c r="AM14" s="840" t="str">
        <f>"План " &amp; god+4</f>
        <v>План 2020</v>
      </c>
      <c r="AN14" s="821"/>
      <c r="AO14" s="822"/>
      <c r="AP14" s="821"/>
      <c r="AQ14" s="821"/>
      <c r="AR14" s="812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  <c r="BD14" s="496"/>
      <c r="BE14" s="496"/>
      <c r="BF14" s="496"/>
    </row>
    <row r="15" spans="1:58" ht="25.5" customHeight="1">
      <c r="C15" s="356" t="s">
        <v>2306</v>
      </c>
      <c r="D15" s="743"/>
      <c r="E15" s="743"/>
      <c r="F15" s="745"/>
      <c r="G15" s="357" t="s">
        <v>2307</v>
      </c>
      <c r="H15" s="359" t="s">
        <v>2308</v>
      </c>
      <c r="I15" s="357" t="s">
        <v>2307</v>
      </c>
      <c r="J15" s="359" t="s">
        <v>2308</v>
      </c>
      <c r="K15" s="357" t="s">
        <v>2307</v>
      </c>
      <c r="L15" s="359" t="s">
        <v>2308</v>
      </c>
      <c r="M15" s="357" t="s">
        <v>2307</v>
      </c>
      <c r="N15" s="359" t="s">
        <v>2308</v>
      </c>
      <c r="O15" s="825" t="s">
        <v>2307</v>
      </c>
      <c r="P15" s="823"/>
      <c r="Q15" s="824"/>
      <c r="R15" s="823" t="s">
        <v>2308</v>
      </c>
      <c r="S15" s="823"/>
      <c r="T15" s="824"/>
      <c r="U15" s="823" t="s">
        <v>2307</v>
      </c>
      <c r="V15" s="823"/>
      <c r="W15" s="824"/>
      <c r="X15" s="823" t="s">
        <v>2308</v>
      </c>
      <c r="Y15" s="823"/>
      <c r="Z15" s="824"/>
      <c r="AA15" s="823" t="s">
        <v>2307</v>
      </c>
      <c r="AB15" s="823"/>
      <c r="AC15" s="824"/>
      <c r="AD15" s="823" t="s">
        <v>2308</v>
      </c>
      <c r="AE15" s="823"/>
      <c r="AF15" s="824"/>
      <c r="AG15" s="823" t="s">
        <v>2307</v>
      </c>
      <c r="AH15" s="823"/>
      <c r="AI15" s="824"/>
      <c r="AJ15" s="823" t="s">
        <v>2308</v>
      </c>
      <c r="AK15" s="823"/>
      <c r="AL15" s="824"/>
      <c r="AM15" s="823" t="s">
        <v>2307</v>
      </c>
      <c r="AN15" s="823"/>
      <c r="AO15" s="824"/>
      <c r="AP15" s="823" t="s">
        <v>2308</v>
      </c>
      <c r="AQ15" s="823"/>
      <c r="AR15" s="824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  <c r="BD15" s="496"/>
      <c r="BE15" s="496"/>
      <c r="BF15" s="496"/>
    </row>
    <row r="16" spans="1:58" ht="25.5" customHeight="1">
      <c r="D16" s="743"/>
      <c r="E16" s="743"/>
      <c r="F16" s="745"/>
      <c r="G16" s="357" t="s">
        <v>1379</v>
      </c>
      <c r="H16" s="359" t="s">
        <v>1379</v>
      </c>
      <c r="I16" s="357" t="s">
        <v>1379</v>
      </c>
      <c r="J16" s="359" t="s">
        <v>1379</v>
      </c>
      <c r="K16" s="357" t="s">
        <v>1379</v>
      </c>
      <c r="L16" s="359" t="s">
        <v>1379</v>
      </c>
      <c r="M16" s="357" t="s">
        <v>1379</v>
      </c>
      <c r="N16" s="359" t="s">
        <v>1379</v>
      </c>
      <c r="O16" s="357" t="s">
        <v>1379</v>
      </c>
      <c r="P16" s="358" t="s">
        <v>1832</v>
      </c>
      <c r="Q16" s="359" t="s">
        <v>2309</v>
      </c>
      <c r="R16" s="635" t="s">
        <v>1379</v>
      </c>
      <c r="S16" s="358" t="s">
        <v>1832</v>
      </c>
      <c r="T16" s="359" t="s">
        <v>2309</v>
      </c>
      <c r="U16" s="635" t="s">
        <v>1379</v>
      </c>
      <c r="V16" s="358" t="s">
        <v>1832</v>
      </c>
      <c r="W16" s="359" t="s">
        <v>2309</v>
      </c>
      <c r="X16" s="635" t="s">
        <v>1379</v>
      </c>
      <c r="Y16" s="358" t="s">
        <v>1832</v>
      </c>
      <c r="Z16" s="359" t="s">
        <v>2309</v>
      </c>
      <c r="AA16" s="635" t="s">
        <v>1379</v>
      </c>
      <c r="AB16" s="358" t="s">
        <v>1832</v>
      </c>
      <c r="AC16" s="359" t="s">
        <v>2309</v>
      </c>
      <c r="AD16" s="635" t="s">
        <v>1379</v>
      </c>
      <c r="AE16" s="358" t="s">
        <v>1832</v>
      </c>
      <c r="AF16" s="359" t="s">
        <v>2309</v>
      </c>
      <c r="AG16" s="635" t="s">
        <v>1379</v>
      </c>
      <c r="AH16" s="358" t="s">
        <v>1832</v>
      </c>
      <c r="AI16" s="359" t="s">
        <v>2309</v>
      </c>
      <c r="AJ16" s="635" t="s">
        <v>1379</v>
      </c>
      <c r="AK16" s="358" t="s">
        <v>1832</v>
      </c>
      <c r="AL16" s="359" t="s">
        <v>2309</v>
      </c>
      <c r="AM16" s="635" t="s">
        <v>1379</v>
      </c>
      <c r="AN16" s="358" t="s">
        <v>1832</v>
      </c>
      <c r="AO16" s="359" t="s">
        <v>2309</v>
      </c>
      <c r="AP16" s="635" t="s">
        <v>1379</v>
      </c>
      <c r="AQ16" s="358" t="s">
        <v>1832</v>
      </c>
      <c r="AR16" s="359" t="s">
        <v>2309</v>
      </c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  <c r="BD16" s="496"/>
      <c r="BE16" s="496"/>
      <c r="BF16" s="496"/>
    </row>
    <row r="17" spans="1:58" hidden="1">
      <c r="D17" s="838">
        <v>1</v>
      </c>
      <c r="E17" s="839"/>
      <c r="F17" s="404">
        <f>D17+1</f>
        <v>2</v>
      </c>
      <c r="G17" s="361">
        <v>11</v>
      </c>
      <c r="H17" s="362">
        <v>11</v>
      </c>
      <c r="I17" s="361">
        <v>11</v>
      </c>
      <c r="J17" s="362">
        <v>11</v>
      </c>
      <c r="K17" s="361">
        <v>11</v>
      </c>
      <c r="L17" s="362">
        <v>11</v>
      </c>
      <c r="M17" s="361">
        <v>11</v>
      </c>
      <c r="N17" s="362">
        <v>11</v>
      </c>
      <c r="O17" s="361">
        <v>15</v>
      </c>
      <c r="P17" s="360">
        <v>17</v>
      </c>
      <c r="Q17" s="362">
        <v>17</v>
      </c>
      <c r="R17" s="636">
        <v>30</v>
      </c>
      <c r="S17" s="360">
        <v>32</v>
      </c>
      <c r="T17" s="362">
        <v>32</v>
      </c>
      <c r="U17" s="636">
        <v>15</v>
      </c>
      <c r="V17" s="360">
        <v>17</v>
      </c>
      <c r="W17" s="362">
        <v>17</v>
      </c>
      <c r="X17" s="636">
        <v>30</v>
      </c>
      <c r="Y17" s="360">
        <v>32</v>
      </c>
      <c r="Z17" s="362">
        <v>32</v>
      </c>
      <c r="AA17" s="636">
        <v>15</v>
      </c>
      <c r="AB17" s="360">
        <v>17</v>
      </c>
      <c r="AC17" s="362">
        <v>17</v>
      </c>
      <c r="AD17" s="636">
        <v>30</v>
      </c>
      <c r="AE17" s="360">
        <v>32</v>
      </c>
      <c r="AF17" s="362">
        <v>32</v>
      </c>
      <c r="AG17" s="636">
        <v>15</v>
      </c>
      <c r="AH17" s="360">
        <v>17</v>
      </c>
      <c r="AI17" s="362">
        <v>17</v>
      </c>
      <c r="AJ17" s="636">
        <v>30</v>
      </c>
      <c r="AK17" s="360">
        <v>32</v>
      </c>
      <c r="AL17" s="362">
        <v>32</v>
      </c>
      <c r="AM17" s="636">
        <v>15</v>
      </c>
      <c r="AN17" s="360">
        <v>17</v>
      </c>
      <c r="AO17" s="362">
        <v>17</v>
      </c>
      <c r="AP17" s="636">
        <v>30</v>
      </c>
      <c r="AQ17" s="360">
        <v>32</v>
      </c>
      <c r="AR17" s="362">
        <v>32</v>
      </c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  <c r="BD17" s="496"/>
      <c r="BE17" s="496"/>
      <c r="BF17" s="496"/>
    </row>
    <row r="18" spans="1:58">
      <c r="B18" s="340">
        <v>0</v>
      </c>
      <c r="C18" s="341" t="s">
        <v>2304</v>
      </c>
      <c r="D18" s="363" t="s">
        <v>1464</v>
      </c>
      <c r="E18" s="830" t="s">
        <v>2310</v>
      </c>
      <c r="F18" s="831"/>
      <c r="G18" s="454">
        <f t="shared" ref="G18:N18" si="0">G21+G26</f>
        <v>1260.25</v>
      </c>
      <c r="H18" s="456">
        <f t="shared" si="0"/>
        <v>0.72599999999999998</v>
      </c>
      <c r="I18" s="454">
        <f t="shared" si="0"/>
        <v>1087.78</v>
      </c>
      <c r="J18" s="456">
        <f t="shared" si="0"/>
        <v>0.72599999999999998</v>
      </c>
      <c r="K18" s="454">
        <f t="shared" si="0"/>
        <v>1079.9000000000001</v>
      </c>
      <c r="L18" s="456">
        <f t="shared" si="0"/>
        <v>0.72599999999999998</v>
      </c>
      <c r="M18" s="454">
        <f t="shared" si="0"/>
        <v>1079.9000000000001</v>
      </c>
      <c r="N18" s="456">
        <f t="shared" si="0"/>
        <v>0.72599999999999998</v>
      </c>
      <c r="O18" s="454">
        <f>P18+Q18</f>
        <v>1366.5700000000002</v>
      </c>
      <c r="P18" s="455">
        <f t="shared" ref="P18:AR18" si="1">P21+P26</f>
        <v>858.83</v>
      </c>
      <c r="Q18" s="456">
        <f t="shared" si="1"/>
        <v>507.74000000000007</v>
      </c>
      <c r="R18" s="457">
        <f t="shared" si="1"/>
        <v>0.72599999999999998</v>
      </c>
      <c r="S18" s="455">
        <f t="shared" si="1"/>
        <v>0.72599999999999998</v>
      </c>
      <c r="T18" s="456">
        <f t="shared" si="1"/>
        <v>0.72599999999999998</v>
      </c>
      <c r="U18" s="457">
        <f t="shared" si="1"/>
        <v>1366.57</v>
      </c>
      <c r="V18" s="455">
        <f t="shared" si="1"/>
        <v>858.83</v>
      </c>
      <c r="W18" s="456">
        <f t="shared" si="1"/>
        <v>507.74000000000007</v>
      </c>
      <c r="X18" s="457">
        <f t="shared" si="1"/>
        <v>0.72599999999999998</v>
      </c>
      <c r="Y18" s="455">
        <f t="shared" si="1"/>
        <v>0.72599999999999998</v>
      </c>
      <c r="Z18" s="456">
        <f t="shared" si="1"/>
        <v>0.72599999999999998</v>
      </c>
      <c r="AA18" s="457">
        <f t="shared" si="1"/>
        <v>1366.57</v>
      </c>
      <c r="AB18" s="455">
        <f t="shared" si="1"/>
        <v>858.83</v>
      </c>
      <c r="AC18" s="456">
        <f t="shared" si="1"/>
        <v>507.74000000000007</v>
      </c>
      <c r="AD18" s="457">
        <f t="shared" si="1"/>
        <v>0.72599999999999998</v>
      </c>
      <c r="AE18" s="455">
        <f t="shared" si="1"/>
        <v>0.72599999999999998</v>
      </c>
      <c r="AF18" s="456">
        <f t="shared" si="1"/>
        <v>0.72599999999999998</v>
      </c>
      <c r="AG18" s="457">
        <f t="shared" si="1"/>
        <v>1366.57</v>
      </c>
      <c r="AH18" s="455">
        <f t="shared" si="1"/>
        <v>858.83</v>
      </c>
      <c r="AI18" s="456">
        <f t="shared" si="1"/>
        <v>507.74000000000007</v>
      </c>
      <c r="AJ18" s="457">
        <f t="shared" si="1"/>
        <v>0.72599999999999998</v>
      </c>
      <c r="AK18" s="455">
        <f t="shared" si="1"/>
        <v>0.72599999999999998</v>
      </c>
      <c r="AL18" s="456">
        <f t="shared" si="1"/>
        <v>0.72599999999999998</v>
      </c>
      <c r="AM18" s="457">
        <f t="shared" si="1"/>
        <v>1366.57</v>
      </c>
      <c r="AN18" s="455">
        <f t="shared" si="1"/>
        <v>858.83</v>
      </c>
      <c r="AO18" s="456">
        <f t="shared" si="1"/>
        <v>507.74000000000007</v>
      </c>
      <c r="AP18" s="457">
        <f t="shared" si="1"/>
        <v>0.72599999999999998</v>
      </c>
      <c r="AQ18" s="455">
        <f t="shared" si="1"/>
        <v>0.72599999999999998</v>
      </c>
      <c r="AR18" s="456">
        <f t="shared" si="1"/>
        <v>0.72599999999999998</v>
      </c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  <c r="BD18" s="496"/>
      <c r="BE18" s="496"/>
      <c r="BF18" s="496"/>
    </row>
    <row r="19" spans="1:58" ht="14.25">
      <c r="A19" s="406"/>
      <c r="B19" s="340" t="s">
        <v>1464</v>
      </c>
      <c r="C19" s="407"/>
      <c r="D19" s="408" t="str">
        <f>"1." &amp; ROMAN(B19)</f>
        <v>1.I</v>
      </c>
      <c r="E19" s="378" t="s">
        <v>1464</v>
      </c>
      <c r="F19" s="409" t="s">
        <v>1535</v>
      </c>
      <c r="G19" s="454">
        <f>G23+G57</f>
        <v>1260.25</v>
      </c>
      <c r="H19" s="456">
        <f>+'Баланс СТ 1'!H18</f>
        <v>0.72599999999999998</v>
      </c>
      <c r="I19" s="454">
        <f>I23+I57</f>
        <v>1087.78</v>
      </c>
      <c r="J19" s="456">
        <f>+'Баланс СТ 1'!J18</f>
        <v>0.72599999999999998</v>
      </c>
      <c r="K19" s="454">
        <f>K23+K57</f>
        <v>1079.9000000000001</v>
      </c>
      <c r="L19" s="456">
        <f>+'Баланс СТ 1'!L18</f>
        <v>0.72599999999999998</v>
      </c>
      <c r="M19" s="454">
        <f>M23+M57</f>
        <v>1079.9000000000001</v>
      </c>
      <c r="N19" s="456">
        <f>+'Баланс СТ 1'!N18</f>
        <v>0.72599999999999998</v>
      </c>
      <c r="O19" s="454">
        <f>P19+Q19</f>
        <v>1366.5700000000002</v>
      </c>
      <c r="P19" s="455">
        <f>P23+P57</f>
        <v>858.83</v>
      </c>
      <c r="Q19" s="456">
        <f>Q23+Q57</f>
        <v>507.74000000000007</v>
      </c>
      <c r="R19" s="457">
        <f>+'Баланс СТ 1'!R18</f>
        <v>0.72599999999999998</v>
      </c>
      <c r="S19" s="455">
        <f>+'Баланс СТ 1'!S18</f>
        <v>0.72599999999999998</v>
      </c>
      <c r="T19" s="456">
        <f>+'Баланс СТ 1'!T18</f>
        <v>0.72599999999999998</v>
      </c>
      <c r="U19" s="457">
        <f>V19+W19</f>
        <v>1366.5700000000002</v>
      </c>
      <c r="V19" s="455">
        <f>V23+V57</f>
        <v>858.83</v>
      </c>
      <c r="W19" s="456">
        <f>W23+W57</f>
        <v>507.74000000000007</v>
      </c>
      <c r="X19" s="457">
        <f>+'Баланс СТ 1'!X18</f>
        <v>0.72599999999999998</v>
      </c>
      <c r="Y19" s="455">
        <f>+'Баланс СТ 1'!Y18</f>
        <v>0.72599999999999998</v>
      </c>
      <c r="Z19" s="456">
        <f>+'Баланс СТ 1'!Z18</f>
        <v>0.72599999999999998</v>
      </c>
      <c r="AA19" s="457">
        <f>AB19+AC19</f>
        <v>1366.5700000000002</v>
      </c>
      <c r="AB19" s="455">
        <f>AB23+AB57</f>
        <v>858.83</v>
      </c>
      <c r="AC19" s="456">
        <f>AC23+AC57</f>
        <v>507.74000000000007</v>
      </c>
      <c r="AD19" s="457">
        <f>+'Баланс СТ 1'!AD18</f>
        <v>0.72599999999999998</v>
      </c>
      <c r="AE19" s="455">
        <f>+'Баланс СТ 1'!AE18</f>
        <v>0.72599999999999998</v>
      </c>
      <c r="AF19" s="456">
        <f>+'Баланс СТ 1'!AF18</f>
        <v>0.72599999999999998</v>
      </c>
      <c r="AG19" s="457">
        <f>AH19+AI19</f>
        <v>1366.5700000000002</v>
      </c>
      <c r="AH19" s="455">
        <f>AH23+AH57</f>
        <v>858.83</v>
      </c>
      <c r="AI19" s="456">
        <f>AI23+AI57</f>
        <v>507.74000000000007</v>
      </c>
      <c r="AJ19" s="457">
        <f>+'Баланс СТ 1'!AJ18</f>
        <v>0.72599999999999998</v>
      </c>
      <c r="AK19" s="455">
        <f>+'Баланс СТ 1'!AK18</f>
        <v>0.72599999999999998</v>
      </c>
      <c r="AL19" s="456">
        <f>+'Баланс СТ 1'!AL18</f>
        <v>0.72599999999999998</v>
      </c>
      <c r="AM19" s="457">
        <f>AN19+AO19</f>
        <v>1366.5700000000002</v>
      </c>
      <c r="AN19" s="455">
        <f>AN23+AN57</f>
        <v>858.83</v>
      </c>
      <c r="AO19" s="456">
        <f>AO23+AO57</f>
        <v>507.74000000000007</v>
      </c>
      <c r="AP19" s="457">
        <f>+'Баланс СТ 1'!AP18</f>
        <v>0.72599999999999998</v>
      </c>
      <c r="AQ19" s="455">
        <f>+'Баланс СТ 1'!AQ18</f>
        <v>0.72599999999999998</v>
      </c>
      <c r="AR19" s="456">
        <f>+'Баланс СТ 1'!AR18</f>
        <v>0.72599999999999998</v>
      </c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  <c r="BD19" s="496"/>
      <c r="BE19" s="496"/>
      <c r="BF19" s="496"/>
    </row>
    <row r="20" spans="1:58" hidden="1">
      <c r="D20" s="367"/>
      <c r="E20" s="368"/>
      <c r="F20" s="369"/>
      <c r="G20" s="556"/>
      <c r="H20" s="555"/>
      <c r="I20" s="556"/>
      <c r="J20" s="555"/>
      <c r="K20" s="556"/>
      <c r="L20" s="555"/>
      <c r="M20" s="556"/>
      <c r="N20" s="555"/>
      <c r="O20" s="534"/>
      <c r="P20" s="535"/>
      <c r="Q20" s="536"/>
      <c r="R20" s="535"/>
      <c r="S20" s="535"/>
      <c r="T20" s="536"/>
      <c r="U20" s="535"/>
      <c r="V20" s="535"/>
      <c r="W20" s="536"/>
      <c r="X20" s="535"/>
      <c r="Y20" s="535"/>
      <c r="Z20" s="536"/>
      <c r="AA20" s="535"/>
      <c r="AB20" s="535"/>
      <c r="AC20" s="536"/>
      <c r="AD20" s="535"/>
      <c r="AE20" s="535"/>
      <c r="AF20" s="536"/>
      <c r="AG20" s="535"/>
      <c r="AH20" s="535"/>
      <c r="AI20" s="536"/>
      <c r="AJ20" s="535"/>
      <c r="AK20" s="535"/>
      <c r="AL20" s="536"/>
      <c r="AM20" s="535"/>
      <c r="AN20" s="535"/>
      <c r="AO20" s="536"/>
      <c r="AP20" s="535"/>
      <c r="AQ20" s="535"/>
      <c r="AR20" s="536"/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  <c r="BD20" s="496"/>
      <c r="BE20" s="496"/>
      <c r="BF20" s="496"/>
    </row>
    <row r="21" spans="1:58">
      <c r="C21" s="341" t="s">
        <v>2304</v>
      </c>
      <c r="D21" s="363" t="s">
        <v>2311</v>
      </c>
      <c r="E21" s="830" t="s">
        <v>1471</v>
      </c>
      <c r="F21" s="831"/>
      <c r="G21" s="539">
        <f t="shared" ref="G21:N21" si="2">SUMIF($E$22:$E$25,$D21,G$22:G$25)</f>
        <v>26.15</v>
      </c>
      <c r="H21" s="538">
        <f t="shared" si="2"/>
        <v>0</v>
      </c>
      <c r="I21" s="539">
        <f t="shared" si="2"/>
        <v>22.51</v>
      </c>
      <c r="J21" s="538">
        <f t="shared" si="2"/>
        <v>0</v>
      </c>
      <c r="K21" s="539">
        <f t="shared" si="2"/>
        <v>22.9</v>
      </c>
      <c r="L21" s="538">
        <f t="shared" si="2"/>
        <v>0</v>
      </c>
      <c r="M21" s="539">
        <f t="shared" si="2"/>
        <v>22.9</v>
      </c>
      <c r="N21" s="538">
        <f t="shared" si="2"/>
        <v>0</v>
      </c>
      <c r="O21" s="454">
        <f>P21+Q21</f>
        <v>28.369999999999997</v>
      </c>
      <c r="P21" s="537">
        <f>SUMIF($E$22:$E$25,$D21,P$22:P$25)</f>
        <v>17.829999999999998</v>
      </c>
      <c r="Q21" s="538">
        <f>SUMIF($E$22:$E$25,$D21,Q$22:Q$25)</f>
        <v>10.54</v>
      </c>
      <c r="R21" s="637">
        <f>SUMIF($E$22:$E$25,$D21,R$22:R$25)</f>
        <v>0</v>
      </c>
      <c r="S21" s="537">
        <f>SUMIF($E$22:$E$25,$D21,S$22:S$25)</f>
        <v>0</v>
      </c>
      <c r="T21" s="538">
        <f>SUMIF($E$22:$E$25,$D21,T$22:T$25)</f>
        <v>0</v>
      </c>
      <c r="U21" s="457">
        <f>V21+W21</f>
        <v>28.369999999999997</v>
      </c>
      <c r="V21" s="537">
        <f>SUMIF($E$22:$E$25,$D21,V$22:V$25)</f>
        <v>17.829999999999998</v>
      </c>
      <c r="W21" s="538">
        <f>SUMIF($E$22:$E$25,$D21,W$22:W$25)</f>
        <v>10.54</v>
      </c>
      <c r="X21" s="637">
        <f>SUMIF($E$22:$E$25,$D21,X$22:X$25)</f>
        <v>0</v>
      </c>
      <c r="Y21" s="537">
        <f>SUMIF($E$22:$E$25,$D21,Y$22:Y$25)</f>
        <v>0</v>
      </c>
      <c r="Z21" s="538">
        <f>SUMIF($E$22:$E$25,$D21,Z$22:Z$25)</f>
        <v>0</v>
      </c>
      <c r="AA21" s="457">
        <f>AB21+AC21</f>
        <v>28.369999999999997</v>
      </c>
      <c r="AB21" s="537">
        <f>SUMIF($E$22:$E$25,$D21,AB$22:AB$25)</f>
        <v>17.829999999999998</v>
      </c>
      <c r="AC21" s="538">
        <f>SUMIF($E$22:$E$25,$D21,AC$22:AC$25)</f>
        <v>10.54</v>
      </c>
      <c r="AD21" s="637">
        <f>SUMIF($E$22:$E$25,$D21,AD$22:AD$25)</f>
        <v>0</v>
      </c>
      <c r="AE21" s="537">
        <f>SUMIF($E$22:$E$25,$D21,AE$22:AE$25)</f>
        <v>0</v>
      </c>
      <c r="AF21" s="538">
        <f>SUMIF($E$22:$E$25,$D21,AF$22:AF$25)</f>
        <v>0</v>
      </c>
      <c r="AG21" s="457">
        <f>AH21+AI21</f>
        <v>28.369999999999997</v>
      </c>
      <c r="AH21" s="537">
        <f>SUMIF($E$22:$E$25,$D21,AH$22:AH$25)</f>
        <v>17.829999999999998</v>
      </c>
      <c r="AI21" s="538">
        <f>SUMIF($E$22:$E$25,$D21,AI$22:AI$25)</f>
        <v>10.54</v>
      </c>
      <c r="AJ21" s="637">
        <f>SUMIF($E$22:$E$25,$D21,AJ$22:AJ$25)</f>
        <v>0</v>
      </c>
      <c r="AK21" s="537">
        <f>SUMIF($E$22:$E$25,$D21,AK$22:AK$25)</f>
        <v>0</v>
      </c>
      <c r="AL21" s="538">
        <f>SUMIF($E$22:$E$25,$D21,AL$22:AL$25)</f>
        <v>0</v>
      </c>
      <c r="AM21" s="457">
        <f>AN21+AO21</f>
        <v>28.369999999999997</v>
      </c>
      <c r="AN21" s="537">
        <f>SUMIF($E$22:$E$25,$D21,AN$22:AN$25)</f>
        <v>17.829999999999998</v>
      </c>
      <c r="AO21" s="538">
        <f>SUMIF($E$22:$E$25,$D21,AO$22:AO$25)</f>
        <v>10.54</v>
      </c>
      <c r="AP21" s="637">
        <f>SUMIF($E$22:$E$25,$D21,AP$22:AP$25)</f>
        <v>0</v>
      </c>
      <c r="AQ21" s="537">
        <f>SUMIF($E$22:$E$25,$D21,AQ$22:AQ$25)</f>
        <v>0</v>
      </c>
      <c r="AR21" s="538">
        <f>SUMIF($E$22:$E$25,$D21,AR$22:AR$25)</f>
        <v>0</v>
      </c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</row>
    <row r="22" spans="1:58">
      <c r="B22" s="340">
        <v>0</v>
      </c>
      <c r="D22" s="378" t="s">
        <v>1472</v>
      </c>
      <c r="E22" s="813" t="s">
        <v>1473</v>
      </c>
      <c r="F22" s="820"/>
      <c r="G22" s="454">
        <f t="shared" ref="G22:AR22" si="3">IF(G18=0,0,G21/G18*100)</f>
        <v>2.0749851219996032</v>
      </c>
      <c r="H22" s="456">
        <f t="shared" si="3"/>
        <v>0</v>
      </c>
      <c r="I22" s="454">
        <f t="shared" si="3"/>
        <v>2.0693522587287871</v>
      </c>
      <c r="J22" s="456">
        <f t="shared" si="3"/>
        <v>0</v>
      </c>
      <c r="K22" s="454">
        <f t="shared" si="3"/>
        <v>2.120566719140661</v>
      </c>
      <c r="L22" s="456">
        <f t="shared" si="3"/>
        <v>0</v>
      </c>
      <c r="M22" s="454">
        <f t="shared" si="3"/>
        <v>2.120566719140661</v>
      </c>
      <c r="N22" s="456">
        <f t="shared" si="3"/>
        <v>0</v>
      </c>
      <c r="O22" s="454">
        <f t="shared" si="3"/>
        <v>2.076000497596171</v>
      </c>
      <c r="P22" s="455">
        <f t="shared" si="3"/>
        <v>2.0760802487104546</v>
      </c>
      <c r="Q22" s="456">
        <f t="shared" si="3"/>
        <v>2.0758656005041947</v>
      </c>
      <c r="R22" s="457">
        <f t="shared" si="3"/>
        <v>0</v>
      </c>
      <c r="S22" s="455">
        <f t="shared" si="3"/>
        <v>0</v>
      </c>
      <c r="T22" s="456">
        <f t="shared" si="3"/>
        <v>0</v>
      </c>
      <c r="U22" s="457">
        <f t="shared" si="3"/>
        <v>2.0760004975961714</v>
      </c>
      <c r="V22" s="455">
        <f t="shared" si="3"/>
        <v>2.0760802487104546</v>
      </c>
      <c r="W22" s="456">
        <f t="shared" si="3"/>
        <v>2.0758656005041947</v>
      </c>
      <c r="X22" s="457">
        <f t="shared" si="3"/>
        <v>0</v>
      </c>
      <c r="Y22" s="455">
        <f t="shared" si="3"/>
        <v>0</v>
      </c>
      <c r="Z22" s="456">
        <f t="shared" si="3"/>
        <v>0</v>
      </c>
      <c r="AA22" s="457">
        <f t="shared" si="3"/>
        <v>2.0760004975961714</v>
      </c>
      <c r="AB22" s="455">
        <f t="shared" si="3"/>
        <v>2.0760802487104546</v>
      </c>
      <c r="AC22" s="456">
        <f t="shared" si="3"/>
        <v>2.0758656005041947</v>
      </c>
      <c r="AD22" s="457">
        <f t="shared" si="3"/>
        <v>0</v>
      </c>
      <c r="AE22" s="455">
        <f t="shared" si="3"/>
        <v>0</v>
      </c>
      <c r="AF22" s="456">
        <f t="shared" si="3"/>
        <v>0</v>
      </c>
      <c r="AG22" s="457">
        <f t="shared" si="3"/>
        <v>2.0760004975961714</v>
      </c>
      <c r="AH22" s="455">
        <f t="shared" si="3"/>
        <v>2.0760802487104546</v>
      </c>
      <c r="AI22" s="456">
        <f t="shared" si="3"/>
        <v>2.0758656005041947</v>
      </c>
      <c r="AJ22" s="457">
        <f t="shared" si="3"/>
        <v>0</v>
      </c>
      <c r="AK22" s="455">
        <f t="shared" si="3"/>
        <v>0</v>
      </c>
      <c r="AL22" s="456">
        <f t="shared" si="3"/>
        <v>0</v>
      </c>
      <c r="AM22" s="457">
        <f t="shared" si="3"/>
        <v>2.0760004975961714</v>
      </c>
      <c r="AN22" s="455">
        <f t="shared" si="3"/>
        <v>2.0760802487104546</v>
      </c>
      <c r="AO22" s="456">
        <f t="shared" si="3"/>
        <v>2.0758656005041947</v>
      </c>
      <c r="AP22" s="457">
        <f t="shared" si="3"/>
        <v>0</v>
      </c>
      <c r="AQ22" s="455">
        <f t="shared" si="3"/>
        <v>0</v>
      </c>
      <c r="AR22" s="456">
        <f t="shared" si="3"/>
        <v>0</v>
      </c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</row>
    <row r="23" spans="1:58">
      <c r="A23" s="406"/>
      <c r="B23" s="841" t="s">
        <v>1464</v>
      </c>
      <c r="C23" s="414" t="s">
        <v>2304</v>
      </c>
      <c r="D23" s="842" t="str">
        <f>"2." &amp; ROMAN(B23)</f>
        <v>2.I</v>
      </c>
      <c r="E23" s="378" t="s">
        <v>2311</v>
      </c>
      <c r="F23" s="415" t="s">
        <v>1535</v>
      </c>
      <c r="G23" s="454">
        <f>+'Баланс СТ 1'!G21</f>
        <v>26.15</v>
      </c>
      <c r="H23" s="456">
        <f>+'Баланс СТ 1'!H21</f>
        <v>0</v>
      </c>
      <c r="I23" s="454">
        <f>+'Баланс СТ 1'!I21</f>
        <v>22.51</v>
      </c>
      <c r="J23" s="456">
        <f>+'Баланс СТ 1'!J21</f>
        <v>0</v>
      </c>
      <c r="K23" s="454">
        <f>+'Баланс СТ 1'!K21</f>
        <v>22.9</v>
      </c>
      <c r="L23" s="456">
        <f>+'Баланс СТ 1'!L21</f>
        <v>0</v>
      </c>
      <c r="M23" s="454">
        <f>+'Баланс СТ 1'!M21</f>
        <v>22.9</v>
      </c>
      <c r="N23" s="456">
        <f>+'Баланс СТ 1'!N21</f>
        <v>0</v>
      </c>
      <c r="O23" s="454">
        <f>P23+Q23</f>
        <v>28.369999999999997</v>
      </c>
      <c r="P23" s="457">
        <f>+'Баланс СТ 1'!P21</f>
        <v>17.829999999999998</v>
      </c>
      <c r="Q23" s="644">
        <f>+'Баланс СТ 1'!Q21</f>
        <v>10.54</v>
      </c>
      <c r="R23" s="457">
        <f>+'Баланс СТ 1'!R21</f>
        <v>0</v>
      </c>
      <c r="S23" s="455">
        <f>+'Баланс СТ 1'!S21</f>
        <v>0</v>
      </c>
      <c r="T23" s="456">
        <f>+'Баланс СТ 1'!T21</f>
        <v>0</v>
      </c>
      <c r="U23" s="457">
        <f>V23+W23</f>
        <v>28.369999999999997</v>
      </c>
      <c r="V23" s="457">
        <f>+'Баланс СТ 1'!V21</f>
        <v>17.829999999999998</v>
      </c>
      <c r="W23" s="644">
        <f>+'Баланс СТ 1'!W21</f>
        <v>10.54</v>
      </c>
      <c r="X23" s="457">
        <f>+'Баланс СТ 1'!X21</f>
        <v>0</v>
      </c>
      <c r="Y23" s="455">
        <f>+'Баланс СТ 1'!Y21</f>
        <v>0</v>
      </c>
      <c r="Z23" s="456">
        <f>+'Баланс СТ 1'!Z21</f>
        <v>0</v>
      </c>
      <c r="AA23" s="457">
        <f>AB23+AC23</f>
        <v>28.369999999999997</v>
      </c>
      <c r="AB23" s="457">
        <f>+'Баланс СТ 1'!AB21</f>
        <v>17.829999999999998</v>
      </c>
      <c r="AC23" s="644">
        <f>+'Баланс СТ 1'!AC21</f>
        <v>10.54</v>
      </c>
      <c r="AD23" s="457">
        <f>+'Баланс СТ 1'!AD21</f>
        <v>0</v>
      </c>
      <c r="AE23" s="455">
        <f>+'Баланс СТ 1'!AE21</f>
        <v>0</v>
      </c>
      <c r="AF23" s="456">
        <f>+'Баланс СТ 1'!AF21</f>
        <v>0</v>
      </c>
      <c r="AG23" s="457">
        <f>AH23+AI23</f>
        <v>28.369999999999997</v>
      </c>
      <c r="AH23" s="457">
        <f>+'Баланс СТ 1'!AH21</f>
        <v>17.829999999999998</v>
      </c>
      <c r="AI23" s="644">
        <f>+'Баланс СТ 1'!AI21</f>
        <v>10.54</v>
      </c>
      <c r="AJ23" s="457">
        <f>+'Баланс СТ 1'!AJ21</f>
        <v>0</v>
      </c>
      <c r="AK23" s="455">
        <f>+'Баланс СТ 1'!AK21</f>
        <v>0</v>
      </c>
      <c r="AL23" s="456">
        <f>+'Баланс СТ 1'!AL21</f>
        <v>0</v>
      </c>
      <c r="AM23" s="457">
        <f>AN23+AO23</f>
        <v>28.369999999999997</v>
      </c>
      <c r="AN23" s="457">
        <f>+'Баланс СТ 1'!AN21</f>
        <v>17.829999999999998</v>
      </c>
      <c r="AO23" s="644">
        <f>+'Баланс СТ 1'!AO21</f>
        <v>10.54</v>
      </c>
      <c r="AP23" s="457">
        <f>+'Баланс СТ 1'!AP21</f>
        <v>0</v>
      </c>
      <c r="AQ23" s="455">
        <f>+'Баланс СТ 1'!AQ21</f>
        <v>0</v>
      </c>
      <c r="AR23" s="456">
        <f>+'Баланс СТ 1'!AR21</f>
        <v>0</v>
      </c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</row>
    <row r="24" spans="1:58" ht="14.25">
      <c r="A24" s="406"/>
      <c r="B24" s="841"/>
      <c r="C24" s="407"/>
      <c r="D24" s="843"/>
      <c r="E24" s="378" t="s">
        <v>1472</v>
      </c>
      <c r="F24" s="388" t="s">
        <v>1473</v>
      </c>
      <c r="G24" s="454">
        <f t="shared" ref="G24:AR24" si="4">IF(G19=0,0,G23/G19*100)</f>
        <v>2.0749851219996032</v>
      </c>
      <c r="H24" s="456">
        <f t="shared" si="4"/>
        <v>0</v>
      </c>
      <c r="I24" s="454">
        <f t="shared" si="4"/>
        <v>2.0693522587287871</v>
      </c>
      <c r="J24" s="456">
        <f t="shared" si="4"/>
        <v>0</v>
      </c>
      <c r="K24" s="454">
        <f t="shared" si="4"/>
        <v>2.120566719140661</v>
      </c>
      <c r="L24" s="456">
        <f t="shared" si="4"/>
        <v>0</v>
      </c>
      <c r="M24" s="454">
        <f t="shared" si="4"/>
        <v>2.120566719140661</v>
      </c>
      <c r="N24" s="456">
        <f t="shared" si="4"/>
        <v>0</v>
      </c>
      <c r="O24" s="454">
        <f t="shared" si="4"/>
        <v>2.076000497596171</v>
      </c>
      <c r="P24" s="455">
        <f t="shared" si="4"/>
        <v>2.0760802487104546</v>
      </c>
      <c r="Q24" s="456">
        <f t="shared" si="4"/>
        <v>2.0758656005041947</v>
      </c>
      <c r="R24" s="457">
        <f t="shared" si="4"/>
        <v>0</v>
      </c>
      <c r="S24" s="455">
        <f t="shared" si="4"/>
        <v>0</v>
      </c>
      <c r="T24" s="456">
        <f t="shared" si="4"/>
        <v>0</v>
      </c>
      <c r="U24" s="457">
        <f t="shared" si="4"/>
        <v>2.076000497596171</v>
      </c>
      <c r="V24" s="455">
        <f t="shared" si="4"/>
        <v>2.0760802487104546</v>
      </c>
      <c r="W24" s="456">
        <f t="shared" si="4"/>
        <v>2.0758656005041947</v>
      </c>
      <c r="X24" s="457">
        <f t="shared" si="4"/>
        <v>0</v>
      </c>
      <c r="Y24" s="455">
        <f t="shared" si="4"/>
        <v>0</v>
      </c>
      <c r="Z24" s="456">
        <f t="shared" si="4"/>
        <v>0</v>
      </c>
      <c r="AA24" s="457">
        <f t="shared" si="4"/>
        <v>2.076000497596171</v>
      </c>
      <c r="AB24" s="455">
        <f t="shared" si="4"/>
        <v>2.0760802487104546</v>
      </c>
      <c r="AC24" s="456">
        <f t="shared" si="4"/>
        <v>2.0758656005041947</v>
      </c>
      <c r="AD24" s="457">
        <f t="shared" si="4"/>
        <v>0</v>
      </c>
      <c r="AE24" s="455">
        <f t="shared" si="4"/>
        <v>0</v>
      </c>
      <c r="AF24" s="456">
        <f t="shared" si="4"/>
        <v>0</v>
      </c>
      <c r="AG24" s="457">
        <f t="shared" si="4"/>
        <v>2.076000497596171</v>
      </c>
      <c r="AH24" s="455">
        <f t="shared" si="4"/>
        <v>2.0760802487104546</v>
      </c>
      <c r="AI24" s="456">
        <f t="shared" si="4"/>
        <v>2.0758656005041947</v>
      </c>
      <c r="AJ24" s="457">
        <f t="shared" si="4"/>
        <v>0</v>
      </c>
      <c r="AK24" s="455">
        <f t="shared" si="4"/>
        <v>0</v>
      </c>
      <c r="AL24" s="456">
        <f t="shared" si="4"/>
        <v>0</v>
      </c>
      <c r="AM24" s="457">
        <f t="shared" si="4"/>
        <v>2.076000497596171</v>
      </c>
      <c r="AN24" s="455">
        <f t="shared" si="4"/>
        <v>2.0760802487104546</v>
      </c>
      <c r="AO24" s="456">
        <f t="shared" si="4"/>
        <v>2.0758656005041947</v>
      </c>
      <c r="AP24" s="457">
        <f t="shared" si="4"/>
        <v>0</v>
      </c>
      <c r="AQ24" s="455">
        <f t="shared" si="4"/>
        <v>0</v>
      </c>
      <c r="AR24" s="456">
        <f t="shared" si="4"/>
        <v>0</v>
      </c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  <c r="BD24" s="496"/>
      <c r="BE24" s="496"/>
      <c r="BF24" s="496"/>
    </row>
    <row r="25" spans="1:58" hidden="1">
      <c r="D25" s="367"/>
      <c r="E25" s="368"/>
      <c r="F25" s="369"/>
      <c r="G25" s="556"/>
      <c r="H25" s="555"/>
      <c r="I25" s="556"/>
      <c r="J25" s="555"/>
      <c r="K25" s="556"/>
      <c r="L25" s="555"/>
      <c r="M25" s="556"/>
      <c r="N25" s="555"/>
      <c r="O25" s="534"/>
      <c r="P25" s="535"/>
      <c r="Q25" s="536"/>
      <c r="R25" s="535"/>
      <c r="S25" s="535"/>
      <c r="T25" s="536"/>
      <c r="U25" s="535"/>
      <c r="V25" s="535"/>
      <c r="W25" s="536"/>
      <c r="X25" s="535"/>
      <c r="Y25" s="535"/>
      <c r="Z25" s="536"/>
      <c r="AA25" s="535"/>
      <c r="AB25" s="535"/>
      <c r="AC25" s="536"/>
      <c r="AD25" s="535"/>
      <c r="AE25" s="535"/>
      <c r="AF25" s="536"/>
      <c r="AG25" s="535"/>
      <c r="AH25" s="535"/>
      <c r="AI25" s="536"/>
      <c r="AJ25" s="535"/>
      <c r="AK25" s="535"/>
      <c r="AL25" s="536"/>
      <c r="AM25" s="535"/>
      <c r="AN25" s="535"/>
      <c r="AO25" s="536"/>
      <c r="AP25" s="535"/>
      <c r="AQ25" s="535"/>
      <c r="AR25" s="536"/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  <c r="BD25" s="496"/>
      <c r="BE25" s="496"/>
      <c r="BF25" s="496"/>
    </row>
    <row r="26" spans="1:58">
      <c r="C26" s="341" t="s">
        <v>2304</v>
      </c>
      <c r="D26" s="363" t="s">
        <v>1474</v>
      </c>
      <c r="E26" s="830" t="s">
        <v>1475</v>
      </c>
      <c r="F26" s="831"/>
      <c r="G26" s="454">
        <f t="shared" ref="G26:N26" si="5">G27+G55</f>
        <v>1234.0999999999999</v>
      </c>
      <c r="H26" s="456">
        <f t="shared" si="5"/>
        <v>0.72599999999999998</v>
      </c>
      <c r="I26" s="454">
        <f t="shared" si="5"/>
        <v>1065.27</v>
      </c>
      <c r="J26" s="456">
        <f t="shared" si="5"/>
        <v>0.72599999999999998</v>
      </c>
      <c r="K26" s="454">
        <f t="shared" si="5"/>
        <v>1057</v>
      </c>
      <c r="L26" s="456">
        <f t="shared" si="5"/>
        <v>0.72599999999999998</v>
      </c>
      <c r="M26" s="454">
        <f t="shared" si="5"/>
        <v>1057</v>
      </c>
      <c r="N26" s="456">
        <f t="shared" si="5"/>
        <v>0.72599999999999998</v>
      </c>
      <c r="O26" s="454">
        <f t="shared" ref="O26:O55" si="6">P26+Q26</f>
        <v>1338.2</v>
      </c>
      <c r="P26" s="455">
        <f>P27+P55</f>
        <v>841</v>
      </c>
      <c r="Q26" s="456">
        <f>Q27+Q55</f>
        <v>497.20000000000005</v>
      </c>
      <c r="R26" s="457">
        <f>R27+R55</f>
        <v>0.72599999999999998</v>
      </c>
      <c r="S26" s="455">
        <f>S27+S55</f>
        <v>0.72599999999999998</v>
      </c>
      <c r="T26" s="456">
        <f>T27+T55</f>
        <v>0.72599999999999998</v>
      </c>
      <c r="U26" s="457">
        <f t="shared" ref="U26:U55" si="7">V26+W26</f>
        <v>1338.2</v>
      </c>
      <c r="V26" s="455">
        <f>V27+V55</f>
        <v>841</v>
      </c>
      <c r="W26" s="456">
        <f>W27+W55</f>
        <v>497.20000000000005</v>
      </c>
      <c r="X26" s="457">
        <f>X27+X55</f>
        <v>0.72599999999999998</v>
      </c>
      <c r="Y26" s="455">
        <f>Y27+Y55</f>
        <v>0.72599999999999998</v>
      </c>
      <c r="Z26" s="456">
        <f>Z27+Z55</f>
        <v>0.72599999999999998</v>
      </c>
      <c r="AA26" s="457">
        <f t="shared" ref="AA26:AA55" si="8">AB26+AC26</f>
        <v>1338.2</v>
      </c>
      <c r="AB26" s="455">
        <f>AB27+AB55</f>
        <v>841</v>
      </c>
      <c r="AC26" s="456">
        <f>AC27+AC55</f>
        <v>497.20000000000005</v>
      </c>
      <c r="AD26" s="457">
        <f>AD27+AD55</f>
        <v>0.72599999999999998</v>
      </c>
      <c r="AE26" s="455">
        <f>AE27+AE55</f>
        <v>0.72599999999999998</v>
      </c>
      <c r="AF26" s="456">
        <f>AF27+AF55</f>
        <v>0.72599999999999998</v>
      </c>
      <c r="AG26" s="457">
        <f t="shared" ref="AG26:AG55" si="9">AH26+AI26</f>
        <v>1338.2</v>
      </c>
      <c r="AH26" s="455">
        <f>AH27+AH55</f>
        <v>841</v>
      </c>
      <c r="AI26" s="456">
        <f>AI27+AI55</f>
        <v>497.20000000000005</v>
      </c>
      <c r="AJ26" s="457">
        <f>AJ27+AJ55</f>
        <v>0.72599999999999998</v>
      </c>
      <c r="AK26" s="455">
        <f>AK27+AK55</f>
        <v>0.72599999999999998</v>
      </c>
      <c r="AL26" s="456">
        <f>AL27+AL55</f>
        <v>0.72599999999999998</v>
      </c>
      <c r="AM26" s="457">
        <f t="shared" ref="AM26:AM55" si="10">AN26+AO26</f>
        <v>1338.2</v>
      </c>
      <c r="AN26" s="455">
        <f>AN27+AN55</f>
        <v>841</v>
      </c>
      <c r="AO26" s="456">
        <f>AO27+AO55</f>
        <v>497.20000000000005</v>
      </c>
      <c r="AP26" s="457">
        <f>AP27+AP55</f>
        <v>0.72599999999999998</v>
      </c>
      <c r="AQ26" s="455">
        <f>AQ27+AQ55</f>
        <v>0.72599999999999998</v>
      </c>
      <c r="AR26" s="456">
        <f>AR27+AR55</f>
        <v>0.72599999999999998</v>
      </c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 s="496"/>
      <c r="BE26" s="496"/>
      <c r="BF26" s="496"/>
    </row>
    <row r="27" spans="1:58" ht="15" customHeight="1">
      <c r="C27" s="341" t="s">
        <v>2304</v>
      </c>
      <c r="D27" s="378" t="s">
        <v>1476</v>
      </c>
      <c r="E27" s="813" t="s">
        <v>1477</v>
      </c>
      <c r="F27" s="814"/>
      <c r="G27" s="454">
        <f t="shared" ref="G27:N27" si="11">G28+G39+G51</f>
        <v>1234.0999999999999</v>
      </c>
      <c r="H27" s="456">
        <f t="shared" si="11"/>
        <v>0.72599999999999998</v>
      </c>
      <c r="I27" s="454">
        <f t="shared" si="11"/>
        <v>1065.27</v>
      </c>
      <c r="J27" s="456">
        <f t="shared" si="11"/>
        <v>0.72599999999999998</v>
      </c>
      <c r="K27" s="454">
        <f t="shared" si="11"/>
        <v>1057</v>
      </c>
      <c r="L27" s="456">
        <f t="shared" si="11"/>
        <v>0.72599999999999998</v>
      </c>
      <c r="M27" s="454">
        <f t="shared" si="11"/>
        <v>1057</v>
      </c>
      <c r="N27" s="456">
        <f t="shared" si="11"/>
        <v>0.72599999999999998</v>
      </c>
      <c r="O27" s="454">
        <f t="shared" si="6"/>
        <v>1338.2</v>
      </c>
      <c r="P27" s="455">
        <f>P28+P39+P51</f>
        <v>841</v>
      </c>
      <c r="Q27" s="456">
        <f>Q28+Q39+Q51</f>
        <v>497.20000000000005</v>
      </c>
      <c r="R27" s="457">
        <f>R28+R39+R51</f>
        <v>0.72599999999999998</v>
      </c>
      <c r="S27" s="455">
        <f>S28+S39+S51</f>
        <v>0.72599999999999998</v>
      </c>
      <c r="T27" s="456">
        <f>T28+T39+T51</f>
        <v>0.72599999999999998</v>
      </c>
      <c r="U27" s="457">
        <f t="shared" si="7"/>
        <v>1338.2</v>
      </c>
      <c r="V27" s="455">
        <f>V28+V39+V51</f>
        <v>841</v>
      </c>
      <c r="W27" s="456">
        <f>W28+W39+W51</f>
        <v>497.20000000000005</v>
      </c>
      <c r="X27" s="457">
        <f>X28+X39+X51</f>
        <v>0.72599999999999998</v>
      </c>
      <c r="Y27" s="455">
        <f>Y28+Y39+Y51</f>
        <v>0.72599999999999998</v>
      </c>
      <c r="Z27" s="456">
        <f>Z28+Z39+Z51</f>
        <v>0.72599999999999998</v>
      </c>
      <c r="AA27" s="457">
        <f t="shared" si="8"/>
        <v>1338.2</v>
      </c>
      <c r="AB27" s="455">
        <f>AB28+AB39+AB51</f>
        <v>841</v>
      </c>
      <c r="AC27" s="456">
        <f>AC28+AC39+AC51</f>
        <v>497.20000000000005</v>
      </c>
      <c r="AD27" s="457">
        <f>AD28+AD39+AD51</f>
        <v>0.72599999999999998</v>
      </c>
      <c r="AE27" s="455">
        <f>AE28+AE39+AE51</f>
        <v>0.72599999999999998</v>
      </c>
      <c r="AF27" s="456">
        <f>AF28+AF39+AF51</f>
        <v>0.72599999999999998</v>
      </c>
      <c r="AG27" s="457">
        <f t="shared" si="9"/>
        <v>1338.2</v>
      </c>
      <c r="AH27" s="455">
        <f>AH28+AH39+AH51</f>
        <v>841</v>
      </c>
      <c r="AI27" s="456">
        <f>AI28+AI39+AI51</f>
        <v>497.20000000000005</v>
      </c>
      <c r="AJ27" s="457">
        <f>AJ28+AJ39+AJ51</f>
        <v>0.72599999999999998</v>
      </c>
      <c r="AK27" s="455">
        <f>AK28+AK39+AK51</f>
        <v>0.72599999999999998</v>
      </c>
      <c r="AL27" s="456">
        <f>AL28+AL39+AL51</f>
        <v>0.72599999999999998</v>
      </c>
      <c r="AM27" s="457">
        <f t="shared" si="10"/>
        <v>1338.2</v>
      </c>
      <c r="AN27" s="455">
        <f>AN28+AN39+AN51</f>
        <v>841</v>
      </c>
      <c r="AO27" s="456">
        <f>AO28+AO39+AO51</f>
        <v>497.20000000000005</v>
      </c>
      <c r="AP27" s="457">
        <f>AP28+AP39+AP51</f>
        <v>0.72599999999999998</v>
      </c>
      <c r="AQ27" s="455">
        <f>AQ28+AQ39+AQ51</f>
        <v>0.72599999999999998</v>
      </c>
      <c r="AR27" s="456">
        <f>AR28+AR39+AR51</f>
        <v>0.72599999999999998</v>
      </c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  <c r="BD27" s="496"/>
      <c r="BE27" s="496"/>
      <c r="BF27" s="496"/>
    </row>
    <row r="28" spans="1:58" ht="15" customHeight="1">
      <c r="C28" s="341" t="s">
        <v>2304</v>
      </c>
      <c r="D28" s="378" t="s">
        <v>1478</v>
      </c>
      <c r="E28" s="809" t="s">
        <v>1479</v>
      </c>
      <c r="F28" s="810"/>
      <c r="G28" s="454">
        <f t="shared" ref="G28:N30" si="12">G32+G36</f>
        <v>813</v>
      </c>
      <c r="H28" s="456">
        <f t="shared" si="12"/>
        <v>0.498</v>
      </c>
      <c r="I28" s="454">
        <f t="shared" si="12"/>
        <v>644.23</v>
      </c>
      <c r="J28" s="456">
        <f t="shared" si="12"/>
        <v>0.498</v>
      </c>
      <c r="K28" s="454">
        <f t="shared" si="12"/>
        <v>661</v>
      </c>
      <c r="L28" s="456">
        <f t="shared" si="12"/>
        <v>0.498</v>
      </c>
      <c r="M28" s="454">
        <f t="shared" si="12"/>
        <v>661</v>
      </c>
      <c r="N28" s="456">
        <f t="shared" si="12"/>
        <v>0.498</v>
      </c>
      <c r="O28" s="454">
        <f t="shared" si="6"/>
        <v>917.09999999999991</v>
      </c>
      <c r="P28" s="455">
        <f t="shared" ref="P28:T30" si="13">P32+P36</f>
        <v>576.29999999999995</v>
      </c>
      <c r="Q28" s="456">
        <f t="shared" si="13"/>
        <v>340.8</v>
      </c>
      <c r="R28" s="457">
        <f t="shared" si="13"/>
        <v>0.498</v>
      </c>
      <c r="S28" s="455">
        <f t="shared" si="13"/>
        <v>0.498</v>
      </c>
      <c r="T28" s="456">
        <f t="shared" si="13"/>
        <v>0.498</v>
      </c>
      <c r="U28" s="457">
        <f t="shared" si="7"/>
        <v>917.09999999999991</v>
      </c>
      <c r="V28" s="455">
        <f t="shared" ref="V28:Z30" si="14">V32+V36</f>
        <v>576.29999999999995</v>
      </c>
      <c r="W28" s="456">
        <f t="shared" si="14"/>
        <v>340.8</v>
      </c>
      <c r="X28" s="457">
        <f t="shared" si="14"/>
        <v>0.498</v>
      </c>
      <c r="Y28" s="455">
        <f t="shared" si="14"/>
        <v>0.498</v>
      </c>
      <c r="Z28" s="456">
        <f t="shared" si="14"/>
        <v>0.498</v>
      </c>
      <c r="AA28" s="457">
        <f t="shared" si="8"/>
        <v>917.09999999999991</v>
      </c>
      <c r="AB28" s="455">
        <f t="shared" ref="AB28:AF30" si="15">AB32+AB36</f>
        <v>576.29999999999995</v>
      </c>
      <c r="AC28" s="456">
        <f t="shared" si="15"/>
        <v>340.8</v>
      </c>
      <c r="AD28" s="457">
        <f t="shared" si="15"/>
        <v>0.498</v>
      </c>
      <c r="AE28" s="455">
        <f t="shared" si="15"/>
        <v>0.498</v>
      </c>
      <c r="AF28" s="456">
        <f t="shared" si="15"/>
        <v>0.498</v>
      </c>
      <c r="AG28" s="457">
        <f t="shared" si="9"/>
        <v>917.09999999999991</v>
      </c>
      <c r="AH28" s="455">
        <f t="shared" ref="AH28:AL30" si="16">AH32+AH36</f>
        <v>576.29999999999995</v>
      </c>
      <c r="AI28" s="456">
        <f t="shared" si="16"/>
        <v>340.8</v>
      </c>
      <c r="AJ28" s="457">
        <f t="shared" si="16"/>
        <v>0.498</v>
      </c>
      <c r="AK28" s="455">
        <f t="shared" si="16"/>
        <v>0.498</v>
      </c>
      <c r="AL28" s="456">
        <f t="shared" si="16"/>
        <v>0.498</v>
      </c>
      <c r="AM28" s="457">
        <f t="shared" si="10"/>
        <v>917.09999999999991</v>
      </c>
      <c r="AN28" s="455">
        <f t="shared" ref="AN28:AR30" si="17">AN32+AN36</f>
        <v>576.29999999999995</v>
      </c>
      <c r="AO28" s="456">
        <f t="shared" si="17"/>
        <v>340.8</v>
      </c>
      <c r="AP28" s="457">
        <f t="shared" si="17"/>
        <v>0.498</v>
      </c>
      <c r="AQ28" s="455">
        <f t="shared" si="17"/>
        <v>0.498</v>
      </c>
      <c r="AR28" s="456">
        <f t="shared" si="17"/>
        <v>0.498</v>
      </c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 s="496"/>
      <c r="BE28" s="496"/>
      <c r="BF28" s="496"/>
    </row>
    <row r="29" spans="1:58" ht="15" customHeight="1">
      <c r="D29" s="378" t="s">
        <v>1480</v>
      </c>
      <c r="E29" s="826" t="s">
        <v>1481</v>
      </c>
      <c r="F29" s="827"/>
      <c r="G29" s="454">
        <f t="shared" si="12"/>
        <v>813</v>
      </c>
      <c r="H29" s="456">
        <f t="shared" si="12"/>
        <v>0.498</v>
      </c>
      <c r="I29" s="454">
        <f t="shared" si="12"/>
        <v>644.23</v>
      </c>
      <c r="J29" s="456">
        <f t="shared" si="12"/>
        <v>0.498</v>
      </c>
      <c r="K29" s="454">
        <f t="shared" si="12"/>
        <v>661</v>
      </c>
      <c r="L29" s="456">
        <f t="shared" si="12"/>
        <v>0.498</v>
      </c>
      <c r="M29" s="454">
        <f t="shared" si="12"/>
        <v>661</v>
      </c>
      <c r="N29" s="456">
        <f t="shared" si="12"/>
        <v>0.498</v>
      </c>
      <c r="O29" s="454">
        <f t="shared" si="6"/>
        <v>917.09999999999991</v>
      </c>
      <c r="P29" s="455">
        <f t="shared" si="13"/>
        <v>576.29999999999995</v>
      </c>
      <c r="Q29" s="456">
        <f t="shared" si="13"/>
        <v>340.8</v>
      </c>
      <c r="R29" s="457">
        <f t="shared" si="13"/>
        <v>0.498</v>
      </c>
      <c r="S29" s="455">
        <f t="shared" si="13"/>
        <v>0.498</v>
      </c>
      <c r="T29" s="456">
        <f t="shared" si="13"/>
        <v>0.498</v>
      </c>
      <c r="U29" s="457">
        <f t="shared" si="7"/>
        <v>917.09999999999991</v>
      </c>
      <c r="V29" s="455">
        <f t="shared" si="14"/>
        <v>576.29999999999995</v>
      </c>
      <c r="W29" s="456">
        <f t="shared" si="14"/>
        <v>340.8</v>
      </c>
      <c r="X29" s="457">
        <f t="shared" si="14"/>
        <v>0.498</v>
      </c>
      <c r="Y29" s="455">
        <f t="shared" si="14"/>
        <v>0.498</v>
      </c>
      <c r="Z29" s="456">
        <f t="shared" si="14"/>
        <v>0.498</v>
      </c>
      <c r="AA29" s="457">
        <f t="shared" si="8"/>
        <v>917.09999999999991</v>
      </c>
      <c r="AB29" s="455">
        <f t="shared" si="15"/>
        <v>576.29999999999995</v>
      </c>
      <c r="AC29" s="456">
        <f t="shared" si="15"/>
        <v>340.8</v>
      </c>
      <c r="AD29" s="457">
        <f t="shared" si="15"/>
        <v>0.498</v>
      </c>
      <c r="AE29" s="455">
        <f t="shared" si="15"/>
        <v>0.498</v>
      </c>
      <c r="AF29" s="456">
        <f t="shared" si="15"/>
        <v>0.498</v>
      </c>
      <c r="AG29" s="457">
        <f t="shared" si="9"/>
        <v>917.09999999999991</v>
      </c>
      <c r="AH29" s="455">
        <f t="shared" si="16"/>
        <v>576.29999999999995</v>
      </c>
      <c r="AI29" s="456">
        <f t="shared" si="16"/>
        <v>340.8</v>
      </c>
      <c r="AJ29" s="457">
        <f t="shared" si="16"/>
        <v>0.498</v>
      </c>
      <c r="AK29" s="455">
        <f t="shared" si="16"/>
        <v>0.498</v>
      </c>
      <c r="AL29" s="456">
        <f t="shared" si="16"/>
        <v>0.498</v>
      </c>
      <c r="AM29" s="457">
        <f t="shared" si="10"/>
        <v>917.09999999999991</v>
      </c>
      <c r="AN29" s="455">
        <f t="shared" si="17"/>
        <v>576.29999999999995</v>
      </c>
      <c r="AO29" s="456">
        <f t="shared" si="17"/>
        <v>340.8</v>
      </c>
      <c r="AP29" s="457">
        <f t="shared" si="17"/>
        <v>0.498</v>
      </c>
      <c r="AQ29" s="455">
        <f t="shared" si="17"/>
        <v>0.498</v>
      </c>
      <c r="AR29" s="456">
        <f t="shared" si="17"/>
        <v>0.498</v>
      </c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  <c r="BD29" s="496"/>
      <c r="BE29" s="496"/>
      <c r="BF29" s="496"/>
    </row>
    <row r="30" spans="1:58" ht="15" customHeight="1">
      <c r="D30" s="378" t="s">
        <v>1482</v>
      </c>
      <c r="E30" s="826" t="s">
        <v>1483</v>
      </c>
      <c r="F30" s="827"/>
      <c r="G30" s="454">
        <f t="shared" si="12"/>
        <v>0</v>
      </c>
      <c r="H30" s="456">
        <f t="shared" si="12"/>
        <v>0</v>
      </c>
      <c r="I30" s="454">
        <f t="shared" si="12"/>
        <v>0</v>
      </c>
      <c r="J30" s="456">
        <f t="shared" si="12"/>
        <v>0</v>
      </c>
      <c r="K30" s="454">
        <f t="shared" si="12"/>
        <v>0</v>
      </c>
      <c r="L30" s="456">
        <f t="shared" si="12"/>
        <v>0</v>
      </c>
      <c r="M30" s="454">
        <f t="shared" si="12"/>
        <v>0</v>
      </c>
      <c r="N30" s="456">
        <f t="shared" si="12"/>
        <v>0</v>
      </c>
      <c r="O30" s="454">
        <f t="shared" si="6"/>
        <v>0</v>
      </c>
      <c r="P30" s="455">
        <f t="shared" si="13"/>
        <v>0</v>
      </c>
      <c r="Q30" s="456">
        <f t="shared" si="13"/>
        <v>0</v>
      </c>
      <c r="R30" s="457">
        <f t="shared" si="13"/>
        <v>0</v>
      </c>
      <c r="S30" s="455">
        <f t="shared" si="13"/>
        <v>0</v>
      </c>
      <c r="T30" s="456">
        <f t="shared" si="13"/>
        <v>0</v>
      </c>
      <c r="U30" s="457">
        <f t="shared" si="7"/>
        <v>0</v>
      </c>
      <c r="V30" s="455">
        <f t="shared" si="14"/>
        <v>0</v>
      </c>
      <c r="W30" s="456">
        <f t="shared" si="14"/>
        <v>0</v>
      </c>
      <c r="X30" s="457">
        <f t="shared" si="14"/>
        <v>0</v>
      </c>
      <c r="Y30" s="455">
        <f t="shared" si="14"/>
        <v>0</v>
      </c>
      <c r="Z30" s="456">
        <f t="shared" si="14"/>
        <v>0</v>
      </c>
      <c r="AA30" s="457">
        <f t="shared" si="8"/>
        <v>0</v>
      </c>
      <c r="AB30" s="455">
        <f t="shared" si="15"/>
        <v>0</v>
      </c>
      <c r="AC30" s="456">
        <f t="shared" si="15"/>
        <v>0</v>
      </c>
      <c r="AD30" s="457">
        <f t="shared" si="15"/>
        <v>0</v>
      </c>
      <c r="AE30" s="455">
        <f t="shared" si="15"/>
        <v>0</v>
      </c>
      <c r="AF30" s="456">
        <f t="shared" si="15"/>
        <v>0</v>
      </c>
      <c r="AG30" s="457">
        <f t="shared" si="9"/>
        <v>0</v>
      </c>
      <c r="AH30" s="455">
        <f t="shared" si="16"/>
        <v>0</v>
      </c>
      <c r="AI30" s="456">
        <f t="shared" si="16"/>
        <v>0</v>
      </c>
      <c r="AJ30" s="457">
        <f t="shared" si="16"/>
        <v>0</v>
      </c>
      <c r="AK30" s="455">
        <f t="shared" si="16"/>
        <v>0</v>
      </c>
      <c r="AL30" s="456">
        <f t="shared" si="16"/>
        <v>0</v>
      </c>
      <c r="AM30" s="457">
        <f t="shared" si="10"/>
        <v>0</v>
      </c>
      <c r="AN30" s="455">
        <f t="shared" si="17"/>
        <v>0</v>
      </c>
      <c r="AO30" s="456">
        <f t="shared" si="17"/>
        <v>0</v>
      </c>
      <c r="AP30" s="457">
        <f t="shared" si="17"/>
        <v>0</v>
      </c>
      <c r="AQ30" s="455">
        <f t="shared" si="17"/>
        <v>0</v>
      </c>
      <c r="AR30" s="456">
        <f t="shared" si="17"/>
        <v>0</v>
      </c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 s="496"/>
      <c r="BE30" s="496"/>
      <c r="BF30" s="496"/>
    </row>
    <row r="31" spans="1:58">
      <c r="D31" s="378" t="s">
        <v>1484</v>
      </c>
      <c r="E31" s="826" t="s">
        <v>1485</v>
      </c>
      <c r="F31" s="827"/>
      <c r="G31" s="454">
        <f t="shared" ref="G31:N31" si="18">G35</f>
        <v>0</v>
      </c>
      <c r="H31" s="456">
        <f t="shared" si="18"/>
        <v>0</v>
      </c>
      <c r="I31" s="454">
        <f t="shared" si="18"/>
        <v>0</v>
      </c>
      <c r="J31" s="456">
        <f t="shared" si="18"/>
        <v>0</v>
      </c>
      <c r="K31" s="454">
        <f t="shared" si="18"/>
        <v>0</v>
      </c>
      <c r="L31" s="456">
        <f t="shared" si="18"/>
        <v>0</v>
      </c>
      <c r="M31" s="454">
        <f t="shared" si="18"/>
        <v>0</v>
      </c>
      <c r="N31" s="456">
        <f t="shared" si="18"/>
        <v>0</v>
      </c>
      <c r="O31" s="454">
        <f t="shared" si="6"/>
        <v>0</v>
      </c>
      <c r="P31" s="455">
        <f>P35</f>
        <v>0</v>
      </c>
      <c r="Q31" s="456">
        <f>Q35</f>
        <v>0</v>
      </c>
      <c r="R31" s="457">
        <f>R35</f>
        <v>0</v>
      </c>
      <c r="S31" s="455">
        <f>S35</f>
        <v>0</v>
      </c>
      <c r="T31" s="456">
        <f>T35</f>
        <v>0</v>
      </c>
      <c r="U31" s="457">
        <f t="shared" si="7"/>
        <v>0</v>
      </c>
      <c r="V31" s="455">
        <f>V35</f>
        <v>0</v>
      </c>
      <c r="W31" s="456">
        <f>W35</f>
        <v>0</v>
      </c>
      <c r="X31" s="457">
        <f>X35</f>
        <v>0</v>
      </c>
      <c r="Y31" s="455">
        <f>Y35</f>
        <v>0</v>
      </c>
      <c r="Z31" s="456">
        <f>Z35</f>
        <v>0</v>
      </c>
      <c r="AA31" s="457">
        <f t="shared" si="8"/>
        <v>0</v>
      </c>
      <c r="AB31" s="455">
        <f>AB35</f>
        <v>0</v>
      </c>
      <c r="AC31" s="456">
        <f>AC35</f>
        <v>0</v>
      </c>
      <c r="AD31" s="457">
        <f>AD35</f>
        <v>0</v>
      </c>
      <c r="AE31" s="455">
        <f>AE35</f>
        <v>0</v>
      </c>
      <c r="AF31" s="456">
        <f>AF35</f>
        <v>0</v>
      </c>
      <c r="AG31" s="457">
        <f t="shared" si="9"/>
        <v>0</v>
      </c>
      <c r="AH31" s="455">
        <f>AH35</f>
        <v>0</v>
      </c>
      <c r="AI31" s="456">
        <f>AI35</f>
        <v>0</v>
      </c>
      <c r="AJ31" s="457">
        <f>AJ35</f>
        <v>0</v>
      </c>
      <c r="AK31" s="455">
        <f>AK35</f>
        <v>0</v>
      </c>
      <c r="AL31" s="456">
        <f>AL35</f>
        <v>0</v>
      </c>
      <c r="AM31" s="457">
        <f t="shared" si="10"/>
        <v>0</v>
      </c>
      <c r="AN31" s="455">
        <f>AN35</f>
        <v>0</v>
      </c>
      <c r="AO31" s="456">
        <f>AO35</f>
        <v>0</v>
      </c>
      <c r="AP31" s="457">
        <f>AP35</f>
        <v>0</v>
      </c>
      <c r="AQ31" s="455">
        <f>AQ35</f>
        <v>0</v>
      </c>
      <c r="AR31" s="456">
        <f>AR35</f>
        <v>0</v>
      </c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 s="496"/>
      <c r="BE31" s="496"/>
      <c r="BF31" s="496"/>
    </row>
    <row r="32" spans="1:58">
      <c r="C32" s="341" t="s">
        <v>2304</v>
      </c>
      <c r="D32" s="378" t="s">
        <v>1486</v>
      </c>
      <c r="E32" s="807" t="s">
        <v>1487</v>
      </c>
      <c r="F32" s="808"/>
      <c r="G32" s="454">
        <f t="shared" ref="G32:N32" si="19">G33+G34+G35</f>
        <v>813</v>
      </c>
      <c r="H32" s="456">
        <f t="shared" si="19"/>
        <v>0.498</v>
      </c>
      <c r="I32" s="454">
        <f t="shared" si="19"/>
        <v>644.23</v>
      </c>
      <c r="J32" s="456">
        <f t="shared" si="19"/>
        <v>0.498</v>
      </c>
      <c r="K32" s="454">
        <f t="shared" si="19"/>
        <v>661</v>
      </c>
      <c r="L32" s="456">
        <f t="shared" si="19"/>
        <v>0.498</v>
      </c>
      <c r="M32" s="454">
        <f t="shared" si="19"/>
        <v>661</v>
      </c>
      <c r="N32" s="456">
        <f t="shared" si="19"/>
        <v>0.498</v>
      </c>
      <c r="O32" s="454">
        <f t="shared" si="6"/>
        <v>917.09999999999991</v>
      </c>
      <c r="P32" s="455">
        <f>P33+P34+P35</f>
        <v>576.29999999999995</v>
      </c>
      <c r="Q32" s="456">
        <f>Q33+Q34+Q35</f>
        <v>340.8</v>
      </c>
      <c r="R32" s="457">
        <f>R33+R34+R35</f>
        <v>0.498</v>
      </c>
      <c r="S32" s="455">
        <f>S33+S34+S35</f>
        <v>0.498</v>
      </c>
      <c r="T32" s="456">
        <f>T33+T34+T35</f>
        <v>0.498</v>
      </c>
      <c r="U32" s="457">
        <f t="shared" si="7"/>
        <v>917.09999999999991</v>
      </c>
      <c r="V32" s="455">
        <f>V33+V34+V35</f>
        <v>576.29999999999995</v>
      </c>
      <c r="W32" s="456">
        <f>W33+W34+W35</f>
        <v>340.8</v>
      </c>
      <c r="X32" s="457">
        <f>X33+X34+X35</f>
        <v>0.498</v>
      </c>
      <c r="Y32" s="455">
        <f>Y33+Y34+Y35</f>
        <v>0.498</v>
      </c>
      <c r="Z32" s="456">
        <f>Z33+Z34+Z35</f>
        <v>0.498</v>
      </c>
      <c r="AA32" s="457">
        <f t="shared" si="8"/>
        <v>917.09999999999991</v>
      </c>
      <c r="AB32" s="455">
        <f>AB33+AB34+AB35</f>
        <v>576.29999999999995</v>
      </c>
      <c r="AC32" s="456">
        <f>AC33+AC34+AC35</f>
        <v>340.8</v>
      </c>
      <c r="AD32" s="457">
        <f>AD33+AD34+AD35</f>
        <v>0.498</v>
      </c>
      <c r="AE32" s="455">
        <f>AE33+AE34+AE35</f>
        <v>0.498</v>
      </c>
      <c r="AF32" s="456">
        <f>AF33+AF34+AF35</f>
        <v>0.498</v>
      </c>
      <c r="AG32" s="457">
        <f t="shared" si="9"/>
        <v>917.09999999999991</v>
      </c>
      <c r="AH32" s="455">
        <f>AH33+AH34+AH35</f>
        <v>576.29999999999995</v>
      </c>
      <c r="AI32" s="456">
        <f>AI33+AI34+AI35</f>
        <v>340.8</v>
      </c>
      <c r="AJ32" s="457">
        <f>AJ33+AJ34+AJ35</f>
        <v>0.498</v>
      </c>
      <c r="AK32" s="455">
        <f>AK33+AK34+AK35</f>
        <v>0.498</v>
      </c>
      <c r="AL32" s="456">
        <f>AL33+AL34+AL35</f>
        <v>0.498</v>
      </c>
      <c r="AM32" s="457">
        <f t="shared" si="10"/>
        <v>917.09999999999991</v>
      </c>
      <c r="AN32" s="455">
        <f>AN33+AN34+AN35</f>
        <v>576.29999999999995</v>
      </c>
      <c r="AO32" s="456">
        <f>AO33+AO34+AO35</f>
        <v>340.8</v>
      </c>
      <c r="AP32" s="457">
        <f>AP33+AP34+AP35</f>
        <v>0.498</v>
      </c>
      <c r="AQ32" s="455">
        <f>AQ33+AQ34+AQ35</f>
        <v>0.498</v>
      </c>
      <c r="AR32" s="456">
        <f>AR33+AR34+AR35</f>
        <v>0.498</v>
      </c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  <c r="BD32" s="496"/>
      <c r="BE32" s="496"/>
      <c r="BF32" s="496"/>
    </row>
    <row r="33" spans="3:58">
      <c r="D33" s="378" t="s">
        <v>1488</v>
      </c>
      <c r="E33" s="826" t="s">
        <v>1481</v>
      </c>
      <c r="F33" s="827"/>
      <c r="G33" s="454">
        <f t="shared" ref="G33:N35" si="20">SUMIF($E$56:$E$87,$D33,G$56:G$87)</f>
        <v>813</v>
      </c>
      <c r="H33" s="456">
        <f t="shared" si="20"/>
        <v>0.498</v>
      </c>
      <c r="I33" s="454">
        <f t="shared" si="20"/>
        <v>644.23</v>
      </c>
      <c r="J33" s="456">
        <f t="shared" si="20"/>
        <v>0.498</v>
      </c>
      <c r="K33" s="454">
        <f t="shared" si="20"/>
        <v>661</v>
      </c>
      <c r="L33" s="456">
        <f t="shared" si="20"/>
        <v>0.498</v>
      </c>
      <c r="M33" s="454">
        <f t="shared" si="20"/>
        <v>661</v>
      </c>
      <c r="N33" s="456">
        <f t="shared" si="20"/>
        <v>0.498</v>
      </c>
      <c r="O33" s="454">
        <f t="shared" si="6"/>
        <v>917.09999999999991</v>
      </c>
      <c r="P33" s="455">
        <f t="shared" ref="P33:Q35" si="21">SUMIF($E$56:$E$87,$D33,P$56:P$87)</f>
        <v>576.29999999999995</v>
      </c>
      <c r="Q33" s="456">
        <f t="shared" si="21"/>
        <v>340.8</v>
      </c>
      <c r="R33" s="457">
        <f t="shared" ref="R33:S35" si="22">SUMIF($E$56:$E$87,$D33,R$56:R$87)</f>
        <v>0.498</v>
      </c>
      <c r="S33" s="455">
        <f t="shared" si="22"/>
        <v>0.498</v>
      </c>
      <c r="T33" s="456">
        <f>SUMIF($E$56:$E$87,$D33,T$56:T$87)</f>
        <v>0.498</v>
      </c>
      <c r="U33" s="457">
        <f t="shared" si="7"/>
        <v>917.09999999999991</v>
      </c>
      <c r="V33" s="455">
        <f t="shared" ref="V33:W35" si="23">SUMIF($E$56:$E$87,$D33,V$56:V$87)</f>
        <v>576.29999999999995</v>
      </c>
      <c r="W33" s="456">
        <f t="shared" si="23"/>
        <v>340.8</v>
      </c>
      <c r="X33" s="457">
        <f t="shared" ref="X33:Y35" si="24">SUMIF($E$56:$E$87,$D33,X$56:X$87)</f>
        <v>0.498</v>
      </c>
      <c r="Y33" s="455">
        <f t="shared" si="24"/>
        <v>0.498</v>
      </c>
      <c r="Z33" s="456">
        <f>SUMIF($E$56:$E$87,$D33,Z$56:Z$87)</f>
        <v>0.498</v>
      </c>
      <c r="AA33" s="457">
        <f t="shared" si="8"/>
        <v>917.09999999999991</v>
      </c>
      <c r="AB33" s="455">
        <f t="shared" ref="AB33:AC35" si="25">SUMIF($E$56:$E$87,$D33,AB$56:AB$87)</f>
        <v>576.29999999999995</v>
      </c>
      <c r="AC33" s="456">
        <f t="shared" si="25"/>
        <v>340.8</v>
      </c>
      <c r="AD33" s="457">
        <f t="shared" ref="AD33:AE35" si="26">SUMIF($E$56:$E$87,$D33,AD$56:AD$87)</f>
        <v>0.498</v>
      </c>
      <c r="AE33" s="455">
        <f t="shared" si="26"/>
        <v>0.498</v>
      </c>
      <c r="AF33" s="456">
        <f>SUMIF($E$56:$E$87,$D33,AF$56:AF$87)</f>
        <v>0.498</v>
      </c>
      <c r="AG33" s="457">
        <f t="shared" si="9"/>
        <v>917.09999999999991</v>
      </c>
      <c r="AH33" s="455">
        <f t="shared" ref="AH33:AI35" si="27">SUMIF($E$56:$E$87,$D33,AH$56:AH$87)</f>
        <v>576.29999999999995</v>
      </c>
      <c r="AI33" s="456">
        <f t="shared" si="27"/>
        <v>340.8</v>
      </c>
      <c r="AJ33" s="457">
        <f t="shared" ref="AJ33:AK35" si="28">SUMIF($E$56:$E$87,$D33,AJ$56:AJ$87)</f>
        <v>0.498</v>
      </c>
      <c r="AK33" s="455">
        <f t="shared" si="28"/>
        <v>0.498</v>
      </c>
      <c r="AL33" s="456">
        <f>SUMIF($E$56:$E$87,$D33,AL$56:AL$87)</f>
        <v>0.498</v>
      </c>
      <c r="AM33" s="457">
        <f t="shared" si="10"/>
        <v>917.09999999999991</v>
      </c>
      <c r="AN33" s="455">
        <f t="shared" ref="AN33:AO35" si="29">SUMIF($E$56:$E$87,$D33,AN$56:AN$87)</f>
        <v>576.29999999999995</v>
      </c>
      <c r="AO33" s="456">
        <f t="shared" si="29"/>
        <v>340.8</v>
      </c>
      <c r="AP33" s="457">
        <f t="shared" ref="AP33:AQ35" si="30">SUMIF($E$56:$E$87,$D33,AP$56:AP$87)</f>
        <v>0.498</v>
      </c>
      <c r="AQ33" s="455">
        <f t="shared" si="30"/>
        <v>0.498</v>
      </c>
      <c r="AR33" s="456">
        <f>SUMIF($E$56:$E$87,$D33,AR$56:AR$87)</f>
        <v>0.498</v>
      </c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  <c r="BD33" s="496"/>
      <c r="BE33" s="496"/>
      <c r="BF33" s="496"/>
    </row>
    <row r="34" spans="3:58">
      <c r="D34" s="378" t="s">
        <v>1489</v>
      </c>
      <c r="E34" s="826" t="s">
        <v>1483</v>
      </c>
      <c r="F34" s="827"/>
      <c r="G34" s="454">
        <f t="shared" si="20"/>
        <v>0</v>
      </c>
      <c r="H34" s="456">
        <f t="shared" si="20"/>
        <v>0</v>
      </c>
      <c r="I34" s="454">
        <f t="shared" si="20"/>
        <v>0</v>
      </c>
      <c r="J34" s="456">
        <f t="shared" si="20"/>
        <v>0</v>
      </c>
      <c r="K34" s="454">
        <f t="shared" si="20"/>
        <v>0</v>
      </c>
      <c r="L34" s="456">
        <f t="shared" si="20"/>
        <v>0</v>
      </c>
      <c r="M34" s="454">
        <f t="shared" si="20"/>
        <v>0</v>
      </c>
      <c r="N34" s="456">
        <f t="shared" si="20"/>
        <v>0</v>
      </c>
      <c r="O34" s="454">
        <f t="shared" si="6"/>
        <v>0</v>
      </c>
      <c r="P34" s="455">
        <f t="shared" si="21"/>
        <v>0</v>
      </c>
      <c r="Q34" s="456">
        <f t="shared" si="21"/>
        <v>0</v>
      </c>
      <c r="R34" s="457">
        <f t="shared" si="22"/>
        <v>0</v>
      </c>
      <c r="S34" s="455">
        <f t="shared" si="22"/>
        <v>0</v>
      </c>
      <c r="T34" s="456">
        <f>SUMIF($E$56:$E$87,$D34,T$56:T$87)</f>
        <v>0</v>
      </c>
      <c r="U34" s="457">
        <f t="shared" si="7"/>
        <v>0</v>
      </c>
      <c r="V34" s="455">
        <f t="shared" si="23"/>
        <v>0</v>
      </c>
      <c r="W34" s="456">
        <f t="shared" si="23"/>
        <v>0</v>
      </c>
      <c r="X34" s="457">
        <f t="shared" si="24"/>
        <v>0</v>
      </c>
      <c r="Y34" s="455">
        <f t="shared" si="24"/>
        <v>0</v>
      </c>
      <c r="Z34" s="456">
        <f>SUMIF($E$56:$E$87,$D34,Z$56:Z$87)</f>
        <v>0</v>
      </c>
      <c r="AA34" s="457">
        <f t="shared" si="8"/>
        <v>0</v>
      </c>
      <c r="AB34" s="455">
        <f t="shared" si="25"/>
        <v>0</v>
      </c>
      <c r="AC34" s="456">
        <f t="shared" si="25"/>
        <v>0</v>
      </c>
      <c r="AD34" s="457">
        <f t="shared" si="26"/>
        <v>0</v>
      </c>
      <c r="AE34" s="455">
        <f t="shared" si="26"/>
        <v>0</v>
      </c>
      <c r="AF34" s="456">
        <f>SUMIF($E$56:$E$87,$D34,AF$56:AF$87)</f>
        <v>0</v>
      </c>
      <c r="AG34" s="457">
        <f t="shared" si="9"/>
        <v>0</v>
      </c>
      <c r="AH34" s="455">
        <f t="shared" si="27"/>
        <v>0</v>
      </c>
      <c r="AI34" s="456">
        <f t="shared" si="27"/>
        <v>0</v>
      </c>
      <c r="AJ34" s="457">
        <f t="shared" si="28"/>
        <v>0</v>
      </c>
      <c r="AK34" s="455">
        <f t="shared" si="28"/>
        <v>0</v>
      </c>
      <c r="AL34" s="456">
        <f>SUMIF($E$56:$E$87,$D34,AL$56:AL$87)</f>
        <v>0</v>
      </c>
      <c r="AM34" s="457">
        <f t="shared" si="10"/>
        <v>0</v>
      </c>
      <c r="AN34" s="455">
        <f t="shared" si="29"/>
        <v>0</v>
      </c>
      <c r="AO34" s="456">
        <f t="shared" si="29"/>
        <v>0</v>
      </c>
      <c r="AP34" s="457">
        <f t="shared" si="30"/>
        <v>0</v>
      </c>
      <c r="AQ34" s="455">
        <f t="shared" si="30"/>
        <v>0</v>
      </c>
      <c r="AR34" s="456">
        <f>SUMIF($E$56:$E$87,$D34,AR$56:AR$87)</f>
        <v>0</v>
      </c>
      <c r="AS34" s="496"/>
      <c r="AT34" s="496"/>
      <c r="AU34" s="496"/>
      <c r="AV34" s="496"/>
      <c r="AW34" s="496"/>
      <c r="AX34" s="496"/>
      <c r="AY34" s="496"/>
      <c r="AZ34" s="496"/>
      <c r="BA34" s="496"/>
      <c r="BB34" s="496"/>
      <c r="BC34" s="496"/>
      <c r="BD34" s="496"/>
      <c r="BE34" s="496"/>
      <c r="BF34" s="496"/>
    </row>
    <row r="35" spans="3:58">
      <c r="D35" s="378" t="s">
        <v>1490</v>
      </c>
      <c r="E35" s="826" t="s">
        <v>1485</v>
      </c>
      <c r="F35" s="827"/>
      <c r="G35" s="454">
        <f t="shared" si="20"/>
        <v>0</v>
      </c>
      <c r="H35" s="456">
        <f t="shared" si="20"/>
        <v>0</v>
      </c>
      <c r="I35" s="454">
        <f t="shared" si="20"/>
        <v>0</v>
      </c>
      <c r="J35" s="456">
        <f t="shared" si="20"/>
        <v>0</v>
      </c>
      <c r="K35" s="454">
        <f t="shared" si="20"/>
        <v>0</v>
      </c>
      <c r="L35" s="456">
        <f t="shared" si="20"/>
        <v>0</v>
      </c>
      <c r="M35" s="454">
        <f t="shared" si="20"/>
        <v>0</v>
      </c>
      <c r="N35" s="456">
        <f t="shared" si="20"/>
        <v>0</v>
      </c>
      <c r="O35" s="454">
        <f t="shared" si="6"/>
        <v>0</v>
      </c>
      <c r="P35" s="455">
        <f t="shared" si="21"/>
        <v>0</v>
      </c>
      <c r="Q35" s="456">
        <f t="shared" si="21"/>
        <v>0</v>
      </c>
      <c r="R35" s="457">
        <f t="shared" si="22"/>
        <v>0</v>
      </c>
      <c r="S35" s="455">
        <f t="shared" si="22"/>
        <v>0</v>
      </c>
      <c r="T35" s="456">
        <f>SUMIF($E$56:$E$87,$D35,T$56:T$87)</f>
        <v>0</v>
      </c>
      <c r="U35" s="457">
        <f t="shared" si="7"/>
        <v>0</v>
      </c>
      <c r="V35" s="455">
        <f t="shared" si="23"/>
        <v>0</v>
      </c>
      <c r="W35" s="456">
        <f t="shared" si="23"/>
        <v>0</v>
      </c>
      <c r="X35" s="457">
        <f t="shared" si="24"/>
        <v>0</v>
      </c>
      <c r="Y35" s="455">
        <f t="shared" si="24"/>
        <v>0</v>
      </c>
      <c r="Z35" s="456">
        <f>SUMIF($E$56:$E$87,$D35,Z$56:Z$87)</f>
        <v>0</v>
      </c>
      <c r="AA35" s="457">
        <f t="shared" si="8"/>
        <v>0</v>
      </c>
      <c r="AB35" s="455">
        <f t="shared" si="25"/>
        <v>0</v>
      </c>
      <c r="AC35" s="456">
        <f t="shared" si="25"/>
        <v>0</v>
      </c>
      <c r="AD35" s="457">
        <f t="shared" si="26"/>
        <v>0</v>
      </c>
      <c r="AE35" s="455">
        <f t="shared" si="26"/>
        <v>0</v>
      </c>
      <c r="AF35" s="456">
        <f>SUMIF($E$56:$E$87,$D35,AF$56:AF$87)</f>
        <v>0</v>
      </c>
      <c r="AG35" s="457">
        <f t="shared" si="9"/>
        <v>0</v>
      </c>
      <c r="AH35" s="455">
        <f t="shared" si="27"/>
        <v>0</v>
      </c>
      <c r="AI35" s="456">
        <f t="shared" si="27"/>
        <v>0</v>
      </c>
      <c r="AJ35" s="457">
        <f t="shared" si="28"/>
        <v>0</v>
      </c>
      <c r="AK35" s="455">
        <f t="shared" si="28"/>
        <v>0</v>
      </c>
      <c r="AL35" s="456">
        <f>SUMIF($E$56:$E$87,$D35,AL$56:AL$87)</f>
        <v>0</v>
      </c>
      <c r="AM35" s="457">
        <f t="shared" si="10"/>
        <v>0</v>
      </c>
      <c r="AN35" s="455">
        <f t="shared" si="29"/>
        <v>0</v>
      </c>
      <c r="AO35" s="456">
        <f t="shared" si="29"/>
        <v>0</v>
      </c>
      <c r="AP35" s="457">
        <f t="shared" si="30"/>
        <v>0</v>
      </c>
      <c r="AQ35" s="455">
        <f t="shared" si="30"/>
        <v>0</v>
      </c>
      <c r="AR35" s="456">
        <f>SUMIF($E$56:$E$87,$D35,AR$56:AR$87)</f>
        <v>0</v>
      </c>
      <c r="AS35" s="496"/>
      <c r="AT35" s="496"/>
      <c r="AU35" s="496"/>
      <c r="AV35" s="496"/>
      <c r="AW35" s="496"/>
      <c r="AX35" s="496"/>
      <c r="AY35" s="496"/>
      <c r="AZ35" s="496"/>
      <c r="BA35" s="496"/>
      <c r="BB35" s="496"/>
      <c r="BC35" s="496"/>
      <c r="BD35" s="496"/>
      <c r="BE35" s="496"/>
      <c r="BF35" s="496"/>
    </row>
    <row r="36" spans="3:58">
      <c r="C36" s="341" t="s">
        <v>2304</v>
      </c>
      <c r="D36" s="378" t="s">
        <v>1491</v>
      </c>
      <c r="E36" s="807" t="s">
        <v>1492</v>
      </c>
      <c r="F36" s="808"/>
      <c r="G36" s="454">
        <f t="shared" ref="G36:N36" si="31">G37+G38</f>
        <v>0</v>
      </c>
      <c r="H36" s="456">
        <f t="shared" si="31"/>
        <v>0</v>
      </c>
      <c r="I36" s="454">
        <f t="shared" si="31"/>
        <v>0</v>
      </c>
      <c r="J36" s="456">
        <f t="shared" si="31"/>
        <v>0</v>
      </c>
      <c r="K36" s="454">
        <f t="shared" si="31"/>
        <v>0</v>
      </c>
      <c r="L36" s="456">
        <f t="shared" si="31"/>
        <v>0</v>
      </c>
      <c r="M36" s="454">
        <f t="shared" si="31"/>
        <v>0</v>
      </c>
      <c r="N36" s="456">
        <f t="shared" si="31"/>
        <v>0</v>
      </c>
      <c r="O36" s="454">
        <f t="shared" si="6"/>
        <v>0</v>
      </c>
      <c r="P36" s="455">
        <f>P37+P38</f>
        <v>0</v>
      </c>
      <c r="Q36" s="456">
        <f>Q37+Q38</f>
        <v>0</v>
      </c>
      <c r="R36" s="457">
        <f>R37+R38</f>
        <v>0</v>
      </c>
      <c r="S36" s="455">
        <f>S37+S38</f>
        <v>0</v>
      </c>
      <c r="T36" s="456">
        <f>T37+T38</f>
        <v>0</v>
      </c>
      <c r="U36" s="457">
        <f t="shared" si="7"/>
        <v>0</v>
      </c>
      <c r="V36" s="455">
        <f>V37+V38</f>
        <v>0</v>
      </c>
      <c r="W36" s="456">
        <f>W37+W38</f>
        <v>0</v>
      </c>
      <c r="X36" s="457">
        <f>X37+X38</f>
        <v>0</v>
      </c>
      <c r="Y36" s="455">
        <f>Y37+Y38</f>
        <v>0</v>
      </c>
      <c r="Z36" s="456">
        <f>Z37+Z38</f>
        <v>0</v>
      </c>
      <c r="AA36" s="457">
        <f t="shared" si="8"/>
        <v>0</v>
      </c>
      <c r="AB36" s="455">
        <f>AB37+AB38</f>
        <v>0</v>
      </c>
      <c r="AC36" s="456">
        <f>AC37+AC38</f>
        <v>0</v>
      </c>
      <c r="AD36" s="457">
        <f>AD37+AD38</f>
        <v>0</v>
      </c>
      <c r="AE36" s="455">
        <f>AE37+AE38</f>
        <v>0</v>
      </c>
      <c r="AF36" s="456">
        <f>AF37+AF38</f>
        <v>0</v>
      </c>
      <c r="AG36" s="457">
        <f t="shared" si="9"/>
        <v>0</v>
      </c>
      <c r="AH36" s="455">
        <f>AH37+AH38</f>
        <v>0</v>
      </c>
      <c r="AI36" s="456">
        <f>AI37+AI38</f>
        <v>0</v>
      </c>
      <c r="AJ36" s="457">
        <f>AJ37+AJ38</f>
        <v>0</v>
      </c>
      <c r="AK36" s="455">
        <f>AK37+AK38</f>
        <v>0</v>
      </c>
      <c r="AL36" s="456">
        <f>AL37+AL38</f>
        <v>0</v>
      </c>
      <c r="AM36" s="457">
        <f t="shared" si="10"/>
        <v>0</v>
      </c>
      <c r="AN36" s="455">
        <f>AN37+AN38</f>
        <v>0</v>
      </c>
      <c r="AO36" s="456">
        <f>AO37+AO38</f>
        <v>0</v>
      </c>
      <c r="AP36" s="457">
        <f>AP37+AP38</f>
        <v>0</v>
      </c>
      <c r="AQ36" s="455">
        <f>AQ37+AQ38</f>
        <v>0</v>
      </c>
      <c r="AR36" s="456">
        <f>AR37+AR38</f>
        <v>0</v>
      </c>
      <c r="AS36" s="496"/>
      <c r="AT36" s="496"/>
      <c r="AU36" s="496"/>
      <c r="AV36" s="496"/>
      <c r="AW36" s="496"/>
      <c r="AX36" s="496"/>
      <c r="AY36" s="496"/>
      <c r="AZ36" s="496"/>
      <c r="BA36" s="496"/>
      <c r="BB36" s="496"/>
      <c r="BC36" s="496"/>
      <c r="BD36" s="496"/>
      <c r="BE36" s="496"/>
      <c r="BF36" s="496"/>
    </row>
    <row r="37" spans="3:58">
      <c r="D37" s="378" t="s">
        <v>1493</v>
      </c>
      <c r="E37" s="826" t="s">
        <v>1481</v>
      </c>
      <c r="F37" s="827"/>
      <c r="G37" s="454">
        <f t="shared" ref="G37:N38" si="32">SUMIF($E$56:$E$87,$D37,G$56:G$87)</f>
        <v>0</v>
      </c>
      <c r="H37" s="456">
        <f t="shared" si="32"/>
        <v>0</v>
      </c>
      <c r="I37" s="454">
        <f t="shared" si="32"/>
        <v>0</v>
      </c>
      <c r="J37" s="456">
        <f t="shared" si="32"/>
        <v>0</v>
      </c>
      <c r="K37" s="454">
        <f t="shared" si="32"/>
        <v>0</v>
      </c>
      <c r="L37" s="456">
        <f t="shared" si="32"/>
        <v>0</v>
      </c>
      <c r="M37" s="454">
        <f t="shared" si="32"/>
        <v>0</v>
      </c>
      <c r="N37" s="456">
        <f t="shared" si="32"/>
        <v>0</v>
      </c>
      <c r="O37" s="454">
        <f t="shared" si="6"/>
        <v>0</v>
      </c>
      <c r="P37" s="455">
        <f t="shared" ref="P37:T38" si="33">SUMIF($E$56:$E$87,$D37,P$56:P$87)</f>
        <v>0</v>
      </c>
      <c r="Q37" s="456">
        <f t="shared" si="33"/>
        <v>0</v>
      </c>
      <c r="R37" s="457">
        <f t="shared" si="33"/>
        <v>0</v>
      </c>
      <c r="S37" s="455">
        <f t="shared" si="33"/>
        <v>0</v>
      </c>
      <c r="T37" s="456">
        <f t="shared" si="33"/>
        <v>0</v>
      </c>
      <c r="U37" s="457">
        <f t="shared" si="7"/>
        <v>0</v>
      </c>
      <c r="V37" s="455">
        <f t="shared" ref="V37:Z38" si="34">SUMIF($E$56:$E$87,$D37,V$56:V$87)</f>
        <v>0</v>
      </c>
      <c r="W37" s="456">
        <f t="shared" si="34"/>
        <v>0</v>
      </c>
      <c r="X37" s="457">
        <f t="shared" si="34"/>
        <v>0</v>
      </c>
      <c r="Y37" s="455">
        <f t="shared" si="34"/>
        <v>0</v>
      </c>
      <c r="Z37" s="456">
        <f t="shared" si="34"/>
        <v>0</v>
      </c>
      <c r="AA37" s="457">
        <f t="shared" si="8"/>
        <v>0</v>
      </c>
      <c r="AB37" s="455">
        <f t="shared" ref="AB37:AF38" si="35">SUMIF($E$56:$E$87,$D37,AB$56:AB$87)</f>
        <v>0</v>
      </c>
      <c r="AC37" s="456">
        <f t="shared" si="35"/>
        <v>0</v>
      </c>
      <c r="AD37" s="457">
        <f t="shared" si="35"/>
        <v>0</v>
      </c>
      <c r="AE37" s="455">
        <f t="shared" si="35"/>
        <v>0</v>
      </c>
      <c r="AF37" s="456">
        <f t="shared" si="35"/>
        <v>0</v>
      </c>
      <c r="AG37" s="457">
        <f t="shared" si="9"/>
        <v>0</v>
      </c>
      <c r="AH37" s="455">
        <f t="shared" ref="AH37:AL38" si="36">SUMIF($E$56:$E$87,$D37,AH$56:AH$87)</f>
        <v>0</v>
      </c>
      <c r="AI37" s="456">
        <f t="shared" si="36"/>
        <v>0</v>
      </c>
      <c r="AJ37" s="457">
        <f t="shared" si="36"/>
        <v>0</v>
      </c>
      <c r="AK37" s="455">
        <f t="shared" si="36"/>
        <v>0</v>
      </c>
      <c r="AL37" s="456">
        <f t="shared" si="36"/>
        <v>0</v>
      </c>
      <c r="AM37" s="457">
        <f t="shared" si="10"/>
        <v>0</v>
      </c>
      <c r="AN37" s="455">
        <f t="shared" ref="AN37:AR38" si="37">SUMIF($E$56:$E$87,$D37,AN$56:AN$87)</f>
        <v>0</v>
      </c>
      <c r="AO37" s="456">
        <f t="shared" si="37"/>
        <v>0</v>
      </c>
      <c r="AP37" s="457">
        <f t="shared" si="37"/>
        <v>0</v>
      </c>
      <c r="AQ37" s="455">
        <f t="shared" si="37"/>
        <v>0</v>
      </c>
      <c r="AR37" s="456">
        <f t="shared" si="37"/>
        <v>0</v>
      </c>
      <c r="AS37" s="496"/>
      <c r="AT37" s="496"/>
      <c r="AU37" s="496"/>
      <c r="AV37" s="496"/>
      <c r="AW37" s="496"/>
      <c r="AX37" s="496"/>
      <c r="AY37" s="496"/>
      <c r="AZ37" s="496"/>
      <c r="BA37" s="496"/>
      <c r="BB37" s="496"/>
      <c r="BC37" s="496"/>
      <c r="BD37" s="496"/>
      <c r="BE37" s="496"/>
      <c r="BF37" s="496"/>
    </row>
    <row r="38" spans="3:58">
      <c r="D38" s="378" t="s">
        <v>1494</v>
      </c>
      <c r="E38" s="826" t="s">
        <v>1483</v>
      </c>
      <c r="F38" s="827"/>
      <c r="G38" s="454">
        <f t="shared" si="32"/>
        <v>0</v>
      </c>
      <c r="H38" s="456">
        <f t="shared" si="32"/>
        <v>0</v>
      </c>
      <c r="I38" s="454">
        <f t="shared" si="32"/>
        <v>0</v>
      </c>
      <c r="J38" s="456">
        <f t="shared" si="32"/>
        <v>0</v>
      </c>
      <c r="K38" s="454">
        <f t="shared" si="32"/>
        <v>0</v>
      </c>
      <c r="L38" s="456">
        <f t="shared" si="32"/>
        <v>0</v>
      </c>
      <c r="M38" s="454">
        <f t="shared" si="32"/>
        <v>0</v>
      </c>
      <c r="N38" s="456">
        <f t="shared" si="32"/>
        <v>0</v>
      </c>
      <c r="O38" s="454">
        <f t="shared" si="6"/>
        <v>0</v>
      </c>
      <c r="P38" s="455">
        <f t="shared" si="33"/>
        <v>0</v>
      </c>
      <c r="Q38" s="456">
        <f t="shared" si="33"/>
        <v>0</v>
      </c>
      <c r="R38" s="457">
        <f t="shared" si="33"/>
        <v>0</v>
      </c>
      <c r="S38" s="455">
        <f t="shared" si="33"/>
        <v>0</v>
      </c>
      <c r="T38" s="456">
        <f t="shared" si="33"/>
        <v>0</v>
      </c>
      <c r="U38" s="457">
        <f t="shared" si="7"/>
        <v>0</v>
      </c>
      <c r="V38" s="455">
        <f t="shared" si="34"/>
        <v>0</v>
      </c>
      <c r="W38" s="456">
        <f t="shared" si="34"/>
        <v>0</v>
      </c>
      <c r="X38" s="457">
        <f t="shared" si="34"/>
        <v>0</v>
      </c>
      <c r="Y38" s="455">
        <f t="shared" si="34"/>
        <v>0</v>
      </c>
      <c r="Z38" s="456">
        <f t="shared" si="34"/>
        <v>0</v>
      </c>
      <c r="AA38" s="457">
        <f t="shared" si="8"/>
        <v>0</v>
      </c>
      <c r="AB38" s="455">
        <f t="shared" si="35"/>
        <v>0</v>
      </c>
      <c r="AC38" s="456">
        <f t="shared" si="35"/>
        <v>0</v>
      </c>
      <c r="AD38" s="457">
        <f t="shared" si="35"/>
        <v>0</v>
      </c>
      <c r="AE38" s="455">
        <f t="shared" si="35"/>
        <v>0</v>
      </c>
      <c r="AF38" s="456">
        <f t="shared" si="35"/>
        <v>0</v>
      </c>
      <c r="AG38" s="457">
        <f t="shared" si="9"/>
        <v>0</v>
      </c>
      <c r="AH38" s="455">
        <f t="shared" si="36"/>
        <v>0</v>
      </c>
      <c r="AI38" s="456">
        <f t="shared" si="36"/>
        <v>0</v>
      </c>
      <c r="AJ38" s="457">
        <f t="shared" si="36"/>
        <v>0</v>
      </c>
      <c r="AK38" s="455">
        <f t="shared" si="36"/>
        <v>0</v>
      </c>
      <c r="AL38" s="456">
        <f t="shared" si="36"/>
        <v>0</v>
      </c>
      <c r="AM38" s="457">
        <f t="shared" si="10"/>
        <v>0</v>
      </c>
      <c r="AN38" s="455">
        <f t="shared" si="37"/>
        <v>0</v>
      </c>
      <c r="AO38" s="456">
        <f t="shared" si="37"/>
        <v>0</v>
      </c>
      <c r="AP38" s="457">
        <f t="shared" si="37"/>
        <v>0</v>
      </c>
      <c r="AQ38" s="455">
        <f t="shared" si="37"/>
        <v>0</v>
      </c>
      <c r="AR38" s="456">
        <f t="shared" si="37"/>
        <v>0</v>
      </c>
      <c r="AS38" s="496"/>
      <c r="AT38" s="496"/>
      <c r="AU38" s="496"/>
      <c r="AV38" s="496"/>
      <c r="AW38" s="496"/>
      <c r="AX38" s="496"/>
      <c r="AY38" s="496"/>
      <c r="AZ38" s="496"/>
      <c r="BA38" s="496"/>
      <c r="BB38" s="496"/>
      <c r="BC38" s="496"/>
      <c r="BD38" s="496"/>
      <c r="BE38" s="496"/>
      <c r="BF38" s="496"/>
    </row>
    <row r="39" spans="3:58">
      <c r="C39" s="341" t="s">
        <v>2304</v>
      </c>
      <c r="D39" s="378" t="s">
        <v>1495</v>
      </c>
      <c r="E39" s="809" t="s">
        <v>1496</v>
      </c>
      <c r="F39" s="810"/>
      <c r="G39" s="454">
        <f t="shared" ref="G39:N39" si="38">G40+G43+G47</f>
        <v>421.1</v>
      </c>
      <c r="H39" s="456">
        <f t="shared" si="38"/>
        <v>0.22800000000000001</v>
      </c>
      <c r="I39" s="454">
        <f t="shared" si="38"/>
        <v>421.04</v>
      </c>
      <c r="J39" s="456">
        <f t="shared" si="38"/>
        <v>0.22800000000000001</v>
      </c>
      <c r="K39" s="454">
        <f t="shared" si="38"/>
        <v>396</v>
      </c>
      <c r="L39" s="456">
        <f t="shared" si="38"/>
        <v>0.22800000000000001</v>
      </c>
      <c r="M39" s="454">
        <f t="shared" si="38"/>
        <v>396</v>
      </c>
      <c r="N39" s="456">
        <f t="shared" si="38"/>
        <v>0.22800000000000001</v>
      </c>
      <c r="O39" s="454">
        <f t="shared" si="6"/>
        <v>421.1</v>
      </c>
      <c r="P39" s="455">
        <f>P40+P43+P47</f>
        <v>264.7</v>
      </c>
      <c r="Q39" s="456">
        <f>Q40+Q43+Q47</f>
        <v>156.4</v>
      </c>
      <c r="R39" s="457">
        <f>R40+R43+R47</f>
        <v>0.22800000000000001</v>
      </c>
      <c r="S39" s="455">
        <f>S40+S43+S47</f>
        <v>0.22800000000000001</v>
      </c>
      <c r="T39" s="456">
        <f>T40+T43+T47</f>
        <v>0.22800000000000001</v>
      </c>
      <c r="U39" s="457">
        <f t="shared" si="7"/>
        <v>421.1</v>
      </c>
      <c r="V39" s="455">
        <f>V40+V43+V47</f>
        <v>264.7</v>
      </c>
      <c r="W39" s="456">
        <f>W40+W43+W47</f>
        <v>156.4</v>
      </c>
      <c r="X39" s="457">
        <f>X40+X43+X47</f>
        <v>0.22800000000000001</v>
      </c>
      <c r="Y39" s="455">
        <f>Y40+Y43+Y47</f>
        <v>0.22800000000000001</v>
      </c>
      <c r="Z39" s="456">
        <f>Z40+Z43+Z47</f>
        <v>0.22800000000000001</v>
      </c>
      <c r="AA39" s="457">
        <f t="shared" si="8"/>
        <v>421.1</v>
      </c>
      <c r="AB39" s="455">
        <f>AB40+AB43+AB47</f>
        <v>264.7</v>
      </c>
      <c r="AC39" s="456">
        <f>AC40+AC43+AC47</f>
        <v>156.4</v>
      </c>
      <c r="AD39" s="457">
        <f>AD40+AD43+AD47</f>
        <v>0.22800000000000001</v>
      </c>
      <c r="AE39" s="455">
        <f>AE40+AE43+AE47</f>
        <v>0.22800000000000001</v>
      </c>
      <c r="AF39" s="456">
        <f>AF40+AF43+AF47</f>
        <v>0.22800000000000001</v>
      </c>
      <c r="AG39" s="457">
        <f t="shared" si="9"/>
        <v>421.1</v>
      </c>
      <c r="AH39" s="455">
        <f>AH40+AH43+AH47</f>
        <v>264.7</v>
      </c>
      <c r="AI39" s="456">
        <f>AI40+AI43+AI47</f>
        <v>156.4</v>
      </c>
      <c r="AJ39" s="457">
        <f>AJ40+AJ43+AJ47</f>
        <v>0.22800000000000001</v>
      </c>
      <c r="AK39" s="455">
        <f>AK40+AK43+AK47</f>
        <v>0.22800000000000001</v>
      </c>
      <c r="AL39" s="456">
        <f>AL40+AL43+AL47</f>
        <v>0.22800000000000001</v>
      </c>
      <c r="AM39" s="457">
        <f t="shared" si="10"/>
        <v>421.1</v>
      </c>
      <c r="AN39" s="455">
        <f>AN40+AN43+AN47</f>
        <v>264.7</v>
      </c>
      <c r="AO39" s="456">
        <f>AO40+AO43+AO47</f>
        <v>156.4</v>
      </c>
      <c r="AP39" s="457">
        <f>AP40+AP43+AP47</f>
        <v>0.22800000000000001</v>
      </c>
      <c r="AQ39" s="455">
        <f>AQ40+AQ43+AQ47</f>
        <v>0.22800000000000001</v>
      </c>
      <c r="AR39" s="456">
        <f>AR40+AR43+AR47</f>
        <v>0.22800000000000001</v>
      </c>
      <c r="AS39" s="496"/>
      <c r="AT39" s="496"/>
      <c r="AU39" s="496"/>
      <c r="AV39" s="496"/>
      <c r="AW39" s="496"/>
      <c r="AX39" s="496"/>
      <c r="AY39" s="496"/>
      <c r="AZ39" s="496"/>
      <c r="BA39" s="496"/>
      <c r="BB39" s="496"/>
      <c r="BC39" s="496"/>
      <c r="BD39" s="496"/>
      <c r="BE39" s="496"/>
      <c r="BF39" s="496"/>
    </row>
    <row r="40" spans="3:58">
      <c r="C40" s="341" t="s">
        <v>2304</v>
      </c>
      <c r="D40" s="378" t="s">
        <v>1497</v>
      </c>
      <c r="E40" s="807" t="s">
        <v>1498</v>
      </c>
      <c r="F40" s="808"/>
      <c r="G40" s="454">
        <f t="shared" ref="G40:N40" si="39">G41+G42</f>
        <v>0</v>
      </c>
      <c r="H40" s="456">
        <f t="shared" si="39"/>
        <v>0</v>
      </c>
      <c r="I40" s="454">
        <f t="shared" si="39"/>
        <v>0</v>
      </c>
      <c r="J40" s="456">
        <f t="shared" si="39"/>
        <v>0</v>
      </c>
      <c r="K40" s="454">
        <f t="shared" si="39"/>
        <v>0</v>
      </c>
      <c r="L40" s="456">
        <f t="shared" si="39"/>
        <v>0</v>
      </c>
      <c r="M40" s="454">
        <f t="shared" si="39"/>
        <v>0</v>
      </c>
      <c r="N40" s="456">
        <f t="shared" si="39"/>
        <v>0</v>
      </c>
      <c r="O40" s="454">
        <f t="shared" si="6"/>
        <v>0</v>
      </c>
      <c r="P40" s="455">
        <f>P41+P42</f>
        <v>0</v>
      </c>
      <c r="Q40" s="456">
        <f>Q41+Q42</f>
        <v>0</v>
      </c>
      <c r="R40" s="457">
        <f>R41+R42</f>
        <v>0</v>
      </c>
      <c r="S40" s="455">
        <f>S41+S42</f>
        <v>0</v>
      </c>
      <c r="T40" s="456">
        <f>T41+T42</f>
        <v>0</v>
      </c>
      <c r="U40" s="457">
        <f t="shared" si="7"/>
        <v>0</v>
      </c>
      <c r="V40" s="455">
        <f>V41+V42</f>
        <v>0</v>
      </c>
      <c r="W40" s="456">
        <f>W41+W42</f>
        <v>0</v>
      </c>
      <c r="X40" s="457">
        <f>X41+X42</f>
        <v>0</v>
      </c>
      <c r="Y40" s="455">
        <f>Y41+Y42</f>
        <v>0</v>
      </c>
      <c r="Z40" s="456">
        <f>Z41+Z42</f>
        <v>0</v>
      </c>
      <c r="AA40" s="457">
        <f t="shared" si="8"/>
        <v>0</v>
      </c>
      <c r="AB40" s="455">
        <f>AB41+AB42</f>
        <v>0</v>
      </c>
      <c r="AC40" s="456">
        <f>AC41+AC42</f>
        <v>0</v>
      </c>
      <c r="AD40" s="457">
        <f>AD41+AD42</f>
        <v>0</v>
      </c>
      <c r="AE40" s="455">
        <f>AE41+AE42</f>
        <v>0</v>
      </c>
      <c r="AF40" s="456">
        <f>AF41+AF42</f>
        <v>0</v>
      </c>
      <c r="AG40" s="457">
        <f t="shared" si="9"/>
        <v>0</v>
      </c>
      <c r="AH40" s="455">
        <f>AH41+AH42</f>
        <v>0</v>
      </c>
      <c r="AI40" s="456">
        <f>AI41+AI42</f>
        <v>0</v>
      </c>
      <c r="AJ40" s="457">
        <f>AJ41+AJ42</f>
        <v>0</v>
      </c>
      <c r="AK40" s="455">
        <f>AK41+AK42</f>
        <v>0</v>
      </c>
      <c r="AL40" s="456">
        <f>AL41+AL42</f>
        <v>0</v>
      </c>
      <c r="AM40" s="457">
        <f t="shared" si="10"/>
        <v>0</v>
      </c>
      <c r="AN40" s="455">
        <f>AN41+AN42</f>
        <v>0</v>
      </c>
      <c r="AO40" s="456">
        <f>AO41+AO42</f>
        <v>0</v>
      </c>
      <c r="AP40" s="457">
        <f>AP41+AP42</f>
        <v>0</v>
      </c>
      <c r="AQ40" s="455">
        <f>AQ41+AQ42</f>
        <v>0</v>
      </c>
      <c r="AR40" s="456">
        <f>AR41+AR42</f>
        <v>0</v>
      </c>
      <c r="AS40" s="496"/>
      <c r="AT40" s="496"/>
      <c r="AU40" s="496"/>
      <c r="AV40" s="496"/>
      <c r="AW40" s="496"/>
      <c r="AX40" s="496"/>
      <c r="AY40" s="496"/>
      <c r="AZ40" s="496"/>
      <c r="BA40" s="496"/>
      <c r="BB40" s="496"/>
      <c r="BC40" s="496"/>
      <c r="BD40" s="496"/>
      <c r="BE40" s="496"/>
      <c r="BF40" s="496"/>
    </row>
    <row r="41" spans="3:58">
      <c r="D41" s="378" t="s">
        <v>1499</v>
      </c>
      <c r="E41" s="826" t="s">
        <v>1481</v>
      </c>
      <c r="F41" s="827"/>
      <c r="G41" s="454">
        <f t="shared" ref="G41:N42" si="40">SUMIF($E$56:$E$87,$D41,G$56:G$87)</f>
        <v>0</v>
      </c>
      <c r="H41" s="456">
        <f t="shared" si="40"/>
        <v>0</v>
      </c>
      <c r="I41" s="454">
        <f t="shared" si="40"/>
        <v>0</v>
      </c>
      <c r="J41" s="456">
        <f t="shared" si="40"/>
        <v>0</v>
      </c>
      <c r="K41" s="454">
        <f t="shared" si="40"/>
        <v>0</v>
      </c>
      <c r="L41" s="456">
        <f t="shared" si="40"/>
        <v>0</v>
      </c>
      <c r="M41" s="454">
        <f t="shared" si="40"/>
        <v>0</v>
      </c>
      <c r="N41" s="456">
        <f t="shared" si="40"/>
        <v>0</v>
      </c>
      <c r="O41" s="454">
        <f t="shared" si="6"/>
        <v>0</v>
      </c>
      <c r="P41" s="455">
        <f t="shared" ref="P41:T42" si="41">SUMIF($E$56:$E$87,$D41,P$56:P$87)</f>
        <v>0</v>
      </c>
      <c r="Q41" s="456">
        <f t="shared" si="41"/>
        <v>0</v>
      </c>
      <c r="R41" s="457">
        <f t="shared" si="41"/>
        <v>0</v>
      </c>
      <c r="S41" s="455">
        <f t="shared" si="41"/>
        <v>0</v>
      </c>
      <c r="T41" s="456">
        <f t="shared" si="41"/>
        <v>0</v>
      </c>
      <c r="U41" s="457">
        <f t="shared" si="7"/>
        <v>0</v>
      </c>
      <c r="V41" s="455">
        <f t="shared" ref="V41:Z42" si="42">SUMIF($E$56:$E$87,$D41,V$56:V$87)</f>
        <v>0</v>
      </c>
      <c r="W41" s="456">
        <f t="shared" si="42"/>
        <v>0</v>
      </c>
      <c r="X41" s="457">
        <f t="shared" si="42"/>
        <v>0</v>
      </c>
      <c r="Y41" s="455">
        <f t="shared" si="42"/>
        <v>0</v>
      </c>
      <c r="Z41" s="456">
        <f t="shared" si="42"/>
        <v>0</v>
      </c>
      <c r="AA41" s="457">
        <f t="shared" si="8"/>
        <v>0</v>
      </c>
      <c r="AB41" s="455">
        <f t="shared" ref="AB41:AF42" si="43">SUMIF($E$56:$E$87,$D41,AB$56:AB$87)</f>
        <v>0</v>
      </c>
      <c r="AC41" s="456">
        <f t="shared" si="43"/>
        <v>0</v>
      </c>
      <c r="AD41" s="457">
        <f t="shared" si="43"/>
        <v>0</v>
      </c>
      <c r="AE41" s="455">
        <f t="shared" si="43"/>
        <v>0</v>
      </c>
      <c r="AF41" s="456">
        <f t="shared" si="43"/>
        <v>0</v>
      </c>
      <c r="AG41" s="457">
        <f t="shared" si="9"/>
        <v>0</v>
      </c>
      <c r="AH41" s="455">
        <f t="shared" ref="AH41:AL42" si="44">SUMIF($E$56:$E$87,$D41,AH$56:AH$87)</f>
        <v>0</v>
      </c>
      <c r="AI41" s="456">
        <f t="shared" si="44"/>
        <v>0</v>
      </c>
      <c r="AJ41" s="457">
        <f t="shared" si="44"/>
        <v>0</v>
      </c>
      <c r="AK41" s="455">
        <f t="shared" si="44"/>
        <v>0</v>
      </c>
      <c r="AL41" s="456">
        <f t="shared" si="44"/>
        <v>0</v>
      </c>
      <c r="AM41" s="457">
        <f t="shared" si="10"/>
        <v>0</v>
      </c>
      <c r="AN41" s="455">
        <f t="shared" ref="AN41:AR42" si="45">SUMIF($E$56:$E$87,$D41,AN$56:AN$87)</f>
        <v>0</v>
      </c>
      <c r="AO41" s="456">
        <f t="shared" si="45"/>
        <v>0</v>
      </c>
      <c r="AP41" s="457">
        <f t="shared" si="45"/>
        <v>0</v>
      </c>
      <c r="AQ41" s="455">
        <f t="shared" si="45"/>
        <v>0</v>
      </c>
      <c r="AR41" s="456">
        <f t="shared" si="45"/>
        <v>0</v>
      </c>
      <c r="AS41" s="496"/>
      <c r="AT41" s="496"/>
      <c r="AU41" s="496"/>
      <c r="AV41" s="496"/>
      <c r="AW41" s="496"/>
      <c r="AX41" s="496"/>
      <c r="AY41" s="496"/>
      <c r="AZ41" s="496"/>
      <c r="BA41" s="496"/>
      <c r="BB41" s="496"/>
      <c r="BC41" s="496"/>
      <c r="BD41" s="496"/>
      <c r="BE41" s="496"/>
      <c r="BF41" s="496"/>
    </row>
    <row r="42" spans="3:58">
      <c r="D42" s="378" t="s">
        <v>1500</v>
      </c>
      <c r="E42" s="826" t="s">
        <v>1483</v>
      </c>
      <c r="F42" s="827"/>
      <c r="G42" s="454">
        <f t="shared" si="40"/>
        <v>0</v>
      </c>
      <c r="H42" s="456">
        <f t="shared" si="40"/>
        <v>0</v>
      </c>
      <c r="I42" s="454">
        <f t="shared" si="40"/>
        <v>0</v>
      </c>
      <c r="J42" s="456">
        <f t="shared" si="40"/>
        <v>0</v>
      </c>
      <c r="K42" s="454">
        <f t="shared" si="40"/>
        <v>0</v>
      </c>
      <c r="L42" s="456">
        <f t="shared" si="40"/>
        <v>0</v>
      </c>
      <c r="M42" s="454">
        <f t="shared" si="40"/>
        <v>0</v>
      </c>
      <c r="N42" s="456">
        <f t="shared" si="40"/>
        <v>0</v>
      </c>
      <c r="O42" s="454">
        <f t="shared" si="6"/>
        <v>0</v>
      </c>
      <c r="P42" s="455">
        <f t="shared" si="41"/>
        <v>0</v>
      </c>
      <c r="Q42" s="456">
        <f t="shared" si="41"/>
        <v>0</v>
      </c>
      <c r="R42" s="457">
        <f t="shared" si="41"/>
        <v>0</v>
      </c>
      <c r="S42" s="455">
        <f t="shared" si="41"/>
        <v>0</v>
      </c>
      <c r="T42" s="456">
        <f t="shared" si="41"/>
        <v>0</v>
      </c>
      <c r="U42" s="457">
        <f t="shared" si="7"/>
        <v>0</v>
      </c>
      <c r="V42" s="455">
        <f t="shared" si="42"/>
        <v>0</v>
      </c>
      <c r="W42" s="456">
        <f t="shared" si="42"/>
        <v>0</v>
      </c>
      <c r="X42" s="457">
        <f t="shared" si="42"/>
        <v>0</v>
      </c>
      <c r="Y42" s="455">
        <f t="shared" si="42"/>
        <v>0</v>
      </c>
      <c r="Z42" s="456">
        <f t="shared" si="42"/>
        <v>0</v>
      </c>
      <c r="AA42" s="457">
        <f t="shared" si="8"/>
        <v>0</v>
      </c>
      <c r="AB42" s="455">
        <f t="shared" si="43"/>
        <v>0</v>
      </c>
      <c r="AC42" s="456">
        <f t="shared" si="43"/>
        <v>0</v>
      </c>
      <c r="AD42" s="457">
        <f t="shared" si="43"/>
        <v>0</v>
      </c>
      <c r="AE42" s="455">
        <f t="shared" si="43"/>
        <v>0</v>
      </c>
      <c r="AF42" s="456">
        <f t="shared" si="43"/>
        <v>0</v>
      </c>
      <c r="AG42" s="457">
        <f t="shared" si="9"/>
        <v>0</v>
      </c>
      <c r="AH42" s="455">
        <f t="shared" si="44"/>
        <v>0</v>
      </c>
      <c r="AI42" s="456">
        <f t="shared" si="44"/>
        <v>0</v>
      </c>
      <c r="AJ42" s="457">
        <f t="shared" si="44"/>
        <v>0</v>
      </c>
      <c r="AK42" s="455">
        <f t="shared" si="44"/>
        <v>0</v>
      </c>
      <c r="AL42" s="456">
        <f t="shared" si="44"/>
        <v>0</v>
      </c>
      <c r="AM42" s="457">
        <f t="shared" si="10"/>
        <v>0</v>
      </c>
      <c r="AN42" s="455">
        <f t="shared" si="45"/>
        <v>0</v>
      </c>
      <c r="AO42" s="456">
        <f t="shared" si="45"/>
        <v>0</v>
      </c>
      <c r="AP42" s="457">
        <f t="shared" si="45"/>
        <v>0</v>
      </c>
      <c r="AQ42" s="455">
        <f t="shared" si="45"/>
        <v>0</v>
      </c>
      <c r="AR42" s="456">
        <f t="shared" si="45"/>
        <v>0</v>
      </c>
      <c r="AS42" s="496"/>
      <c r="AT42" s="496"/>
      <c r="AU42" s="496"/>
      <c r="AV42" s="496"/>
      <c r="AW42" s="496"/>
      <c r="AX42" s="496"/>
      <c r="AY42" s="496"/>
      <c r="AZ42" s="496"/>
      <c r="BA42" s="496"/>
      <c r="BB42" s="496"/>
      <c r="BC42" s="496"/>
      <c r="BD42" s="496"/>
      <c r="BE42" s="496"/>
      <c r="BF42" s="496"/>
    </row>
    <row r="43" spans="3:58">
      <c r="C43" s="341" t="s">
        <v>2304</v>
      </c>
      <c r="D43" s="378" t="s">
        <v>1791</v>
      </c>
      <c r="E43" s="807" t="s">
        <v>1792</v>
      </c>
      <c r="F43" s="808"/>
      <c r="G43" s="454">
        <f t="shared" ref="G43:N43" si="46">G44+G45+G46</f>
        <v>398.8</v>
      </c>
      <c r="H43" s="456">
        <f t="shared" si="46"/>
        <v>0.217</v>
      </c>
      <c r="I43" s="454">
        <f t="shared" si="46"/>
        <v>398.8</v>
      </c>
      <c r="J43" s="456">
        <f t="shared" si="46"/>
        <v>0.217</v>
      </c>
      <c r="K43" s="454">
        <f t="shared" si="46"/>
        <v>373</v>
      </c>
      <c r="L43" s="456">
        <f t="shared" si="46"/>
        <v>0.217</v>
      </c>
      <c r="M43" s="454">
        <f t="shared" si="46"/>
        <v>373</v>
      </c>
      <c r="N43" s="456">
        <f t="shared" si="46"/>
        <v>0.217</v>
      </c>
      <c r="O43" s="454">
        <f t="shared" si="6"/>
        <v>398.8</v>
      </c>
      <c r="P43" s="455">
        <f>P44+P45+P46</f>
        <v>250.8</v>
      </c>
      <c r="Q43" s="456">
        <f>Q44+Q45+Q46</f>
        <v>148</v>
      </c>
      <c r="R43" s="457">
        <f>R44+R45+R46</f>
        <v>0.217</v>
      </c>
      <c r="S43" s="455">
        <f>S44+S45+S46</f>
        <v>0.217</v>
      </c>
      <c r="T43" s="456">
        <f>T44+T45+T46</f>
        <v>0.217</v>
      </c>
      <c r="U43" s="457">
        <f t="shared" si="7"/>
        <v>398.8</v>
      </c>
      <c r="V43" s="455">
        <f>V44+V45+V46</f>
        <v>250.8</v>
      </c>
      <c r="W43" s="456">
        <f>W44+W45+W46</f>
        <v>148</v>
      </c>
      <c r="X43" s="457">
        <f>X44+X45+X46</f>
        <v>0.217</v>
      </c>
      <c r="Y43" s="455">
        <f>Y44+Y45+Y46</f>
        <v>0.217</v>
      </c>
      <c r="Z43" s="456">
        <f>Z44+Z45+Z46</f>
        <v>0.217</v>
      </c>
      <c r="AA43" s="457">
        <f t="shared" si="8"/>
        <v>398.8</v>
      </c>
      <c r="AB43" s="455">
        <f>AB44+AB45+AB46</f>
        <v>250.8</v>
      </c>
      <c r="AC43" s="456">
        <f>AC44+AC45+AC46</f>
        <v>148</v>
      </c>
      <c r="AD43" s="457">
        <f>AD44+AD45+AD46</f>
        <v>0.217</v>
      </c>
      <c r="AE43" s="455">
        <f>AE44+AE45+AE46</f>
        <v>0.217</v>
      </c>
      <c r="AF43" s="456">
        <f>AF44+AF45+AF46</f>
        <v>0.217</v>
      </c>
      <c r="AG43" s="457">
        <f t="shared" si="9"/>
        <v>398.8</v>
      </c>
      <c r="AH43" s="455">
        <f>AH44+AH45+AH46</f>
        <v>250.8</v>
      </c>
      <c r="AI43" s="456">
        <f>AI44+AI45+AI46</f>
        <v>148</v>
      </c>
      <c r="AJ43" s="457">
        <f>AJ44+AJ45+AJ46</f>
        <v>0.217</v>
      </c>
      <c r="AK43" s="455">
        <f>AK44+AK45+AK46</f>
        <v>0.217</v>
      </c>
      <c r="AL43" s="456">
        <f>AL44+AL45+AL46</f>
        <v>0.217</v>
      </c>
      <c r="AM43" s="457">
        <f t="shared" si="10"/>
        <v>398.8</v>
      </c>
      <c r="AN43" s="455">
        <f>AN44+AN45+AN46</f>
        <v>250.8</v>
      </c>
      <c r="AO43" s="456">
        <f>AO44+AO45+AO46</f>
        <v>148</v>
      </c>
      <c r="AP43" s="457">
        <f>AP44+AP45+AP46</f>
        <v>0.217</v>
      </c>
      <c r="AQ43" s="455">
        <f>AQ44+AQ45+AQ46</f>
        <v>0.217</v>
      </c>
      <c r="AR43" s="456">
        <f>AR44+AR45+AR46</f>
        <v>0.217</v>
      </c>
      <c r="AS43" s="496"/>
      <c r="AT43" s="496"/>
      <c r="AU43" s="496"/>
      <c r="AV43" s="496"/>
      <c r="AW43" s="496"/>
      <c r="AX43" s="496"/>
      <c r="AY43" s="496"/>
      <c r="AZ43" s="496"/>
      <c r="BA43" s="496"/>
      <c r="BB43" s="496"/>
      <c r="BC43" s="496"/>
      <c r="BD43" s="496"/>
      <c r="BE43" s="496"/>
      <c r="BF43" s="496"/>
    </row>
    <row r="44" spans="3:58">
      <c r="D44" s="378" t="s">
        <v>1793</v>
      </c>
      <c r="E44" s="826" t="s">
        <v>1481</v>
      </c>
      <c r="F44" s="827"/>
      <c r="G44" s="454">
        <f t="shared" ref="G44:N46" si="47">SUMIF($E$56:$E$87,$D44,G$56:G$87)</f>
        <v>398.8</v>
      </c>
      <c r="H44" s="456">
        <f t="shared" si="47"/>
        <v>0.217</v>
      </c>
      <c r="I44" s="454">
        <f t="shared" si="47"/>
        <v>398.8</v>
      </c>
      <c r="J44" s="456">
        <f t="shared" si="47"/>
        <v>0.217</v>
      </c>
      <c r="K44" s="454">
        <f t="shared" si="47"/>
        <v>373</v>
      </c>
      <c r="L44" s="456">
        <f t="shared" si="47"/>
        <v>0.217</v>
      </c>
      <c r="M44" s="454">
        <f t="shared" si="47"/>
        <v>373</v>
      </c>
      <c r="N44" s="456">
        <f t="shared" si="47"/>
        <v>0.217</v>
      </c>
      <c r="O44" s="454">
        <f t="shared" si="6"/>
        <v>398.8</v>
      </c>
      <c r="P44" s="455">
        <f t="shared" ref="P44:Q46" si="48">SUMIF($E$56:$E$87,$D44,P$56:P$87)</f>
        <v>250.8</v>
      </c>
      <c r="Q44" s="456">
        <f t="shared" si="48"/>
        <v>148</v>
      </c>
      <c r="R44" s="457">
        <f t="shared" ref="R44:S46" si="49">SUMIF($E$56:$E$87,$D44,R$56:R$87)</f>
        <v>0.217</v>
      </c>
      <c r="S44" s="455">
        <f t="shared" si="49"/>
        <v>0.217</v>
      </c>
      <c r="T44" s="456">
        <f>SUMIF($E$56:$E$87,$D44,T$56:T$87)</f>
        <v>0.217</v>
      </c>
      <c r="U44" s="457">
        <f t="shared" si="7"/>
        <v>398.8</v>
      </c>
      <c r="V44" s="455">
        <f t="shared" ref="V44:W46" si="50">SUMIF($E$56:$E$87,$D44,V$56:V$87)</f>
        <v>250.8</v>
      </c>
      <c r="W44" s="456">
        <f t="shared" si="50"/>
        <v>148</v>
      </c>
      <c r="X44" s="457">
        <f t="shared" ref="X44:Y46" si="51">SUMIF($E$56:$E$87,$D44,X$56:X$87)</f>
        <v>0.217</v>
      </c>
      <c r="Y44" s="455">
        <f t="shared" si="51"/>
        <v>0.217</v>
      </c>
      <c r="Z44" s="456">
        <f>SUMIF($E$56:$E$87,$D44,Z$56:Z$87)</f>
        <v>0.217</v>
      </c>
      <c r="AA44" s="457">
        <f t="shared" si="8"/>
        <v>398.8</v>
      </c>
      <c r="AB44" s="455">
        <f t="shared" ref="AB44:AC46" si="52">SUMIF($E$56:$E$87,$D44,AB$56:AB$87)</f>
        <v>250.8</v>
      </c>
      <c r="AC44" s="456">
        <f t="shared" si="52"/>
        <v>148</v>
      </c>
      <c r="AD44" s="457">
        <f t="shared" ref="AD44:AE46" si="53">SUMIF($E$56:$E$87,$D44,AD$56:AD$87)</f>
        <v>0.217</v>
      </c>
      <c r="AE44" s="455">
        <f t="shared" si="53"/>
        <v>0.217</v>
      </c>
      <c r="AF44" s="456">
        <f>SUMIF($E$56:$E$87,$D44,AF$56:AF$87)</f>
        <v>0.217</v>
      </c>
      <c r="AG44" s="457">
        <f t="shared" si="9"/>
        <v>398.8</v>
      </c>
      <c r="AH44" s="455">
        <f t="shared" ref="AH44:AI46" si="54">SUMIF($E$56:$E$87,$D44,AH$56:AH$87)</f>
        <v>250.8</v>
      </c>
      <c r="AI44" s="456">
        <f t="shared" si="54"/>
        <v>148</v>
      </c>
      <c r="AJ44" s="457">
        <f t="shared" ref="AJ44:AK46" si="55">SUMIF($E$56:$E$87,$D44,AJ$56:AJ$87)</f>
        <v>0.217</v>
      </c>
      <c r="AK44" s="455">
        <f t="shared" si="55"/>
        <v>0.217</v>
      </c>
      <c r="AL44" s="456">
        <f>SUMIF($E$56:$E$87,$D44,AL$56:AL$87)</f>
        <v>0.217</v>
      </c>
      <c r="AM44" s="457">
        <f t="shared" si="10"/>
        <v>398.8</v>
      </c>
      <c r="AN44" s="455">
        <f t="shared" ref="AN44:AO46" si="56">SUMIF($E$56:$E$87,$D44,AN$56:AN$87)</f>
        <v>250.8</v>
      </c>
      <c r="AO44" s="456">
        <f t="shared" si="56"/>
        <v>148</v>
      </c>
      <c r="AP44" s="457">
        <f t="shared" ref="AP44:AQ46" si="57">SUMIF($E$56:$E$87,$D44,AP$56:AP$87)</f>
        <v>0.217</v>
      </c>
      <c r="AQ44" s="455">
        <f t="shared" si="57"/>
        <v>0.217</v>
      </c>
      <c r="AR44" s="456">
        <f>SUMIF($E$56:$E$87,$D44,AR$56:AR$87)</f>
        <v>0.217</v>
      </c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  <c r="BD44" s="496"/>
      <c r="BE44" s="496"/>
      <c r="BF44" s="496"/>
    </row>
    <row r="45" spans="3:58">
      <c r="D45" s="378" t="s">
        <v>1794</v>
      </c>
      <c r="E45" s="826" t="s">
        <v>1483</v>
      </c>
      <c r="F45" s="827"/>
      <c r="G45" s="454">
        <f t="shared" si="47"/>
        <v>0</v>
      </c>
      <c r="H45" s="456">
        <f t="shared" si="47"/>
        <v>0</v>
      </c>
      <c r="I45" s="454">
        <f t="shared" si="47"/>
        <v>0</v>
      </c>
      <c r="J45" s="456">
        <f t="shared" si="47"/>
        <v>0</v>
      </c>
      <c r="K45" s="454">
        <f t="shared" si="47"/>
        <v>0</v>
      </c>
      <c r="L45" s="456">
        <f t="shared" si="47"/>
        <v>0</v>
      </c>
      <c r="M45" s="454">
        <f t="shared" si="47"/>
        <v>0</v>
      </c>
      <c r="N45" s="456">
        <f t="shared" si="47"/>
        <v>0</v>
      </c>
      <c r="O45" s="454">
        <f t="shared" si="6"/>
        <v>0</v>
      </c>
      <c r="P45" s="455">
        <f t="shared" si="48"/>
        <v>0</v>
      </c>
      <c r="Q45" s="456">
        <f t="shared" si="48"/>
        <v>0</v>
      </c>
      <c r="R45" s="457">
        <f t="shared" si="49"/>
        <v>0</v>
      </c>
      <c r="S45" s="455">
        <f t="shared" si="49"/>
        <v>0</v>
      </c>
      <c r="T45" s="456">
        <f>SUMIF($E$56:$E$87,$D45,T$56:T$87)</f>
        <v>0</v>
      </c>
      <c r="U45" s="457">
        <f t="shared" si="7"/>
        <v>0</v>
      </c>
      <c r="V45" s="455">
        <f t="shared" si="50"/>
        <v>0</v>
      </c>
      <c r="W45" s="456">
        <f t="shared" si="50"/>
        <v>0</v>
      </c>
      <c r="X45" s="457">
        <f t="shared" si="51"/>
        <v>0</v>
      </c>
      <c r="Y45" s="455">
        <f t="shared" si="51"/>
        <v>0</v>
      </c>
      <c r="Z45" s="456">
        <f>SUMIF($E$56:$E$87,$D45,Z$56:Z$87)</f>
        <v>0</v>
      </c>
      <c r="AA45" s="457">
        <f t="shared" si="8"/>
        <v>0</v>
      </c>
      <c r="AB45" s="455">
        <f t="shared" si="52"/>
        <v>0</v>
      </c>
      <c r="AC45" s="456">
        <f t="shared" si="52"/>
        <v>0</v>
      </c>
      <c r="AD45" s="457">
        <f t="shared" si="53"/>
        <v>0</v>
      </c>
      <c r="AE45" s="455">
        <f t="shared" si="53"/>
        <v>0</v>
      </c>
      <c r="AF45" s="456">
        <f>SUMIF($E$56:$E$87,$D45,AF$56:AF$87)</f>
        <v>0</v>
      </c>
      <c r="AG45" s="457">
        <f t="shared" si="9"/>
        <v>0</v>
      </c>
      <c r="AH45" s="455">
        <f t="shared" si="54"/>
        <v>0</v>
      </c>
      <c r="AI45" s="456">
        <f t="shared" si="54"/>
        <v>0</v>
      </c>
      <c r="AJ45" s="457">
        <f t="shared" si="55"/>
        <v>0</v>
      </c>
      <c r="AK45" s="455">
        <f t="shared" si="55"/>
        <v>0</v>
      </c>
      <c r="AL45" s="456">
        <f>SUMIF($E$56:$E$87,$D45,AL$56:AL$87)</f>
        <v>0</v>
      </c>
      <c r="AM45" s="457">
        <f t="shared" si="10"/>
        <v>0</v>
      </c>
      <c r="AN45" s="455">
        <f t="shared" si="56"/>
        <v>0</v>
      </c>
      <c r="AO45" s="456">
        <f t="shared" si="56"/>
        <v>0</v>
      </c>
      <c r="AP45" s="457">
        <f t="shared" si="57"/>
        <v>0</v>
      </c>
      <c r="AQ45" s="455">
        <f t="shared" si="57"/>
        <v>0</v>
      </c>
      <c r="AR45" s="456">
        <f>SUMIF($E$56:$E$87,$D45,AR$56:AR$87)</f>
        <v>0</v>
      </c>
      <c r="AS45" s="496"/>
      <c r="AT45" s="496"/>
      <c r="AU45" s="496"/>
      <c r="AV45" s="496"/>
      <c r="AW45" s="496"/>
      <c r="AX45" s="496"/>
      <c r="AY45" s="496"/>
      <c r="AZ45" s="496"/>
      <c r="BA45" s="496"/>
      <c r="BB45" s="496"/>
      <c r="BC45" s="496"/>
      <c r="BD45" s="496"/>
      <c r="BE45" s="496"/>
      <c r="BF45" s="496"/>
    </row>
    <row r="46" spans="3:58">
      <c r="D46" s="378" t="s">
        <v>1795</v>
      </c>
      <c r="E46" s="826" t="s">
        <v>1485</v>
      </c>
      <c r="F46" s="827"/>
      <c r="G46" s="454">
        <f t="shared" si="47"/>
        <v>0</v>
      </c>
      <c r="H46" s="456">
        <f t="shared" si="47"/>
        <v>0</v>
      </c>
      <c r="I46" s="454">
        <f t="shared" si="47"/>
        <v>0</v>
      </c>
      <c r="J46" s="456">
        <f t="shared" si="47"/>
        <v>0</v>
      </c>
      <c r="K46" s="454">
        <f t="shared" si="47"/>
        <v>0</v>
      </c>
      <c r="L46" s="456">
        <f t="shared" si="47"/>
        <v>0</v>
      </c>
      <c r="M46" s="454">
        <f t="shared" si="47"/>
        <v>0</v>
      </c>
      <c r="N46" s="456">
        <f t="shared" si="47"/>
        <v>0</v>
      </c>
      <c r="O46" s="454">
        <f t="shared" si="6"/>
        <v>0</v>
      </c>
      <c r="P46" s="455">
        <f t="shared" si="48"/>
        <v>0</v>
      </c>
      <c r="Q46" s="456">
        <f t="shared" si="48"/>
        <v>0</v>
      </c>
      <c r="R46" s="457">
        <f t="shared" si="49"/>
        <v>0</v>
      </c>
      <c r="S46" s="455">
        <f t="shared" si="49"/>
        <v>0</v>
      </c>
      <c r="T46" s="456">
        <f>SUMIF($E$56:$E$87,$D46,T$56:T$87)</f>
        <v>0</v>
      </c>
      <c r="U46" s="457">
        <f t="shared" si="7"/>
        <v>0</v>
      </c>
      <c r="V46" s="455">
        <f t="shared" si="50"/>
        <v>0</v>
      </c>
      <c r="W46" s="456">
        <f t="shared" si="50"/>
        <v>0</v>
      </c>
      <c r="X46" s="457">
        <f t="shared" si="51"/>
        <v>0</v>
      </c>
      <c r="Y46" s="455">
        <f t="shared" si="51"/>
        <v>0</v>
      </c>
      <c r="Z46" s="456">
        <f>SUMIF($E$56:$E$87,$D46,Z$56:Z$87)</f>
        <v>0</v>
      </c>
      <c r="AA46" s="457">
        <f t="shared" si="8"/>
        <v>0</v>
      </c>
      <c r="AB46" s="455">
        <f t="shared" si="52"/>
        <v>0</v>
      </c>
      <c r="AC46" s="456">
        <f t="shared" si="52"/>
        <v>0</v>
      </c>
      <c r="AD46" s="457">
        <f t="shared" si="53"/>
        <v>0</v>
      </c>
      <c r="AE46" s="455">
        <f t="shared" si="53"/>
        <v>0</v>
      </c>
      <c r="AF46" s="456">
        <f>SUMIF($E$56:$E$87,$D46,AF$56:AF$87)</f>
        <v>0</v>
      </c>
      <c r="AG46" s="457">
        <f t="shared" si="9"/>
        <v>0</v>
      </c>
      <c r="AH46" s="455">
        <f t="shared" si="54"/>
        <v>0</v>
      </c>
      <c r="AI46" s="456">
        <f t="shared" si="54"/>
        <v>0</v>
      </c>
      <c r="AJ46" s="457">
        <f t="shared" si="55"/>
        <v>0</v>
      </c>
      <c r="AK46" s="455">
        <f t="shared" si="55"/>
        <v>0</v>
      </c>
      <c r="AL46" s="456">
        <f>SUMIF($E$56:$E$87,$D46,AL$56:AL$87)</f>
        <v>0</v>
      </c>
      <c r="AM46" s="457">
        <f t="shared" si="10"/>
        <v>0</v>
      </c>
      <c r="AN46" s="455">
        <f t="shared" si="56"/>
        <v>0</v>
      </c>
      <c r="AO46" s="456">
        <f t="shared" si="56"/>
        <v>0</v>
      </c>
      <c r="AP46" s="457">
        <f t="shared" si="57"/>
        <v>0</v>
      </c>
      <c r="AQ46" s="455">
        <f t="shared" si="57"/>
        <v>0</v>
      </c>
      <c r="AR46" s="456">
        <f>SUMIF($E$56:$E$87,$D46,AR$56:AR$87)</f>
        <v>0</v>
      </c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  <c r="BD46" s="496"/>
      <c r="BE46" s="496"/>
      <c r="BF46" s="496"/>
    </row>
    <row r="47" spans="3:58">
      <c r="C47" s="341" t="s">
        <v>2304</v>
      </c>
      <c r="D47" s="378" t="s">
        <v>1796</v>
      </c>
      <c r="E47" s="807" t="s">
        <v>1797</v>
      </c>
      <c r="F47" s="808"/>
      <c r="G47" s="454">
        <f t="shared" ref="G47:N47" si="58">G48+G49+G50</f>
        <v>22.3</v>
      </c>
      <c r="H47" s="456">
        <f t="shared" si="58"/>
        <v>1.0999999999999999E-2</v>
      </c>
      <c r="I47" s="454">
        <f t="shared" si="58"/>
        <v>22.24</v>
      </c>
      <c r="J47" s="456">
        <f t="shared" si="58"/>
        <v>1.0999999999999999E-2</v>
      </c>
      <c r="K47" s="454">
        <f t="shared" si="58"/>
        <v>23</v>
      </c>
      <c r="L47" s="456">
        <f t="shared" si="58"/>
        <v>1.0999999999999999E-2</v>
      </c>
      <c r="M47" s="454">
        <f t="shared" si="58"/>
        <v>23</v>
      </c>
      <c r="N47" s="456">
        <f t="shared" si="58"/>
        <v>1.0999999999999999E-2</v>
      </c>
      <c r="O47" s="454">
        <f t="shared" si="6"/>
        <v>22.3</v>
      </c>
      <c r="P47" s="455">
        <f>P48+P49+P50</f>
        <v>13.9</v>
      </c>
      <c r="Q47" s="456">
        <f>Q48+Q49+Q50</f>
        <v>8.4</v>
      </c>
      <c r="R47" s="457">
        <f>R48+R49+R50</f>
        <v>1.0999999999999999E-2</v>
      </c>
      <c r="S47" s="455">
        <f>S48+S49+S50</f>
        <v>1.0999999999999999E-2</v>
      </c>
      <c r="T47" s="456">
        <f>T48+T49+T50</f>
        <v>1.0999999999999999E-2</v>
      </c>
      <c r="U47" s="457">
        <f t="shared" si="7"/>
        <v>22.3</v>
      </c>
      <c r="V47" s="455">
        <f>V48+V49+V50</f>
        <v>13.9</v>
      </c>
      <c r="W47" s="456">
        <f>W48+W49+W50</f>
        <v>8.4</v>
      </c>
      <c r="X47" s="457">
        <f>X48+X49+X50</f>
        <v>1.0999999999999999E-2</v>
      </c>
      <c r="Y47" s="455">
        <f>Y48+Y49+Y50</f>
        <v>1.0999999999999999E-2</v>
      </c>
      <c r="Z47" s="456">
        <f>Z48+Z49+Z50</f>
        <v>1.0999999999999999E-2</v>
      </c>
      <c r="AA47" s="457">
        <f t="shared" si="8"/>
        <v>22.3</v>
      </c>
      <c r="AB47" s="455">
        <f>AB48+AB49+AB50</f>
        <v>13.9</v>
      </c>
      <c r="AC47" s="456">
        <f>AC48+AC49+AC50</f>
        <v>8.4</v>
      </c>
      <c r="AD47" s="457">
        <f>AD48+AD49+AD50</f>
        <v>1.0999999999999999E-2</v>
      </c>
      <c r="AE47" s="455">
        <f>AE48+AE49+AE50</f>
        <v>1.0999999999999999E-2</v>
      </c>
      <c r="AF47" s="456">
        <f>AF48+AF49+AF50</f>
        <v>1.0999999999999999E-2</v>
      </c>
      <c r="AG47" s="457">
        <f t="shared" si="9"/>
        <v>22.3</v>
      </c>
      <c r="AH47" s="455">
        <f>AH48+AH49+AH50</f>
        <v>13.9</v>
      </c>
      <c r="AI47" s="456">
        <f>AI48+AI49+AI50</f>
        <v>8.4</v>
      </c>
      <c r="AJ47" s="457">
        <f>AJ48+AJ49+AJ50</f>
        <v>1.0999999999999999E-2</v>
      </c>
      <c r="AK47" s="455">
        <f>AK48+AK49+AK50</f>
        <v>1.0999999999999999E-2</v>
      </c>
      <c r="AL47" s="456">
        <f>AL48+AL49+AL50</f>
        <v>1.0999999999999999E-2</v>
      </c>
      <c r="AM47" s="457">
        <f t="shared" si="10"/>
        <v>22.3</v>
      </c>
      <c r="AN47" s="455">
        <f>AN48+AN49+AN50</f>
        <v>13.9</v>
      </c>
      <c r="AO47" s="456">
        <f>AO48+AO49+AO50</f>
        <v>8.4</v>
      </c>
      <c r="AP47" s="457">
        <f>AP48+AP49+AP50</f>
        <v>1.0999999999999999E-2</v>
      </c>
      <c r="AQ47" s="455">
        <f>AQ48+AQ49+AQ50</f>
        <v>1.0999999999999999E-2</v>
      </c>
      <c r="AR47" s="456">
        <f>AR48+AR49+AR50</f>
        <v>1.0999999999999999E-2</v>
      </c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  <c r="BD47" s="496"/>
      <c r="BE47" s="496"/>
      <c r="BF47" s="496"/>
    </row>
    <row r="48" spans="3:58">
      <c r="D48" s="378" t="s">
        <v>1798</v>
      </c>
      <c r="E48" s="826" t="s">
        <v>1481</v>
      </c>
      <c r="F48" s="827"/>
      <c r="G48" s="454">
        <f t="shared" ref="G48:N51" si="59">SUMIF($E$56:$E$87,$D48,G$56:G$87)</f>
        <v>22.3</v>
      </c>
      <c r="H48" s="456">
        <f t="shared" si="59"/>
        <v>1.0999999999999999E-2</v>
      </c>
      <c r="I48" s="454">
        <f t="shared" si="59"/>
        <v>22.24</v>
      </c>
      <c r="J48" s="456">
        <f t="shared" si="59"/>
        <v>1.0999999999999999E-2</v>
      </c>
      <c r="K48" s="454">
        <f t="shared" si="59"/>
        <v>23</v>
      </c>
      <c r="L48" s="456">
        <f t="shared" si="59"/>
        <v>1.0999999999999999E-2</v>
      </c>
      <c r="M48" s="454">
        <f t="shared" si="59"/>
        <v>23</v>
      </c>
      <c r="N48" s="456">
        <f t="shared" si="59"/>
        <v>1.0999999999999999E-2</v>
      </c>
      <c r="O48" s="454">
        <f t="shared" si="6"/>
        <v>22.3</v>
      </c>
      <c r="P48" s="455">
        <f t="shared" ref="P48:Q51" si="60">SUMIF($E$56:$E$87,$D48,P$56:P$87)</f>
        <v>13.9</v>
      </c>
      <c r="Q48" s="456">
        <f t="shared" si="60"/>
        <v>8.4</v>
      </c>
      <c r="R48" s="457">
        <f t="shared" ref="R48:S51" si="61">SUMIF($E$56:$E$87,$D48,R$56:R$87)</f>
        <v>1.0999999999999999E-2</v>
      </c>
      <c r="S48" s="455">
        <f t="shared" si="61"/>
        <v>1.0999999999999999E-2</v>
      </c>
      <c r="T48" s="456">
        <f>SUMIF($E$56:$E$87,$D48,T$56:T$87)</f>
        <v>1.0999999999999999E-2</v>
      </c>
      <c r="U48" s="457">
        <f t="shared" si="7"/>
        <v>22.3</v>
      </c>
      <c r="V48" s="455">
        <f t="shared" ref="V48:W51" si="62">SUMIF($E$56:$E$87,$D48,V$56:V$87)</f>
        <v>13.9</v>
      </c>
      <c r="W48" s="456">
        <f t="shared" si="62"/>
        <v>8.4</v>
      </c>
      <c r="X48" s="457">
        <f t="shared" ref="X48:Y51" si="63">SUMIF($E$56:$E$87,$D48,X$56:X$87)</f>
        <v>1.0999999999999999E-2</v>
      </c>
      <c r="Y48" s="455">
        <f t="shared" si="63"/>
        <v>1.0999999999999999E-2</v>
      </c>
      <c r="Z48" s="456">
        <f>SUMIF($E$56:$E$87,$D48,Z$56:Z$87)</f>
        <v>1.0999999999999999E-2</v>
      </c>
      <c r="AA48" s="457">
        <f t="shared" si="8"/>
        <v>22.3</v>
      </c>
      <c r="AB48" s="455">
        <f t="shared" ref="AB48:AC51" si="64">SUMIF($E$56:$E$87,$D48,AB$56:AB$87)</f>
        <v>13.9</v>
      </c>
      <c r="AC48" s="456">
        <f t="shared" si="64"/>
        <v>8.4</v>
      </c>
      <c r="AD48" s="457">
        <f t="shared" ref="AD48:AE51" si="65">SUMIF($E$56:$E$87,$D48,AD$56:AD$87)</f>
        <v>1.0999999999999999E-2</v>
      </c>
      <c r="AE48" s="455">
        <f t="shared" si="65"/>
        <v>1.0999999999999999E-2</v>
      </c>
      <c r="AF48" s="456">
        <f>SUMIF($E$56:$E$87,$D48,AF$56:AF$87)</f>
        <v>1.0999999999999999E-2</v>
      </c>
      <c r="AG48" s="457">
        <f t="shared" si="9"/>
        <v>22.3</v>
      </c>
      <c r="AH48" s="455">
        <f t="shared" ref="AH48:AI51" si="66">SUMIF($E$56:$E$87,$D48,AH$56:AH$87)</f>
        <v>13.9</v>
      </c>
      <c r="AI48" s="456">
        <f t="shared" si="66"/>
        <v>8.4</v>
      </c>
      <c r="AJ48" s="457">
        <f t="shared" ref="AJ48:AK51" si="67">SUMIF($E$56:$E$87,$D48,AJ$56:AJ$87)</f>
        <v>1.0999999999999999E-2</v>
      </c>
      <c r="AK48" s="455">
        <f t="shared" si="67"/>
        <v>1.0999999999999999E-2</v>
      </c>
      <c r="AL48" s="456">
        <f>SUMIF($E$56:$E$87,$D48,AL$56:AL$87)</f>
        <v>1.0999999999999999E-2</v>
      </c>
      <c r="AM48" s="457">
        <f t="shared" si="10"/>
        <v>22.3</v>
      </c>
      <c r="AN48" s="455">
        <f t="shared" ref="AN48:AO51" si="68">SUMIF($E$56:$E$87,$D48,AN$56:AN$87)</f>
        <v>13.9</v>
      </c>
      <c r="AO48" s="456">
        <f t="shared" si="68"/>
        <v>8.4</v>
      </c>
      <c r="AP48" s="457">
        <f t="shared" ref="AP48:AQ51" si="69">SUMIF($E$56:$E$87,$D48,AP$56:AP$87)</f>
        <v>1.0999999999999999E-2</v>
      </c>
      <c r="AQ48" s="455">
        <f t="shared" si="69"/>
        <v>1.0999999999999999E-2</v>
      </c>
      <c r="AR48" s="456">
        <f>SUMIF($E$56:$E$87,$D48,AR$56:AR$87)</f>
        <v>1.0999999999999999E-2</v>
      </c>
      <c r="AS48" s="496"/>
      <c r="AT48" s="496"/>
      <c r="AU48" s="496"/>
      <c r="AV48" s="496"/>
      <c r="AW48" s="496"/>
      <c r="AX48" s="496"/>
      <c r="AY48" s="496"/>
      <c r="AZ48" s="496"/>
      <c r="BA48" s="496"/>
      <c r="BB48" s="496"/>
      <c r="BC48" s="496"/>
      <c r="BD48" s="496"/>
      <c r="BE48" s="496"/>
      <c r="BF48" s="496"/>
    </row>
    <row r="49" spans="1:58">
      <c r="D49" s="378" t="s">
        <v>1799</v>
      </c>
      <c r="E49" s="826" t="s">
        <v>1483</v>
      </c>
      <c r="F49" s="827"/>
      <c r="G49" s="454">
        <f t="shared" si="59"/>
        <v>0</v>
      </c>
      <c r="H49" s="456">
        <f t="shared" si="59"/>
        <v>0</v>
      </c>
      <c r="I49" s="454">
        <f t="shared" si="59"/>
        <v>0</v>
      </c>
      <c r="J49" s="456">
        <f t="shared" si="59"/>
        <v>0</v>
      </c>
      <c r="K49" s="454">
        <f t="shared" si="59"/>
        <v>0</v>
      </c>
      <c r="L49" s="456">
        <f t="shared" si="59"/>
        <v>0</v>
      </c>
      <c r="M49" s="454">
        <f t="shared" si="59"/>
        <v>0</v>
      </c>
      <c r="N49" s="456">
        <f t="shared" si="59"/>
        <v>0</v>
      </c>
      <c r="O49" s="454">
        <f t="shared" si="6"/>
        <v>0</v>
      </c>
      <c r="P49" s="455">
        <f t="shared" si="60"/>
        <v>0</v>
      </c>
      <c r="Q49" s="456">
        <f t="shared" si="60"/>
        <v>0</v>
      </c>
      <c r="R49" s="457">
        <f t="shared" si="61"/>
        <v>0</v>
      </c>
      <c r="S49" s="455">
        <f t="shared" si="61"/>
        <v>0</v>
      </c>
      <c r="T49" s="456">
        <f>SUMIF($E$56:$E$87,$D49,T$56:T$87)</f>
        <v>0</v>
      </c>
      <c r="U49" s="457">
        <f t="shared" si="7"/>
        <v>0</v>
      </c>
      <c r="V49" s="455">
        <f t="shared" si="62"/>
        <v>0</v>
      </c>
      <c r="W49" s="456">
        <f t="shared" si="62"/>
        <v>0</v>
      </c>
      <c r="X49" s="457">
        <f t="shared" si="63"/>
        <v>0</v>
      </c>
      <c r="Y49" s="455">
        <f t="shared" si="63"/>
        <v>0</v>
      </c>
      <c r="Z49" s="456">
        <f>SUMIF($E$56:$E$87,$D49,Z$56:Z$87)</f>
        <v>0</v>
      </c>
      <c r="AA49" s="457">
        <f t="shared" si="8"/>
        <v>0</v>
      </c>
      <c r="AB49" s="455">
        <f t="shared" si="64"/>
        <v>0</v>
      </c>
      <c r="AC49" s="456">
        <f t="shared" si="64"/>
        <v>0</v>
      </c>
      <c r="AD49" s="457">
        <f t="shared" si="65"/>
        <v>0</v>
      </c>
      <c r="AE49" s="455">
        <f t="shared" si="65"/>
        <v>0</v>
      </c>
      <c r="AF49" s="456">
        <f>SUMIF($E$56:$E$87,$D49,AF$56:AF$87)</f>
        <v>0</v>
      </c>
      <c r="AG49" s="457">
        <f t="shared" si="9"/>
        <v>0</v>
      </c>
      <c r="AH49" s="455">
        <f t="shared" si="66"/>
        <v>0</v>
      </c>
      <c r="AI49" s="456">
        <f t="shared" si="66"/>
        <v>0</v>
      </c>
      <c r="AJ49" s="457">
        <f t="shared" si="67"/>
        <v>0</v>
      </c>
      <c r="AK49" s="455">
        <f t="shared" si="67"/>
        <v>0</v>
      </c>
      <c r="AL49" s="456">
        <f>SUMIF($E$56:$E$87,$D49,AL$56:AL$87)</f>
        <v>0</v>
      </c>
      <c r="AM49" s="457">
        <f t="shared" si="10"/>
        <v>0</v>
      </c>
      <c r="AN49" s="455">
        <f t="shared" si="68"/>
        <v>0</v>
      </c>
      <c r="AO49" s="456">
        <f t="shared" si="68"/>
        <v>0</v>
      </c>
      <c r="AP49" s="457">
        <f t="shared" si="69"/>
        <v>0</v>
      </c>
      <c r="AQ49" s="455">
        <f t="shared" si="69"/>
        <v>0</v>
      </c>
      <c r="AR49" s="456">
        <f>SUMIF($E$56:$E$87,$D49,AR$56:AR$87)</f>
        <v>0</v>
      </c>
      <c r="AS49" s="496"/>
      <c r="AT49" s="496"/>
      <c r="AU49" s="496"/>
      <c r="AV49" s="496"/>
      <c r="AW49" s="496"/>
      <c r="AX49" s="496"/>
      <c r="AY49" s="496"/>
      <c r="AZ49" s="496"/>
      <c r="BA49" s="496"/>
      <c r="BB49" s="496"/>
      <c r="BC49" s="496"/>
      <c r="BD49" s="496"/>
      <c r="BE49" s="496"/>
      <c r="BF49" s="496"/>
    </row>
    <row r="50" spans="1:58">
      <c r="D50" s="378" t="s">
        <v>1800</v>
      </c>
      <c r="E50" s="826" t="s">
        <v>1485</v>
      </c>
      <c r="F50" s="827"/>
      <c r="G50" s="454">
        <f t="shared" si="59"/>
        <v>0</v>
      </c>
      <c r="H50" s="456">
        <f t="shared" si="59"/>
        <v>0</v>
      </c>
      <c r="I50" s="454">
        <f t="shared" si="59"/>
        <v>0</v>
      </c>
      <c r="J50" s="456">
        <f t="shared" si="59"/>
        <v>0</v>
      </c>
      <c r="K50" s="454">
        <f t="shared" si="59"/>
        <v>0</v>
      </c>
      <c r="L50" s="456">
        <f t="shared" si="59"/>
        <v>0</v>
      </c>
      <c r="M50" s="454">
        <f t="shared" si="59"/>
        <v>0</v>
      </c>
      <c r="N50" s="456">
        <f t="shared" si="59"/>
        <v>0</v>
      </c>
      <c r="O50" s="454">
        <f t="shared" si="6"/>
        <v>0</v>
      </c>
      <c r="P50" s="455">
        <f t="shared" si="60"/>
        <v>0</v>
      </c>
      <c r="Q50" s="456">
        <f t="shared" si="60"/>
        <v>0</v>
      </c>
      <c r="R50" s="457">
        <f t="shared" si="61"/>
        <v>0</v>
      </c>
      <c r="S50" s="455">
        <f t="shared" si="61"/>
        <v>0</v>
      </c>
      <c r="T50" s="456">
        <f>SUMIF($E$56:$E$87,$D50,T$56:T$87)</f>
        <v>0</v>
      </c>
      <c r="U50" s="457">
        <f t="shared" si="7"/>
        <v>0</v>
      </c>
      <c r="V50" s="455">
        <f t="shared" si="62"/>
        <v>0</v>
      </c>
      <c r="W50" s="456">
        <f t="shared" si="62"/>
        <v>0</v>
      </c>
      <c r="X50" s="457">
        <f t="shared" si="63"/>
        <v>0</v>
      </c>
      <c r="Y50" s="455">
        <f t="shared" si="63"/>
        <v>0</v>
      </c>
      <c r="Z50" s="456">
        <f>SUMIF($E$56:$E$87,$D50,Z$56:Z$87)</f>
        <v>0</v>
      </c>
      <c r="AA50" s="457">
        <f t="shared" si="8"/>
        <v>0</v>
      </c>
      <c r="AB50" s="455">
        <f t="shared" si="64"/>
        <v>0</v>
      </c>
      <c r="AC50" s="456">
        <f t="shared" si="64"/>
        <v>0</v>
      </c>
      <c r="AD50" s="457">
        <f t="shared" si="65"/>
        <v>0</v>
      </c>
      <c r="AE50" s="455">
        <f t="shared" si="65"/>
        <v>0</v>
      </c>
      <c r="AF50" s="456">
        <f>SUMIF($E$56:$E$87,$D50,AF$56:AF$87)</f>
        <v>0</v>
      </c>
      <c r="AG50" s="457">
        <f t="shared" si="9"/>
        <v>0</v>
      </c>
      <c r="AH50" s="455">
        <f t="shared" si="66"/>
        <v>0</v>
      </c>
      <c r="AI50" s="456">
        <f t="shared" si="66"/>
        <v>0</v>
      </c>
      <c r="AJ50" s="457">
        <f t="shared" si="67"/>
        <v>0</v>
      </c>
      <c r="AK50" s="455">
        <f t="shared" si="67"/>
        <v>0</v>
      </c>
      <c r="AL50" s="456">
        <f>SUMIF($E$56:$E$87,$D50,AL$56:AL$87)</f>
        <v>0</v>
      </c>
      <c r="AM50" s="457">
        <f t="shared" si="10"/>
        <v>0</v>
      </c>
      <c r="AN50" s="455">
        <f t="shared" si="68"/>
        <v>0</v>
      </c>
      <c r="AO50" s="456">
        <f t="shared" si="68"/>
        <v>0</v>
      </c>
      <c r="AP50" s="457">
        <f t="shared" si="69"/>
        <v>0</v>
      </c>
      <c r="AQ50" s="455">
        <f t="shared" si="69"/>
        <v>0</v>
      </c>
      <c r="AR50" s="456">
        <f>SUMIF($E$56:$E$87,$D50,AR$56:AR$87)</f>
        <v>0</v>
      </c>
      <c r="AS50" s="496"/>
      <c r="AT50" s="496"/>
      <c r="AU50" s="496"/>
      <c r="AV50" s="496"/>
      <c r="AW50" s="496"/>
      <c r="AX50" s="496"/>
      <c r="AY50" s="496"/>
      <c r="AZ50" s="496"/>
      <c r="BA50" s="496"/>
      <c r="BB50" s="496"/>
      <c r="BC50" s="496"/>
      <c r="BD50" s="496"/>
      <c r="BE50" s="496"/>
      <c r="BF50" s="496"/>
    </row>
    <row r="51" spans="1:58">
      <c r="B51" s="340" t="s">
        <v>1801</v>
      </c>
      <c r="D51" s="378" t="s">
        <v>1802</v>
      </c>
      <c r="E51" s="809" t="s">
        <v>1803</v>
      </c>
      <c r="F51" s="810"/>
      <c r="G51" s="454">
        <f t="shared" si="59"/>
        <v>0</v>
      </c>
      <c r="H51" s="456">
        <f t="shared" si="59"/>
        <v>0</v>
      </c>
      <c r="I51" s="454">
        <f t="shared" si="59"/>
        <v>0</v>
      </c>
      <c r="J51" s="456">
        <f t="shared" si="59"/>
        <v>0</v>
      </c>
      <c r="K51" s="454">
        <f t="shared" si="59"/>
        <v>0</v>
      </c>
      <c r="L51" s="456">
        <f t="shared" si="59"/>
        <v>0</v>
      </c>
      <c r="M51" s="454">
        <f t="shared" si="59"/>
        <v>0</v>
      </c>
      <c r="N51" s="456">
        <f t="shared" si="59"/>
        <v>0</v>
      </c>
      <c r="O51" s="454">
        <f t="shared" si="6"/>
        <v>0</v>
      </c>
      <c r="P51" s="455">
        <f t="shared" si="60"/>
        <v>0</v>
      </c>
      <c r="Q51" s="456">
        <f t="shared" si="60"/>
        <v>0</v>
      </c>
      <c r="R51" s="457">
        <f t="shared" si="61"/>
        <v>0</v>
      </c>
      <c r="S51" s="455">
        <f t="shared" si="61"/>
        <v>0</v>
      </c>
      <c r="T51" s="456">
        <f>SUMIF($E$56:$E$87,$D51,T$56:T$87)</f>
        <v>0</v>
      </c>
      <c r="U51" s="457">
        <f t="shared" si="7"/>
        <v>0</v>
      </c>
      <c r="V51" s="455">
        <f t="shared" si="62"/>
        <v>0</v>
      </c>
      <c r="W51" s="456">
        <f t="shared" si="62"/>
        <v>0</v>
      </c>
      <c r="X51" s="457">
        <f t="shared" si="63"/>
        <v>0</v>
      </c>
      <c r="Y51" s="455">
        <f t="shared" si="63"/>
        <v>0</v>
      </c>
      <c r="Z51" s="456">
        <f>SUMIF($E$56:$E$87,$D51,Z$56:Z$87)</f>
        <v>0</v>
      </c>
      <c r="AA51" s="457">
        <f t="shared" si="8"/>
        <v>0</v>
      </c>
      <c r="AB51" s="455">
        <f t="shared" si="64"/>
        <v>0</v>
      </c>
      <c r="AC51" s="456">
        <f t="shared" si="64"/>
        <v>0</v>
      </c>
      <c r="AD51" s="457">
        <f t="shared" si="65"/>
        <v>0</v>
      </c>
      <c r="AE51" s="455">
        <f t="shared" si="65"/>
        <v>0</v>
      </c>
      <c r="AF51" s="456">
        <f>SUMIF($E$56:$E$87,$D51,AF$56:AF$87)</f>
        <v>0</v>
      </c>
      <c r="AG51" s="457">
        <f t="shared" si="9"/>
        <v>0</v>
      </c>
      <c r="AH51" s="455">
        <f t="shared" si="66"/>
        <v>0</v>
      </c>
      <c r="AI51" s="456">
        <f t="shared" si="66"/>
        <v>0</v>
      </c>
      <c r="AJ51" s="457">
        <f t="shared" si="67"/>
        <v>0</v>
      </c>
      <c r="AK51" s="455">
        <f t="shared" si="67"/>
        <v>0</v>
      </c>
      <c r="AL51" s="456">
        <f>SUMIF($E$56:$E$87,$D51,AL$56:AL$87)</f>
        <v>0</v>
      </c>
      <c r="AM51" s="457">
        <f t="shared" si="10"/>
        <v>0</v>
      </c>
      <c r="AN51" s="455">
        <f t="shared" si="68"/>
        <v>0</v>
      </c>
      <c r="AO51" s="456">
        <f t="shared" si="68"/>
        <v>0</v>
      </c>
      <c r="AP51" s="457">
        <f t="shared" si="69"/>
        <v>0</v>
      </c>
      <c r="AQ51" s="455">
        <f t="shared" si="69"/>
        <v>0</v>
      </c>
      <c r="AR51" s="456">
        <f>SUMIF($E$56:$E$87,$D51,AR$56:AR$87)</f>
        <v>0</v>
      </c>
      <c r="AS51" s="496"/>
      <c r="AT51" s="496"/>
      <c r="AU51" s="496"/>
      <c r="AV51" s="496"/>
      <c r="AW51" s="496"/>
      <c r="AX51" s="496"/>
      <c r="AY51" s="496"/>
      <c r="AZ51" s="496"/>
      <c r="BA51" s="496"/>
      <c r="BB51" s="496"/>
      <c r="BC51" s="496"/>
      <c r="BD51" s="496"/>
      <c r="BE51" s="496"/>
      <c r="BF51" s="496"/>
    </row>
    <row r="52" spans="1:58">
      <c r="D52" s="378" t="s">
        <v>1804</v>
      </c>
      <c r="E52" s="809" t="s">
        <v>921</v>
      </c>
      <c r="F52" s="810"/>
      <c r="G52" s="454">
        <f t="shared" ref="G52:N52" si="70">G53+G54</f>
        <v>0</v>
      </c>
      <c r="H52" s="456">
        <f t="shared" si="70"/>
        <v>0</v>
      </c>
      <c r="I52" s="454">
        <f t="shared" si="70"/>
        <v>0</v>
      </c>
      <c r="J52" s="456">
        <f t="shared" si="70"/>
        <v>0</v>
      </c>
      <c r="K52" s="454">
        <f t="shared" si="70"/>
        <v>0</v>
      </c>
      <c r="L52" s="456">
        <f t="shared" si="70"/>
        <v>0</v>
      </c>
      <c r="M52" s="454">
        <f t="shared" si="70"/>
        <v>0</v>
      </c>
      <c r="N52" s="456">
        <f t="shared" si="70"/>
        <v>0</v>
      </c>
      <c r="O52" s="454">
        <f t="shared" si="6"/>
        <v>0</v>
      </c>
      <c r="P52" s="455">
        <f>P53+P54</f>
        <v>0</v>
      </c>
      <c r="Q52" s="456">
        <f>Q53+Q54</f>
        <v>0</v>
      </c>
      <c r="R52" s="457">
        <f>R53+R54</f>
        <v>0</v>
      </c>
      <c r="S52" s="455">
        <f>S53+S54</f>
        <v>0</v>
      </c>
      <c r="T52" s="456">
        <f>T53+T54</f>
        <v>0</v>
      </c>
      <c r="U52" s="457">
        <f t="shared" si="7"/>
        <v>0</v>
      </c>
      <c r="V52" s="455">
        <f>V53+V54</f>
        <v>0</v>
      </c>
      <c r="W52" s="456">
        <f>W53+W54</f>
        <v>0</v>
      </c>
      <c r="X52" s="457">
        <f>X53+X54</f>
        <v>0</v>
      </c>
      <c r="Y52" s="455">
        <f>Y53+Y54</f>
        <v>0</v>
      </c>
      <c r="Z52" s="456">
        <f>Z53+Z54</f>
        <v>0</v>
      </c>
      <c r="AA52" s="457">
        <f t="shared" si="8"/>
        <v>0</v>
      </c>
      <c r="AB52" s="455">
        <f>AB53+AB54</f>
        <v>0</v>
      </c>
      <c r="AC52" s="456">
        <f>AC53+AC54</f>
        <v>0</v>
      </c>
      <c r="AD52" s="457">
        <f>AD53+AD54</f>
        <v>0</v>
      </c>
      <c r="AE52" s="455">
        <f>AE53+AE54</f>
        <v>0</v>
      </c>
      <c r="AF52" s="456">
        <f>AF53+AF54</f>
        <v>0</v>
      </c>
      <c r="AG52" s="457">
        <f t="shared" si="9"/>
        <v>0</v>
      </c>
      <c r="AH52" s="455">
        <f>AH53+AH54</f>
        <v>0</v>
      </c>
      <c r="AI52" s="456">
        <f>AI53+AI54</f>
        <v>0</v>
      </c>
      <c r="AJ52" s="457">
        <f>AJ53+AJ54</f>
        <v>0</v>
      </c>
      <c r="AK52" s="455">
        <f>AK53+AK54</f>
        <v>0</v>
      </c>
      <c r="AL52" s="456">
        <f>AL53+AL54</f>
        <v>0</v>
      </c>
      <c r="AM52" s="457">
        <f t="shared" si="10"/>
        <v>0</v>
      </c>
      <c r="AN52" s="455">
        <f>AN53+AN54</f>
        <v>0</v>
      </c>
      <c r="AO52" s="456">
        <f>AO53+AO54</f>
        <v>0</v>
      </c>
      <c r="AP52" s="457">
        <f>AP53+AP54</f>
        <v>0</v>
      </c>
      <c r="AQ52" s="455">
        <f>AQ53+AQ54</f>
        <v>0</v>
      </c>
      <c r="AR52" s="456">
        <f>AR53+AR54</f>
        <v>0</v>
      </c>
      <c r="AS52" s="496"/>
      <c r="AT52" s="496"/>
      <c r="AU52" s="496"/>
      <c r="AV52" s="496"/>
      <c r="AW52" s="496"/>
      <c r="AX52" s="496"/>
      <c r="AY52" s="496"/>
      <c r="AZ52" s="496"/>
      <c r="BA52" s="496"/>
      <c r="BB52" s="496"/>
      <c r="BC52" s="496"/>
      <c r="BD52" s="496"/>
      <c r="BE52" s="496"/>
      <c r="BF52" s="496"/>
    </row>
    <row r="53" spans="1:58" ht="15" customHeight="1">
      <c r="D53" s="378" t="s">
        <v>922</v>
      </c>
      <c r="E53" s="826" t="s">
        <v>923</v>
      </c>
      <c r="F53" s="827"/>
      <c r="G53" s="454">
        <f t="shared" ref="G53:N55" si="71">SUMIF($E$56:$E$87,$D53,G$56:G$87)</f>
        <v>0</v>
      </c>
      <c r="H53" s="456">
        <f t="shared" si="71"/>
        <v>0</v>
      </c>
      <c r="I53" s="454">
        <f t="shared" si="71"/>
        <v>0</v>
      </c>
      <c r="J53" s="456">
        <f t="shared" si="71"/>
        <v>0</v>
      </c>
      <c r="K53" s="454">
        <f t="shared" si="71"/>
        <v>0</v>
      </c>
      <c r="L53" s="456">
        <f t="shared" si="71"/>
        <v>0</v>
      </c>
      <c r="M53" s="454">
        <f t="shared" si="71"/>
        <v>0</v>
      </c>
      <c r="N53" s="456">
        <f t="shared" si="71"/>
        <v>0</v>
      </c>
      <c r="O53" s="454">
        <f t="shared" si="6"/>
        <v>0</v>
      </c>
      <c r="P53" s="455">
        <f t="shared" ref="P53:Q55" si="72">SUMIF($E$56:$E$87,$D53,P$56:P$87)</f>
        <v>0</v>
      </c>
      <c r="Q53" s="456">
        <f t="shared" si="72"/>
        <v>0</v>
      </c>
      <c r="R53" s="457">
        <f t="shared" ref="R53:S55" si="73">SUMIF($E$56:$E$87,$D53,R$56:R$87)</f>
        <v>0</v>
      </c>
      <c r="S53" s="455">
        <f t="shared" si="73"/>
        <v>0</v>
      </c>
      <c r="T53" s="456">
        <f>SUMIF($E$56:$E$87,$D53,T$56:T$87)</f>
        <v>0</v>
      </c>
      <c r="U53" s="457">
        <f t="shared" si="7"/>
        <v>0</v>
      </c>
      <c r="V53" s="455">
        <f t="shared" ref="V53:W55" si="74">SUMIF($E$56:$E$87,$D53,V$56:V$87)</f>
        <v>0</v>
      </c>
      <c r="W53" s="456">
        <f t="shared" si="74"/>
        <v>0</v>
      </c>
      <c r="X53" s="457">
        <f t="shared" ref="X53:Y55" si="75">SUMIF($E$56:$E$87,$D53,X$56:X$87)</f>
        <v>0</v>
      </c>
      <c r="Y53" s="455">
        <f t="shared" si="75"/>
        <v>0</v>
      </c>
      <c r="Z53" s="456">
        <f>SUMIF($E$56:$E$87,$D53,Z$56:Z$87)</f>
        <v>0</v>
      </c>
      <c r="AA53" s="457">
        <f t="shared" si="8"/>
        <v>0</v>
      </c>
      <c r="AB53" s="455">
        <f t="shared" ref="AB53:AC55" si="76">SUMIF($E$56:$E$87,$D53,AB$56:AB$87)</f>
        <v>0</v>
      </c>
      <c r="AC53" s="456">
        <f t="shared" si="76"/>
        <v>0</v>
      </c>
      <c r="AD53" s="457">
        <f t="shared" ref="AD53:AE55" si="77">SUMIF($E$56:$E$87,$D53,AD$56:AD$87)</f>
        <v>0</v>
      </c>
      <c r="AE53" s="455">
        <f t="shared" si="77"/>
        <v>0</v>
      </c>
      <c r="AF53" s="456">
        <f>SUMIF($E$56:$E$87,$D53,AF$56:AF$87)</f>
        <v>0</v>
      </c>
      <c r="AG53" s="457">
        <f t="shared" si="9"/>
        <v>0</v>
      </c>
      <c r="AH53" s="455">
        <f t="shared" ref="AH53:AI55" si="78">SUMIF($E$56:$E$87,$D53,AH$56:AH$87)</f>
        <v>0</v>
      </c>
      <c r="AI53" s="456">
        <f t="shared" si="78"/>
        <v>0</v>
      </c>
      <c r="AJ53" s="457">
        <f t="shared" ref="AJ53:AK55" si="79">SUMIF($E$56:$E$87,$D53,AJ$56:AJ$87)</f>
        <v>0</v>
      </c>
      <c r="AK53" s="455">
        <f t="shared" si="79"/>
        <v>0</v>
      </c>
      <c r="AL53" s="456">
        <f>SUMIF($E$56:$E$87,$D53,AL$56:AL$87)</f>
        <v>0</v>
      </c>
      <c r="AM53" s="457">
        <f t="shared" si="10"/>
        <v>0</v>
      </c>
      <c r="AN53" s="455">
        <f t="shared" ref="AN53:AO55" si="80">SUMIF($E$56:$E$87,$D53,AN$56:AN$87)</f>
        <v>0</v>
      </c>
      <c r="AO53" s="456">
        <f t="shared" si="80"/>
        <v>0</v>
      </c>
      <c r="AP53" s="457">
        <f t="shared" ref="AP53:AQ55" si="81">SUMIF($E$56:$E$87,$D53,AP$56:AP$87)</f>
        <v>0</v>
      </c>
      <c r="AQ53" s="455">
        <f t="shared" si="81"/>
        <v>0</v>
      </c>
      <c r="AR53" s="456">
        <f>SUMIF($E$56:$E$87,$D53,AR$56:AR$87)</f>
        <v>0</v>
      </c>
      <c r="AS53" s="496"/>
      <c r="AT53" s="496"/>
      <c r="AU53" s="496"/>
      <c r="AV53" s="496"/>
      <c r="AW53" s="496"/>
      <c r="AX53" s="496"/>
      <c r="AY53" s="496"/>
      <c r="AZ53" s="496"/>
      <c r="BA53" s="496"/>
      <c r="BB53" s="496"/>
      <c r="BC53" s="496"/>
      <c r="BD53" s="496"/>
      <c r="BE53" s="496"/>
      <c r="BF53" s="496"/>
    </row>
    <row r="54" spans="1:58">
      <c r="B54" s="340" t="s">
        <v>924</v>
      </c>
      <c r="D54" s="378" t="s">
        <v>925</v>
      </c>
      <c r="E54" s="826" t="s">
        <v>926</v>
      </c>
      <c r="F54" s="827"/>
      <c r="G54" s="454">
        <f t="shared" si="71"/>
        <v>0</v>
      </c>
      <c r="H54" s="456">
        <f t="shared" si="71"/>
        <v>0</v>
      </c>
      <c r="I54" s="454">
        <f t="shared" si="71"/>
        <v>0</v>
      </c>
      <c r="J54" s="456">
        <f t="shared" si="71"/>
        <v>0</v>
      </c>
      <c r="K54" s="454">
        <f t="shared" si="71"/>
        <v>0</v>
      </c>
      <c r="L54" s="456">
        <f t="shared" si="71"/>
        <v>0</v>
      </c>
      <c r="M54" s="454">
        <f t="shared" si="71"/>
        <v>0</v>
      </c>
      <c r="N54" s="456">
        <f t="shared" si="71"/>
        <v>0</v>
      </c>
      <c r="O54" s="454">
        <f t="shared" si="6"/>
        <v>0</v>
      </c>
      <c r="P54" s="455">
        <f t="shared" si="72"/>
        <v>0</v>
      </c>
      <c r="Q54" s="456">
        <f t="shared" si="72"/>
        <v>0</v>
      </c>
      <c r="R54" s="457">
        <f t="shared" si="73"/>
        <v>0</v>
      </c>
      <c r="S54" s="455">
        <f t="shared" si="73"/>
        <v>0</v>
      </c>
      <c r="T54" s="456">
        <f>SUMIF($E$56:$E$87,$D54,T$56:T$87)</f>
        <v>0</v>
      </c>
      <c r="U54" s="457">
        <f t="shared" si="7"/>
        <v>0</v>
      </c>
      <c r="V54" s="455">
        <f t="shared" si="74"/>
        <v>0</v>
      </c>
      <c r="W54" s="456">
        <f t="shared" si="74"/>
        <v>0</v>
      </c>
      <c r="X54" s="457">
        <f t="shared" si="75"/>
        <v>0</v>
      </c>
      <c r="Y54" s="455">
        <f t="shared" si="75"/>
        <v>0</v>
      </c>
      <c r="Z54" s="456">
        <f>SUMIF($E$56:$E$87,$D54,Z$56:Z$87)</f>
        <v>0</v>
      </c>
      <c r="AA54" s="457">
        <f t="shared" si="8"/>
        <v>0</v>
      </c>
      <c r="AB54" s="455">
        <f t="shared" si="76"/>
        <v>0</v>
      </c>
      <c r="AC54" s="456">
        <f t="shared" si="76"/>
        <v>0</v>
      </c>
      <c r="AD54" s="457">
        <f t="shared" si="77"/>
        <v>0</v>
      </c>
      <c r="AE54" s="455">
        <f t="shared" si="77"/>
        <v>0</v>
      </c>
      <c r="AF54" s="456">
        <f>SUMIF($E$56:$E$87,$D54,AF$56:AF$87)</f>
        <v>0</v>
      </c>
      <c r="AG54" s="457">
        <f t="shared" si="9"/>
        <v>0</v>
      </c>
      <c r="AH54" s="455">
        <f t="shared" si="78"/>
        <v>0</v>
      </c>
      <c r="AI54" s="456">
        <f t="shared" si="78"/>
        <v>0</v>
      </c>
      <c r="AJ54" s="457">
        <f t="shared" si="79"/>
        <v>0</v>
      </c>
      <c r="AK54" s="455">
        <f t="shared" si="79"/>
        <v>0</v>
      </c>
      <c r="AL54" s="456">
        <f>SUMIF($E$56:$E$87,$D54,AL$56:AL$87)</f>
        <v>0</v>
      </c>
      <c r="AM54" s="457">
        <f t="shared" si="10"/>
        <v>0</v>
      </c>
      <c r="AN54" s="455">
        <f t="shared" si="80"/>
        <v>0</v>
      </c>
      <c r="AO54" s="456">
        <f t="shared" si="80"/>
        <v>0</v>
      </c>
      <c r="AP54" s="457">
        <f t="shared" si="81"/>
        <v>0</v>
      </c>
      <c r="AQ54" s="455">
        <f t="shared" si="81"/>
        <v>0</v>
      </c>
      <c r="AR54" s="456">
        <f>SUMIF($E$56:$E$87,$D54,AR$56:AR$87)</f>
        <v>0</v>
      </c>
      <c r="AS54" s="496"/>
      <c r="AT54" s="496"/>
      <c r="AU54" s="496"/>
      <c r="AV54" s="496"/>
      <c r="AW54" s="496"/>
      <c r="AX54" s="496"/>
      <c r="AY54" s="496"/>
      <c r="AZ54" s="496"/>
      <c r="BA54" s="496"/>
      <c r="BB54" s="496"/>
      <c r="BC54" s="496"/>
      <c r="BD54" s="496"/>
      <c r="BE54" s="496"/>
      <c r="BF54" s="496"/>
    </row>
    <row r="55" spans="1:58" ht="15" customHeight="1" thickBot="1">
      <c r="B55" s="340" t="s">
        <v>927</v>
      </c>
      <c r="C55" s="341" t="s">
        <v>2304</v>
      </c>
      <c r="D55" s="378" t="s">
        <v>928</v>
      </c>
      <c r="E55" s="813" t="s">
        <v>929</v>
      </c>
      <c r="F55" s="819"/>
      <c r="G55" s="454">
        <f t="shared" si="71"/>
        <v>0</v>
      </c>
      <c r="H55" s="456">
        <f t="shared" si="71"/>
        <v>0</v>
      </c>
      <c r="I55" s="454">
        <f t="shared" si="71"/>
        <v>0</v>
      </c>
      <c r="J55" s="456">
        <f t="shared" si="71"/>
        <v>0</v>
      </c>
      <c r="K55" s="454">
        <f t="shared" si="71"/>
        <v>0</v>
      </c>
      <c r="L55" s="456">
        <f t="shared" si="71"/>
        <v>0</v>
      </c>
      <c r="M55" s="454">
        <f t="shared" si="71"/>
        <v>0</v>
      </c>
      <c r="N55" s="456">
        <f t="shared" si="71"/>
        <v>0</v>
      </c>
      <c r="O55" s="454">
        <f t="shared" si="6"/>
        <v>0</v>
      </c>
      <c r="P55" s="455">
        <f t="shared" si="72"/>
        <v>0</v>
      </c>
      <c r="Q55" s="456">
        <f t="shared" si="72"/>
        <v>0</v>
      </c>
      <c r="R55" s="457">
        <f t="shared" si="73"/>
        <v>0</v>
      </c>
      <c r="S55" s="455">
        <f t="shared" si="73"/>
        <v>0</v>
      </c>
      <c r="T55" s="456">
        <f>SUMIF($E$56:$E$87,$D55,T$56:T$87)</f>
        <v>0</v>
      </c>
      <c r="U55" s="457">
        <f t="shared" si="7"/>
        <v>0</v>
      </c>
      <c r="V55" s="455">
        <f t="shared" si="74"/>
        <v>0</v>
      </c>
      <c r="W55" s="456">
        <f t="shared" si="74"/>
        <v>0</v>
      </c>
      <c r="X55" s="457">
        <f t="shared" si="75"/>
        <v>0</v>
      </c>
      <c r="Y55" s="455">
        <f t="shared" si="75"/>
        <v>0</v>
      </c>
      <c r="Z55" s="456">
        <f>SUMIF($E$56:$E$87,$D55,Z$56:Z$87)</f>
        <v>0</v>
      </c>
      <c r="AA55" s="457">
        <f t="shared" si="8"/>
        <v>0</v>
      </c>
      <c r="AB55" s="455">
        <f t="shared" si="76"/>
        <v>0</v>
      </c>
      <c r="AC55" s="456">
        <f t="shared" si="76"/>
        <v>0</v>
      </c>
      <c r="AD55" s="457">
        <f t="shared" si="77"/>
        <v>0</v>
      </c>
      <c r="AE55" s="455">
        <f t="shared" si="77"/>
        <v>0</v>
      </c>
      <c r="AF55" s="456">
        <f>SUMIF($E$56:$E$87,$D55,AF$56:AF$87)</f>
        <v>0</v>
      </c>
      <c r="AG55" s="457">
        <f t="shared" si="9"/>
        <v>0</v>
      </c>
      <c r="AH55" s="455">
        <f t="shared" si="78"/>
        <v>0</v>
      </c>
      <c r="AI55" s="456">
        <f t="shared" si="78"/>
        <v>0</v>
      </c>
      <c r="AJ55" s="457">
        <f t="shared" si="79"/>
        <v>0</v>
      </c>
      <c r="AK55" s="455">
        <f t="shared" si="79"/>
        <v>0</v>
      </c>
      <c r="AL55" s="456">
        <f>SUMIF($E$56:$E$87,$D55,AL$56:AL$87)</f>
        <v>0</v>
      </c>
      <c r="AM55" s="457">
        <f t="shared" si="10"/>
        <v>0</v>
      </c>
      <c r="AN55" s="455">
        <f t="shared" si="80"/>
        <v>0</v>
      </c>
      <c r="AO55" s="456">
        <f t="shared" si="80"/>
        <v>0</v>
      </c>
      <c r="AP55" s="457">
        <f t="shared" si="81"/>
        <v>0</v>
      </c>
      <c r="AQ55" s="455">
        <f t="shared" si="81"/>
        <v>0</v>
      </c>
      <c r="AR55" s="456">
        <f>SUMIF($E$56:$E$87,$D55,AR$56:AR$87)</f>
        <v>0</v>
      </c>
      <c r="AS55" s="496"/>
      <c r="AT55" s="496"/>
      <c r="AU55" s="496"/>
      <c r="AV55" s="496"/>
      <c r="AW55" s="496"/>
      <c r="AX55" s="496"/>
      <c r="AY55" s="496"/>
      <c r="AZ55" s="496"/>
      <c r="BA55" s="496"/>
      <c r="BB55" s="496"/>
      <c r="BC55" s="496"/>
      <c r="BD55" s="496"/>
      <c r="BE55" s="496"/>
      <c r="BF55" s="496"/>
    </row>
    <row r="56" spans="1:58" hidden="1">
      <c r="B56" s="340">
        <v>0</v>
      </c>
      <c r="D56" s="382" t="s">
        <v>930</v>
      </c>
      <c r="E56" s="836"/>
      <c r="F56" s="836"/>
      <c r="G56" s="556"/>
      <c r="H56" s="555"/>
      <c r="I56" s="556"/>
      <c r="J56" s="555"/>
      <c r="K56" s="556"/>
      <c r="L56" s="555"/>
      <c r="M56" s="556"/>
      <c r="N56" s="555"/>
      <c r="O56" s="534"/>
      <c r="P56" s="535"/>
      <c r="Q56" s="536"/>
      <c r="R56" s="535"/>
      <c r="S56" s="535"/>
      <c r="T56" s="536"/>
      <c r="U56" s="535"/>
      <c r="V56" s="535"/>
      <c r="W56" s="536"/>
      <c r="X56" s="535"/>
      <c r="Y56" s="535"/>
      <c r="Z56" s="536"/>
      <c r="AA56" s="535"/>
      <c r="AB56" s="535"/>
      <c r="AC56" s="536"/>
      <c r="AD56" s="535"/>
      <c r="AE56" s="535"/>
      <c r="AF56" s="536"/>
      <c r="AG56" s="535"/>
      <c r="AH56" s="535"/>
      <c r="AI56" s="536"/>
      <c r="AJ56" s="535"/>
      <c r="AK56" s="535"/>
      <c r="AL56" s="536"/>
      <c r="AM56" s="535"/>
      <c r="AN56" s="535"/>
      <c r="AO56" s="536"/>
      <c r="AP56" s="535"/>
      <c r="AQ56" s="535"/>
      <c r="AR56" s="536"/>
      <c r="AS56" s="496"/>
      <c r="AT56" s="496"/>
      <c r="AU56" s="496"/>
      <c r="AV56" s="496"/>
      <c r="AW56" s="496"/>
      <c r="AX56" s="496"/>
      <c r="AY56" s="496"/>
      <c r="AZ56" s="496"/>
      <c r="BA56" s="496"/>
      <c r="BB56" s="496"/>
      <c r="BC56" s="496"/>
      <c r="BD56" s="496"/>
      <c r="BE56" s="496"/>
      <c r="BF56" s="496"/>
    </row>
    <row r="57" spans="1:58" ht="16.5" thickTop="1">
      <c r="A57" s="406"/>
      <c r="B57" s="844" t="s">
        <v>1464</v>
      </c>
      <c r="C57" s="414" t="s">
        <v>2304</v>
      </c>
      <c r="D57" s="845" t="str">
        <f>"3." &amp; ROMAN(B57)</f>
        <v>3.I</v>
      </c>
      <c r="E57" s="416" t="s">
        <v>1474</v>
      </c>
      <c r="F57" s="417" t="s">
        <v>1535</v>
      </c>
      <c r="G57" s="543">
        <f t="shared" ref="G57:N57" si="82">G58+G86</f>
        <v>1234.0999999999999</v>
      </c>
      <c r="H57" s="545">
        <f t="shared" si="82"/>
        <v>0.72599999999999998</v>
      </c>
      <c r="I57" s="543">
        <f t="shared" si="82"/>
        <v>1065.27</v>
      </c>
      <c r="J57" s="545">
        <f t="shared" si="82"/>
        <v>0.72599999999999998</v>
      </c>
      <c r="K57" s="543">
        <f t="shared" si="82"/>
        <v>1057</v>
      </c>
      <c r="L57" s="545">
        <f t="shared" si="82"/>
        <v>0.72599999999999998</v>
      </c>
      <c r="M57" s="543">
        <f t="shared" si="82"/>
        <v>1057</v>
      </c>
      <c r="N57" s="545">
        <f t="shared" si="82"/>
        <v>0.72599999999999998</v>
      </c>
      <c r="O57" s="543">
        <f t="shared" ref="O57:O86" si="83">P57+Q57</f>
        <v>1338.2</v>
      </c>
      <c r="P57" s="544">
        <f>P58+P86</f>
        <v>841</v>
      </c>
      <c r="Q57" s="545">
        <f>Q58+Q86</f>
        <v>497.20000000000005</v>
      </c>
      <c r="R57" s="640">
        <f>R58+R86</f>
        <v>0.72599999999999998</v>
      </c>
      <c r="S57" s="544">
        <f>S58+S86</f>
        <v>0.72599999999999998</v>
      </c>
      <c r="T57" s="545">
        <f>T58+T86</f>
        <v>0.72599999999999998</v>
      </c>
      <c r="U57" s="640">
        <f t="shared" ref="U57:U86" si="84">V57+W57</f>
        <v>1338.2</v>
      </c>
      <c r="V57" s="544">
        <f>V58+V86</f>
        <v>841</v>
      </c>
      <c r="W57" s="545">
        <f>W58+W86</f>
        <v>497.20000000000005</v>
      </c>
      <c r="X57" s="640">
        <f>X58+X86</f>
        <v>0.72599999999999998</v>
      </c>
      <c r="Y57" s="544">
        <f>Y58+Y86</f>
        <v>0.72599999999999998</v>
      </c>
      <c r="Z57" s="545">
        <f>Z58+Z86</f>
        <v>0.72599999999999998</v>
      </c>
      <c r="AA57" s="640">
        <f t="shared" ref="AA57:AA86" si="85">AB57+AC57</f>
        <v>1338.2</v>
      </c>
      <c r="AB57" s="544">
        <f>AB58+AB86</f>
        <v>841</v>
      </c>
      <c r="AC57" s="545">
        <f>AC58+AC86</f>
        <v>497.20000000000005</v>
      </c>
      <c r="AD57" s="640">
        <f>AD58+AD86</f>
        <v>0.72599999999999998</v>
      </c>
      <c r="AE57" s="544">
        <f>AE58+AE86</f>
        <v>0.72599999999999998</v>
      </c>
      <c r="AF57" s="545">
        <f>AF58+AF86</f>
        <v>0.72599999999999998</v>
      </c>
      <c r="AG57" s="640">
        <f t="shared" ref="AG57:AG86" si="86">AH57+AI57</f>
        <v>1338.2</v>
      </c>
      <c r="AH57" s="544">
        <f>AH58+AH86</f>
        <v>841</v>
      </c>
      <c r="AI57" s="545">
        <f>AI58+AI86</f>
        <v>497.20000000000005</v>
      </c>
      <c r="AJ57" s="640">
        <f>AJ58+AJ86</f>
        <v>0.72599999999999998</v>
      </c>
      <c r="AK57" s="544">
        <f>AK58+AK86</f>
        <v>0.72599999999999998</v>
      </c>
      <c r="AL57" s="545">
        <f>AL58+AL86</f>
        <v>0.72599999999999998</v>
      </c>
      <c r="AM57" s="640">
        <f t="shared" ref="AM57:AM86" si="87">AN57+AO57</f>
        <v>1338.2</v>
      </c>
      <c r="AN57" s="544">
        <f>AN58+AN86</f>
        <v>841</v>
      </c>
      <c r="AO57" s="545">
        <f>AO58+AO86</f>
        <v>497.20000000000005</v>
      </c>
      <c r="AP57" s="640">
        <f>AP58+AP86</f>
        <v>0.72599999999999998</v>
      </c>
      <c r="AQ57" s="544">
        <f>AQ58+AQ86</f>
        <v>0.72599999999999998</v>
      </c>
      <c r="AR57" s="545">
        <f>AR58+AR86</f>
        <v>0.72599999999999998</v>
      </c>
      <c r="AS57" s="496"/>
      <c r="AT57" s="496"/>
      <c r="AU57" s="496"/>
      <c r="AV57" s="496"/>
      <c r="AW57" s="496"/>
      <c r="AX57" s="496"/>
      <c r="AY57" s="496"/>
      <c r="AZ57" s="496"/>
      <c r="BA57" s="496"/>
      <c r="BB57" s="496"/>
      <c r="BC57" s="496"/>
      <c r="BD57" s="496"/>
      <c r="BE57" s="496"/>
      <c r="BF57" s="496"/>
    </row>
    <row r="58" spans="1:58" ht="14.25">
      <c r="A58" s="406"/>
      <c r="B58" s="844"/>
      <c r="C58" s="407"/>
      <c r="D58" s="846"/>
      <c r="E58" s="378" t="s">
        <v>1476</v>
      </c>
      <c r="F58" s="388" t="s">
        <v>1477</v>
      </c>
      <c r="G58" s="454">
        <f t="shared" ref="G58:N58" si="88">G59+G70+G82</f>
        <v>1234.0999999999999</v>
      </c>
      <c r="H58" s="456">
        <f t="shared" si="88"/>
        <v>0.72599999999999998</v>
      </c>
      <c r="I58" s="454">
        <f t="shared" si="88"/>
        <v>1065.27</v>
      </c>
      <c r="J58" s="456">
        <f t="shared" si="88"/>
        <v>0.72599999999999998</v>
      </c>
      <c r="K58" s="454">
        <f t="shared" si="88"/>
        <v>1057</v>
      </c>
      <c r="L58" s="456">
        <f t="shared" si="88"/>
        <v>0.72599999999999998</v>
      </c>
      <c r="M58" s="454">
        <f t="shared" si="88"/>
        <v>1057</v>
      </c>
      <c r="N58" s="456">
        <f t="shared" si="88"/>
        <v>0.72599999999999998</v>
      </c>
      <c r="O58" s="454">
        <f t="shared" si="83"/>
        <v>1338.2</v>
      </c>
      <c r="P58" s="455">
        <f>P59+P70+P82</f>
        <v>841</v>
      </c>
      <c r="Q58" s="456">
        <f>Q59+Q70+Q82</f>
        <v>497.20000000000005</v>
      </c>
      <c r="R58" s="457">
        <f>R59+R70+R82</f>
        <v>0.72599999999999998</v>
      </c>
      <c r="S58" s="455">
        <f>S59+S70+S82</f>
        <v>0.72599999999999998</v>
      </c>
      <c r="T58" s="456">
        <f>T59+T70+T82</f>
        <v>0.72599999999999998</v>
      </c>
      <c r="U58" s="457">
        <f t="shared" si="84"/>
        <v>1338.2</v>
      </c>
      <c r="V58" s="455">
        <f>V59+V70+V82</f>
        <v>841</v>
      </c>
      <c r="W58" s="456">
        <f>W59+W70+W82</f>
        <v>497.20000000000005</v>
      </c>
      <c r="X58" s="457">
        <f>X59+X70+X82</f>
        <v>0.72599999999999998</v>
      </c>
      <c r="Y58" s="455">
        <f>Y59+Y70+Y82</f>
        <v>0.72599999999999998</v>
      </c>
      <c r="Z58" s="456">
        <f>Z59+Z70+Z82</f>
        <v>0.72599999999999998</v>
      </c>
      <c r="AA58" s="457">
        <f t="shared" si="85"/>
        <v>1338.2</v>
      </c>
      <c r="AB58" s="455">
        <f>AB59+AB70+AB82</f>
        <v>841</v>
      </c>
      <c r="AC58" s="456">
        <f>AC59+AC70+AC82</f>
        <v>497.20000000000005</v>
      </c>
      <c r="AD58" s="457">
        <f>AD59+AD70+AD82</f>
        <v>0.72599999999999998</v>
      </c>
      <c r="AE58" s="455">
        <f>AE59+AE70+AE82</f>
        <v>0.72599999999999998</v>
      </c>
      <c r="AF58" s="456">
        <f>AF59+AF70+AF82</f>
        <v>0.72599999999999998</v>
      </c>
      <c r="AG58" s="457">
        <f t="shared" si="86"/>
        <v>1338.2</v>
      </c>
      <c r="AH58" s="455">
        <f>AH59+AH70+AH82</f>
        <v>841</v>
      </c>
      <c r="AI58" s="456">
        <f>AI59+AI70+AI82</f>
        <v>497.20000000000005</v>
      </c>
      <c r="AJ58" s="457">
        <f>AJ59+AJ70+AJ82</f>
        <v>0.72599999999999998</v>
      </c>
      <c r="AK58" s="455">
        <f>AK59+AK70+AK82</f>
        <v>0.72599999999999998</v>
      </c>
      <c r="AL58" s="456">
        <f>AL59+AL70+AL82</f>
        <v>0.72599999999999998</v>
      </c>
      <c r="AM58" s="457">
        <f t="shared" si="87"/>
        <v>1338.2</v>
      </c>
      <c r="AN58" s="455">
        <f>AN59+AN70+AN82</f>
        <v>841</v>
      </c>
      <c r="AO58" s="456">
        <f>AO59+AO70+AO82</f>
        <v>497.20000000000005</v>
      </c>
      <c r="AP58" s="457">
        <f>AP59+AP70+AP82</f>
        <v>0.72599999999999998</v>
      </c>
      <c r="AQ58" s="455">
        <f>AQ59+AQ70+AQ82</f>
        <v>0.72599999999999998</v>
      </c>
      <c r="AR58" s="456">
        <f>AR59+AR70+AR82</f>
        <v>0.72599999999999998</v>
      </c>
      <c r="AS58" s="496"/>
      <c r="AT58" s="496"/>
      <c r="AU58" s="496"/>
      <c r="AV58" s="496"/>
      <c r="AW58" s="496"/>
      <c r="AX58" s="496"/>
      <c r="AY58" s="496"/>
      <c r="AZ58" s="496"/>
      <c r="BA58" s="496"/>
      <c r="BB58" s="496"/>
      <c r="BC58" s="496"/>
      <c r="BD58" s="496"/>
      <c r="BE58" s="496"/>
      <c r="BF58" s="496"/>
    </row>
    <row r="59" spans="1:58" ht="14.25">
      <c r="A59" s="406"/>
      <c r="B59" s="844"/>
      <c r="C59" s="407"/>
      <c r="D59" s="846"/>
      <c r="E59" s="378" t="s">
        <v>1478</v>
      </c>
      <c r="F59" s="421" t="s">
        <v>1479</v>
      </c>
      <c r="G59" s="454">
        <f t="shared" ref="G59:N59" si="89">G63+G67</f>
        <v>813</v>
      </c>
      <c r="H59" s="456">
        <f t="shared" si="89"/>
        <v>0.498</v>
      </c>
      <c r="I59" s="454">
        <f t="shared" si="89"/>
        <v>644.23</v>
      </c>
      <c r="J59" s="456">
        <f t="shared" si="89"/>
        <v>0.498</v>
      </c>
      <c r="K59" s="454">
        <f t="shared" si="89"/>
        <v>661</v>
      </c>
      <c r="L59" s="456">
        <f t="shared" si="89"/>
        <v>0.498</v>
      </c>
      <c r="M59" s="454">
        <f t="shared" si="89"/>
        <v>661</v>
      </c>
      <c r="N59" s="456">
        <f t="shared" si="89"/>
        <v>0.498</v>
      </c>
      <c r="O59" s="454">
        <f t="shared" si="83"/>
        <v>917.09999999999991</v>
      </c>
      <c r="P59" s="455">
        <f t="shared" ref="P59:T61" si="90">P63+P67</f>
        <v>576.29999999999995</v>
      </c>
      <c r="Q59" s="456">
        <f t="shared" si="90"/>
        <v>340.8</v>
      </c>
      <c r="R59" s="457">
        <f t="shared" si="90"/>
        <v>0.498</v>
      </c>
      <c r="S59" s="455">
        <f t="shared" si="90"/>
        <v>0.498</v>
      </c>
      <c r="T59" s="456">
        <f t="shared" si="90"/>
        <v>0.498</v>
      </c>
      <c r="U59" s="457">
        <f t="shared" si="84"/>
        <v>917.09999999999991</v>
      </c>
      <c r="V59" s="455">
        <f t="shared" ref="V59:Z61" si="91">V63+V67</f>
        <v>576.29999999999995</v>
      </c>
      <c r="W59" s="456">
        <f t="shared" si="91"/>
        <v>340.8</v>
      </c>
      <c r="X59" s="457">
        <f t="shared" si="91"/>
        <v>0.498</v>
      </c>
      <c r="Y59" s="455">
        <f t="shared" si="91"/>
        <v>0.498</v>
      </c>
      <c r="Z59" s="456">
        <f t="shared" si="91"/>
        <v>0.498</v>
      </c>
      <c r="AA59" s="457">
        <f t="shared" si="85"/>
        <v>917.09999999999991</v>
      </c>
      <c r="AB59" s="455">
        <f t="shared" ref="AB59:AF61" si="92">AB63+AB67</f>
        <v>576.29999999999995</v>
      </c>
      <c r="AC59" s="456">
        <f t="shared" si="92"/>
        <v>340.8</v>
      </c>
      <c r="AD59" s="457">
        <f t="shared" si="92"/>
        <v>0.498</v>
      </c>
      <c r="AE59" s="455">
        <f t="shared" si="92"/>
        <v>0.498</v>
      </c>
      <c r="AF59" s="456">
        <f t="shared" si="92"/>
        <v>0.498</v>
      </c>
      <c r="AG59" s="457">
        <f t="shared" si="86"/>
        <v>917.09999999999991</v>
      </c>
      <c r="AH59" s="455">
        <f t="shared" ref="AH59:AL61" si="93">AH63+AH67</f>
        <v>576.29999999999995</v>
      </c>
      <c r="AI59" s="456">
        <f t="shared" si="93"/>
        <v>340.8</v>
      </c>
      <c r="AJ59" s="457">
        <f t="shared" si="93"/>
        <v>0.498</v>
      </c>
      <c r="AK59" s="455">
        <f t="shared" si="93"/>
        <v>0.498</v>
      </c>
      <c r="AL59" s="456">
        <f t="shared" si="93"/>
        <v>0.498</v>
      </c>
      <c r="AM59" s="457">
        <f t="shared" si="87"/>
        <v>917.09999999999991</v>
      </c>
      <c r="AN59" s="455">
        <f t="shared" ref="AN59:AR61" si="94">AN63+AN67</f>
        <v>576.29999999999995</v>
      </c>
      <c r="AO59" s="456">
        <f t="shared" si="94"/>
        <v>340.8</v>
      </c>
      <c r="AP59" s="457">
        <f t="shared" si="94"/>
        <v>0.498</v>
      </c>
      <c r="AQ59" s="455">
        <f t="shared" si="94"/>
        <v>0.498</v>
      </c>
      <c r="AR59" s="456">
        <f t="shared" si="94"/>
        <v>0.498</v>
      </c>
      <c r="AS59" s="496"/>
      <c r="AT59" s="496"/>
      <c r="AU59" s="496"/>
      <c r="AV59" s="496"/>
      <c r="AW59" s="496"/>
      <c r="AX59" s="496"/>
      <c r="AY59" s="496"/>
      <c r="AZ59" s="496"/>
      <c r="BA59" s="496"/>
      <c r="BB59" s="496"/>
      <c r="BC59" s="496"/>
      <c r="BD59" s="496"/>
      <c r="BE59" s="496"/>
      <c r="BF59" s="496"/>
    </row>
    <row r="60" spans="1:58" ht="22.5">
      <c r="A60" s="406"/>
      <c r="B60" s="844"/>
      <c r="C60" s="407"/>
      <c r="D60" s="846"/>
      <c r="E60" s="378" t="s">
        <v>1480</v>
      </c>
      <c r="F60" s="422" t="s">
        <v>1481</v>
      </c>
      <c r="G60" s="454">
        <f t="shared" ref="G60:N60" si="95">G64+G68</f>
        <v>813</v>
      </c>
      <c r="H60" s="456">
        <f t="shared" si="95"/>
        <v>0.498</v>
      </c>
      <c r="I60" s="454">
        <f t="shared" si="95"/>
        <v>644.23</v>
      </c>
      <c r="J60" s="456">
        <f t="shared" si="95"/>
        <v>0.498</v>
      </c>
      <c r="K60" s="454">
        <f t="shared" si="95"/>
        <v>661</v>
      </c>
      <c r="L60" s="456">
        <f t="shared" si="95"/>
        <v>0.498</v>
      </c>
      <c r="M60" s="454">
        <f t="shared" si="95"/>
        <v>661</v>
      </c>
      <c r="N60" s="456">
        <f t="shared" si="95"/>
        <v>0.498</v>
      </c>
      <c r="O60" s="454">
        <f t="shared" si="83"/>
        <v>917.09999999999991</v>
      </c>
      <c r="P60" s="455">
        <f t="shared" si="90"/>
        <v>576.29999999999995</v>
      </c>
      <c r="Q60" s="456">
        <f t="shared" si="90"/>
        <v>340.8</v>
      </c>
      <c r="R60" s="457">
        <f t="shared" si="90"/>
        <v>0.498</v>
      </c>
      <c r="S60" s="455">
        <f t="shared" si="90"/>
        <v>0.498</v>
      </c>
      <c r="T60" s="456">
        <f t="shared" si="90"/>
        <v>0.498</v>
      </c>
      <c r="U60" s="457">
        <f t="shared" si="84"/>
        <v>917.09999999999991</v>
      </c>
      <c r="V60" s="455">
        <f t="shared" si="91"/>
        <v>576.29999999999995</v>
      </c>
      <c r="W60" s="456">
        <f t="shared" si="91"/>
        <v>340.8</v>
      </c>
      <c r="X60" s="457">
        <f t="shared" si="91"/>
        <v>0.498</v>
      </c>
      <c r="Y60" s="455">
        <f t="shared" si="91"/>
        <v>0.498</v>
      </c>
      <c r="Z60" s="456">
        <f t="shared" si="91"/>
        <v>0.498</v>
      </c>
      <c r="AA60" s="457">
        <f t="shared" si="85"/>
        <v>917.09999999999991</v>
      </c>
      <c r="AB60" s="455">
        <f t="shared" si="92"/>
        <v>576.29999999999995</v>
      </c>
      <c r="AC60" s="456">
        <f t="shared" si="92"/>
        <v>340.8</v>
      </c>
      <c r="AD60" s="457">
        <f t="shared" si="92"/>
        <v>0.498</v>
      </c>
      <c r="AE60" s="455">
        <f t="shared" si="92"/>
        <v>0.498</v>
      </c>
      <c r="AF60" s="456">
        <f t="shared" si="92"/>
        <v>0.498</v>
      </c>
      <c r="AG60" s="457">
        <f t="shared" si="86"/>
        <v>917.09999999999991</v>
      </c>
      <c r="AH60" s="455">
        <f t="shared" si="93"/>
        <v>576.29999999999995</v>
      </c>
      <c r="AI60" s="456">
        <f t="shared" si="93"/>
        <v>340.8</v>
      </c>
      <c r="AJ60" s="457">
        <f t="shared" si="93"/>
        <v>0.498</v>
      </c>
      <c r="AK60" s="455">
        <f t="shared" si="93"/>
        <v>0.498</v>
      </c>
      <c r="AL60" s="456">
        <f t="shared" si="93"/>
        <v>0.498</v>
      </c>
      <c r="AM60" s="457">
        <f t="shared" si="87"/>
        <v>917.09999999999991</v>
      </c>
      <c r="AN60" s="455">
        <f t="shared" si="94"/>
        <v>576.29999999999995</v>
      </c>
      <c r="AO60" s="456">
        <f t="shared" si="94"/>
        <v>340.8</v>
      </c>
      <c r="AP60" s="457">
        <f t="shared" si="94"/>
        <v>0.498</v>
      </c>
      <c r="AQ60" s="455">
        <f t="shared" si="94"/>
        <v>0.498</v>
      </c>
      <c r="AR60" s="456">
        <f t="shared" si="94"/>
        <v>0.498</v>
      </c>
      <c r="AS60" s="496"/>
      <c r="AT60" s="496"/>
      <c r="AU60" s="496"/>
      <c r="AV60" s="496"/>
      <c r="AW60" s="496"/>
      <c r="AX60" s="496"/>
      <c r="AY60" s="496"/>
      <c r="AZ60" s="496"/>
      <c r="BA60" s="496"/>
      <c r="BB60" s="496"/>
      <c r="BC60" s="496"/>
      <c r="BD60" s="496"/>
      <c r="BE60" s="496"/>
      <c r="BF60" s="496"/>
    </row>
    <row r="61" spans="1:58" ht="14.25">
      <c r="A61" s="406"/>
      <c r="B61" s="844"/>
      <c r="C61" s="407"/>
      <c r="D61" s="846"/>
      <c r="E61" s="378" t="s">
        <v>1482</v>
      </c>
      <c r="F61" s="422" t="s">
        <v>1483</v>
      </c>
      <c r="G61" s="454">
        <f t="shared" ref="G61:N61" si="96">G65+G69</f>
        <v>0</v>
      </c>
      <c r="H61" s="456">
        <f t="shared" si="96"/>
        <v>0</v>
      </c>
      <c r="I61" s="454">
        <f t="shared" si="96"/>
        <v>0</v>
      </c>
      <c r="J61" s="456">
        <f t="shared" si="96"/>
        <v>0</v>
      </c>
      <c r="K61" s="454">
        <f t="shared" si="96"/>
        <v>0</v>
      </c>
      <c r="L61" s="456">
        <f t="shared" si="96"/>
        <v>0</v>
      </c>
      <c r="M61" s="454">
        <f t="shared" si="96"/>
        <v>0</v>
      </c>
      <c r="N61" s="456">
        <f t="shared" si="96"/>
        <v>0</v>
      </c>
      <c r="O61" s="454">
        <f t="shared" si="83"/>
        <v>0</v>
      </c>
      <c r="P61" s="455">
        <f t="shared" si="90"/>
        <v>0</v>
      </c>
      <c r="Q61" s="456">
        <f t="shared" si="90"/>
        <v>0</v>
      </c>
      <c r="R61" s="457">
        <f t="shared" si="90"/>
        <v>0</v>
      </c>
      <c r="S61" s="455">
        <f t="shared" si="90"/>
        <v>0</v>
      </c>
      <c r="T61" s="456">
        <f t="shared" si="90"/>
        <v>0</v>
      </c>
      <c r="U61" s="457">
        <f t="shared" si="84"/>
        <v>0</v>
      </c>
      <c r="V61" s="455">
        <f t="shared" si="91"/>
        <v>0</v>
      </c>
      <c r="W61" s="456">
        <f t="shared" si="91"/>
        <v>0</v>
      </c>
      <c r="X61" s="457">
        <f t="shared" si="91"/>
        <v>0</v>
      </c>
      <c r="Y61" s="455">
        <f t="shared" si="91"/>
        <v>0</v>
      </c>
      <c r="Z61" s="456">
        <f t="shared" si="91"/>
        <v>0</v>
      </c>
      <c r="AA61" s="457">
        <f t="shared" si="85"/>
        <v>0</v>
      </c>
      <c r="AB61" s="455">
        <f t="shared" si="92"/>
        <v>0</v>
      </c>
      <c r="AC61" s="456">
        <f t="shared" si="92"/>
        <v>0</v>
      </c>
      <c r="AD61" s="457">
        <f t="shared" si="92"/>
        <v>0</v>
      </c>
      <c r="AE61" s="455">
        <f t="shared" si="92"/>
        <v>0</v>
      </c>
      <c r="AF61" s="456">
        <f t="shared" si="92"/>
        <v>0</v>
      </c>
      <c r="AG61" s="457">
        <f t="shared" si="86"/>
        <v>0</v>
      </c>
      <c r="AH61" s="455">
        <f t="shared" si="93"/>
        <v>0</v>
      </c>
      <c r="AI61" s="456">
        <f t="shared" si="93"/>
        <v>0</v>
      </c>
      <c r="AJ61" s="457">
        <f t="shared" si="93"/>
        <v>0</v>
      </c>
      <c r="AK61" s="455">
        <f t="shared" si="93"/>
        <v>0</v>
      </c>
      <c r="AL61" s="456">
        <f t="shared" si="93"/>
        <v>0</v>
      </c>
      <c r="AM61" s="457">
        <f t="shared" si="87"/>
        <v>0</v>
      </c>
      <c r="AN61" s="455">
        <f t="shared" si="94"/>
        <v>0</v>
      </c>
      <c r="AO61" s="456">
        <f t="shared" si="94"/>
        <v>0</v>
      </c>
      <c r="AP61" s="457">
        <f t="shared" si="94"/>
        <v>0</v>
      </c>
      <c r="AQ61" s="455">
        <f t="shared" si="94"/>
        <v>0</v>
      </c>
      <c r="AR61" s="456">
        <f t="shared" si="94"/>
        <v>0</v>
      </c>
      <c r="AS61" s="496"/>
      <c r="AT61" s="496"/>
      <c r="AU61" s="496"/>
      <c r="AV61" s="496"/>
      <c r="AW61" s="496"/>
      <c r="AX61" s="496"/>
      <c r="AY61" s="496"/>
      <c r="AZ61" s="496"/>
      <c r="BA61" s="496"/>
      <c r="BB61" s="496"/>
      <c r="BC61" s="496"/>
      <c r="BD61" s="496"/>
      <c r="BE61" s="496"/>
      <c r="BF61" s="496"/>
    </row>
    <row r="62" spans="1:58" ht="14.25">
      <c r="A62" s="406"/>
      <c r="B62" s="844"/>
      <c r="C62" s="407"/>
      <c r="D62" s="846"/>
      <c r="E62" s="378" t="s">
        <v>1484</v>
      </c>
      <c r="F62" s="422" t="s">
        <v>1485</v>
      </c>
      <c r="G62" s="454">
        <f>+'Баланс СТ 1'!G31</f>
        <v>0</v>
      </c>
      <c r="H62" s="456">
        <f>+'Баланс СТ 1'!H31</f>
        <v>0</v>
      </c>
      <c r="I62" s="454">
        <f>+'Баланс СТ 1'!I31</f>
        <v>0</v>
      </c>
      <c r="J62" s="456">
        <f>+'Баланс СТ 1'!J31</f>
        <v>0</v>
      </c>
      <c r="K62" s="454">
        <f>+'Баланс СТ 1'!K31</f>
        <v>0</v>
      </c>
      <c r="L62" s="456">
        <f>+'Баланс СТ 1'!L31</f>
        <v>0</v>
      </c>
      <c r="M62" s="454">
        <f>+'Баланс СТ 1'!M31</f>
        <v>0</v>
      </c>
      <c r="N62" s="456">
        <f>+'Баланс СТ 1'!N31</f>
        <v>0</v>
      </c>
      <c r="O62" s="454">
        <f t="shared" si="83"/>
        <v>0</v>
      </c>
      <c r="P62" s="455">
        <f>+'Баланс СТ 1'!P31</f>
        <v>0</v>
      </c>
      <c r="Q62" s="456">
        <f>+'Баланс СТ 1'!Q31</f>
        <v>0</v>
      </c>
      <c r="R62" s="457">
        <f>+'Баланс СТ 1'!R31</f>
        <v>0</v>
      </c>
      <c r="S62" s="455">
        <f>+'Баланс СТ 1'!S31</f>
        <v>0</v>
      </c>
      <c r="T62" s="456">
        <f>+'Баланс СТ 1'!T31</f>
        <v>0</v>
      </c>
      <c r="U62" s="457">
        <f t="shared" si="84"/>
        <v>0</v>
      </c>
      <c r="V62" s="455">
        <f>+'Баланс СТ 1'!V31</f>
        <v>0</v>
      </c>
      <c r="W62" s="456">
        <f>+'Баланс СТ 1'!W31</f>
        <v>0</v>
      </c>
      <c r="X62" s="457">
        <f>+'Баланс СТ 1'!X31</f>
        <v>0</v>
      </c>
      <c r="Y62" s="455">
        <f>+'Баланс СТ 1'!Y31</f>
        <v>0</v>
      </c>
      <c r="Z62" s="456">
        <f>+'Баланс СТ 1'!Z31</f>
        <v>0</v>
      </c>
      <c r="AA62" s="457">
        <f t="shared" si="85"/>
        <v>0</v>
      </c>
      <c r="AB62" s="455">
        <f>+'Баланс СТ 1'!AB31</f>
        <v>0</v>
      </c>
      <c r="AC62" s="456">
        <f>+'Баланс СТ 1'!AC31</f>
        <v>0</v>
      </c>
      <c r="AD62" s="457">
        <f>+'Баланс СТ 1'!AD31</f>
        <v>0</v>
      </c>
      <c r="AE62" s="455">
        <f>+'Баланс СТ 1'!AE31</f>
        <v>0</v>
      </c>
      <c r="AF62" s="456">
        <f>+'Баланс СТ 1'!AF31</f>
        <v>0</v>
      </c>
      <c r="AG62" s="457">
        <f t="shared" si="86"/>
        <v>0</v>
      </c>
      <c r="AH62" s="455">
        <f>+'Баланс СТ 1'!AH31</f>
        <v>0</v>
      </c>
      <c r="AI62" s="456">
        <f>+'Баланс СТ 1'!AI31</f>
        <v>0</v>
      </c>
      <c r="AJ62" s="457">
        <f>+'Баланс СТ 1'!AJ31</f>
        <v>0</v>
      </c>
      <c r="AK62" s="455">
        <f>+'Баланс СТ 1'!AK31</f>
        <v>0</v>
      </c>
      <c r="AL62" s="456">
        <f>+'Баланс СТ 1'!AL31</f>
        <v>0</v>
      </c>
      <c r="AM62" s="457">
        <f t="shared" si="87"/>
        <v>0</v>
      </c>
      <c r="AN62" s="455">
        <f>+'Баланс СТ 1'!AN31</f>
        <v>0</v>
      </c>
      <c r="AO62" s="456">
        <f>+'Баланс СТ 1'!AO31</f>
        <v>0</v>
      </c>
      <c r="AP62" s="457">
        <f>+'Баланс СТ 1'!AP31</f>
        <v>0</v>
      </c>
      <c r="AQ62" s="455">
        <f>+'Баланс СТ 1'!AQ31</f>
        <v>0</v>
      </c>
      <c r="AR62" s="456">
        <f>+'Баланс СТ 1'!AR31</f>
        <v>0</v>
      </c>
      <c r="AS62" s="496"/>
      <c r="AT62" s="496"/>
      <c r="AU62" s="496"/>
      <c r="AV62" s="496"/>
      <c r="AW62" s="496"/>
      <c r="AX62" s="496"/>
      <c r="AY62" s="496"/>
      <c r="AZ62" s="496"/>
      <c r="BA62" s="496"/>
      <c r="BB62" s="496"/>
      <c r="BC62" s="496"/>
      <c r="BD62" s="496"/>
      <c r="BE62" s="496"/>
      <c r="BF62" s="496"/>
    </row>
    <row r="63" spans="1:58" ht="14.25">
      <c r="A63" s="406"/>
      <c r="B63" s="844"/>
      <c r="C63" s="407"/>
      <c r="D63" s="846"/>
      <c r="E63" s="378" t="s">
        <v>1486</v>
      </c>
      <c r="F63" s="423" t="s">
        <v>1487</v>
      </c>
      <c r="G63" s="454">
        <f t="shared" ref="G63:N63" si="97">G64+G65+G66</f>
        <v>813</v>
      </c>
      <c r="H63" s="456">
        <f t="shared" si="97"/>
        <v>0.498</v>
      </c>
      <c r="I63" s="454">
        <f t="shared" si="97"/>
        <v>644.23</v>
      </c>
      <c r="J63" s="456">
        <f t="shared" si="97"/>
        <v>0.498</v>
      </c>
      <c r="K63" s="454">
        <f t="shared" si="97"/>
        <v>661</v>
      </c>
      <c r="L63" s="456">
        <f t="shared" si="97"/>
        <v>0.498</v>
      </c>
      <c r="M63" s="454">
        <f t="shared" si="97"/>
        <v>661</v>
      </c>
      <c r="N63" s="456">
        <f t="shared" si="97"/>
        <v>0.498</v>
      </c>
      <c r="O63" s="454">
        <f t="shared" si="83"/>
        <v>917.09999999999991</v>
      </c>
      <c r="P63" s="455">
        <f>P64+P65+P66</f>
        <v>576.29999999999995</v>
      </c>
      <c r="Q63" s="456">
        <f>Q64+Q65+Q66</f>
        <v>340.8</v>
      </c>
      <c r="R63" s="457">
        <f>R64+R65+R66</f>
        <v>0.498</v>
      </c>
      <c r="S63" s="455">
        <f>S64+S65+S66</f>
        <v>0.498</v>
      </c>
      <c r="T63" s="456">
        <f>T64+T65+T66</f>
        <v>0.498</v>
      </c>
      <c r="U63" s="457">
        <f t="shared" si="84"/>
        <v>917.09999999999991</v>
      </c>
      <c r="V63" s="455">
        <f>V64+V65+V66</f>
        <v>576.29999999999995</v>
      </c>
      <c r="W63" s="456">
        <f>W64+W65+W66</f>
        <v>340.8</v>
      </c>
      <c r="X63" s="457">
        <f>X64+X65+X66</f>
        <v>0.498</v>
      </c>
      <c r="Y63" s="455">
        <f>Y64+Y65+Y66</f>
        <v>0.498</v>
      </c>
      <c r="Z63" s="456">
        <f>Z64+Z65+Z66</f>
        <v>0.498</v>
      </c>
      <c r="AA63" s="457">
        <f t="shared" si="85"/>
        <v>917.09999999999991</v>
      </c>
      <c r="AB63" s="455">
        <f>AB64+AB65+AB66</f>
        <v>576.29999999999995</v>
      </c>
      <c r="AC63" s="456">
        <f>AC64+AC65+AC66</f>
        <v>340.8</v>
      </c>
      <c r="AD63" s="457">
        <f>AD64+AD65+AD66</f>
        <v>0.498</v>
      </c>
      <c r="AE63" s="455">
        <f>AE64+AE65+AE66</f>
        <v>0.498</v>
      </c>
      <c r="AF63" s="456">
        <f>AF64+AF65+AF66</f>
        <v>0.498</v>
      </c>
      <c r="AG63" s="457">
        <f t="shared" si="86"/>
        <v>917.09999999999991</v>
      </c>
      <c r="AH63" s="455">
        <f>AH64+AH65+AH66</f>
        <v>576.29999999999995</v>
      </c>
      <c r="AI63" s="456">
        <f>AI64+AI65+AI66</f>
        <v>340.8</v>
      </c>
      <c r="AJ63" s="457">
        <f>AJ64+AJ65+AJ66</f>
        <v>0.498</v>
      </c>
      <c r="AK63" s="455">
        <f>AK64+AK65+AK66</f>
        <v>0.498</v>
      </c>
      <c r="AL63" s="456">
        <f>AL64+AL65+AL66</f>
        <v>0.498</v>
      </c>
      <c r="AM63" s="457">
        <f t="shared" si="87"/>
        <v>917.09999999999991</v>
      </c>
      <c r="AN63" s="455">
        <f>AN64+AN65+AN66</f>
        <v>576.29999999999995</v>
      </c>
      <c r="AO63" s="456">
        <f>AO64+AO65+AO66</f>
        <v>340.8</v>
      </c>
      <c r="AP63" s="457">
        <f>AP64+AP65+AP66</f>
        <v>0.498</v>
      </c>
      <c r="AQ63" s="455">
        <f>AQ64+AQ65+AQ66</f>
        <v>0.498</v>
      </c>
      <c r="AR63" s="456">
        <f>AR64+AR65+AR66</f>
        <v>0.498</v>
      </c>
      <c r="AS63" s="496"/>
      <c r="AT63" s="496"/>
      <c r="AU63" s="496"/>
      <c r="AV63" s="496"/>
      <c r="AW63" s="496"/>
      <c r="AX63" s="496"/>
      <c r="AY63" s="496"/>
      <c r="AZ63" s="496"/>
      <c r="BA63" s="496"/>
      <c r="BB63" s="496"/>
      <c r="BC63" s="496"/>
      <c r="BD63" s="496"/>
      <c r="BE63" s="496"/>
      <c r="BF63" s="496"/>
    </row>
    <row r="64" spans="1:58" ht="22.5">
      <c r="A64" s="406"/>
      <c r="B64" s="844"/>
      <c r="C64" s="407"/>
      <c r="D64" s="846"/>
      <c r="E64" s="378" t="s">
        <v>1488</v>
      </c>
      <c r="F64" s="422" t="s">
        <v>1481</v>
      </c>
      <c r="G64" s="454">
        <f>+'Баланс СТ 1'!G33</f>
        <v>813</v>
      </c>
      <c r="H64" s="456">
        <f>+'Баланс СТ 1'!H33</f>
        <v>0.498</v>
      </c>
      <c r="I64" s="454">
        <f>+'Баланс СТ 1'!I33</f>
        <v>644.23</v>
      </c>
      <c r="J64" s="456">
        <f>+'Баланс СТ 1'!J33</f>
        <v>0.498</v>
      </c>
      <c r="K64" s="454">
        <f>+'Баланс СТ 1'!K33</f>
        <v>661</v>
      </c>
      <c r="L64" s="456">
        <f>+'Баланс СТ 1'!L33</f>
        <v>0.498</v>
      </c>
      <c r="M64" s="454">
        <f>+'Баланс СТ 1'!M33</f>
        <v>661</v>
      </c>
      <c r="N64" s="456">
        <f>+'Баланс СТ 1'!N33</f>
        <v>0.498</v>
      </c>
      <c r="O64" s="454">
        <f t="shared" si="83"/>
        <v>917.09999999999991</v>
      </c>
      <c r="P64" s="457">
        <f>+'Баланс СТ 1'!P33</f>
        <v>576.29999999999995</v>
      </c>
      <c r="Q64" s="644">
        <f>+'Баланс СТ 1'!Q33</f>
        <v>340.8</v>
      </c>
      <c r="R64" s="457">
        <f>+'Баланс СТ 1'!R33</f>
        <v>0.498</v>
      </c>
      <c r="S64" s="455">
        <f>+'Баланс СТ 1'!S33</f>
        <v>0.498</v>
      </c>
      <c r="T64" s="456">
        <f>+'Баланс СТ 1'!T33</f>
        <v>0.498</v>
      </c>
      <c r="U64" s="457">
        <f t="shared" si="84"/>
        <v>917.09999999999991</v>
      </c>
      <c r="V64" s="457">
        <f>+'Баланс СТ 1'!V33</f>
        <v>576.29999999999995</v>
      </c>
      <c r="W64" s="644">
        <f>+'Баланс СТ 1'!W33</f>
        <v>340.8</v>
      </c>
      <c r="X64" s="457">
        <f>+'Баланс СТ 1'!X33</f>
        <v>0.498</v>
      </c>
      <c r="Y64" s="455">
        <f>+'Баланс СТ 1'!Y33</f>
        <v>0.498</v>
      </c>
      <c r="Z64" s="456">
        <f>+'Баланс СТ 1'!Z33</f>
        <v>0.498</v>
      </c>
      <c r="AA64" s="457">
        <f t="shared" si="85"/>
        <v>917.09999999999991</v>
      </c>
      <c r="AB64" s="457">
        <f>+'Баланс СТ 1'!AB33</f>
        <v>576.29999999999995</v>
      </c>
      <c r="AC64" s="644">
        <f>+'Баланс СТ 1'!AC33</f>
        <v>340.8</v>
      </c>
      <c r="AD64" s="457">
        <f>+'Баланс СТ 1'!AD33</f>
        <v>0.498</v>
      </c>
      <c r="AE64" s="455">
        <f>+'Баланс СТ 1'!AE33</f>
        <v>0.498</v>
      </c>
      <c r="AF64" s="456">
        <f>+'Баланс СТ 1'!AF33</f>
        <v>0.498</v>
      </c>
      <c r="AG64" s="457">
        <f t="shared" si="86"/>
        <v>917.09999999999991</v>
      </c>
      <c r="AH64" s="457">
        <f>+'Баланс СТ 1'!AH33</f>
        <v>576.29999999999995</v>
      </c>
      <c r="AI64" s="644">
        <f>+'Баланс СТ 1'!AI33</f>
        <v>340.8</v>
      </c>
      <c r="AJ64" s="457">
        <f>+'Баланс СТ 1'!AJ33</f>
        <v>0.498</v>
      </c>
      <c r="AK64" s="455">
        <f>+'Баланс СТ 1'!AK33</f>
        <v>0.498</v>
      </c>
      <c r="AL64" s="456">
        <f>+'Баланс СТ 1'!AL33</f>
        <v>0.498</v>
      </c>
      <c r="AM64" s="457">
        <f t="shared" si="87"/>
        <v>917.09999999999991</v>
      </c>
      <c r="AN64" s="457">
        <f>+'Баланс СТ 1'!AN33</f>
        <v>576.29999999999995</v>
      </c>
      <c r="AO64" s="644">
        <f>+'Баланс СТ 1'!AO33</f>
        <v>340.8</v>
      </c>
      <c r="AP64" s="457">
        <f>+'Баланс СТ 1'!AP33</f>
        <v>0.498</v>
      </c>
      <c r="AQ64" s="455">
        <f>+'Баланс СТ 1'!AQ33</f>
        <v>0.498</v>
      </c>
      <c r="AR64" s="456">
        <f>+'Баланс СТ 1'!AR33</f>
        <v>0.498</v>
      </c>
      <c r="AS64" s="496"/>
      <c r="AT64" s="496"/>
      <c r="AU64" s="496"/>
      <c r="AV64" s="496"/>
      <c r="AW64" s="496"/>
      <c r="AX64" s="496"/>
      <c r="AY64" s="496"/>
      <c r="AZ64" s="496"/>
      <c r="BA64" s="496"/>
      <c r="BB64" s="496"/>
      <c r="BC64" s="496"/>
      <c r="BD64" s="496"/>
      <c r="BE64" s="496"/>
      <c r="BF64" s="496"/>
    </row>
    <row r="65" spans="1:58" ht="14.25">
      <c r="A65" s="406"/>
      <c r="B65" s="844"/>
      <c r="C65" s="407"/>
      <c r="D65" s="846"/>
      <c r="E65" s="378" t="s">
        <v>1489</v>
      </c>
      <c r="F65" s="422" t="s">
        <v>1483</v>
      </c>
      <c r="G65" s="454">
        <f>+'Баланс СТ 1'!G34</f>
        <v>0</v>
      </c>
      <c r="H65" s="456">
        <f>+'Баланс СТ 1'!H34</f>
        <v>0</v>
      </c>
      <c r="I65" s="454">
        <f>+'Баланс СТ 1'!I34</f>
        <v>0</v>
      </c>
      <c r="J65" s="456">
        <f>+'Баланс СТ 1'!J34</f>
        <v>0</v>
      </c>
      <c r="K65" s="454">
        <f>+'Баланс СТ 1'!K34</f>
        <v>0</v>
      </c>
      <c r="L65" s="456">
        <f>+'Баланс СТ 1'!L34</f>
        <v>0</v>
      </c>
      <c r="M65" s="454">
        <f>+'Баланс СТ 1'!M34</f>
        <v>0</v>
      </c>
      <c r="N65" s="456">
        <f>+'Баланс СТ 1'!N34</f>
        <v>0</v>
      </c>
      <c r="O65" s="454">
        <f t="shared" si="83"/>
        <v>0</v>
      </c>
      <c r="P65" s="457">
        <f>+'Баланс СТ 1'!P34</f>
        <v>0</v>
      </c>
      <c r="Q65" s="644">
        <f>+'Баланс СТ 1'!Q34</f>
        <v>0</v>
      </c>
      <c r="R65" s="457">
        <f>+'Баланс СТ 1'!R34</f>
        <v>0</v>
      </c>
      <c r="S65" s="455">
        <f>+'Баланс СТ 1'!S34</f>
        <v>0</v>
      </c>
      <c r="T65" s="456">
        <f>+'Баланс СТ 1'!T34</f>
        <v>0</v>
      </c>
      <c r="U65" s="457">
        <f t="shared" si="84"/>
        <v>0</v>
      </c>
      <c r="V65" s="457">
        <f>+'Баланс СТ 1'!V34</f>
        <v>0</v>
      </c>
      <c r="W65" s="644">
        <f>+'Баланс СТ 1'!W34</f>
        <v>0</v>
      </c>
      <c r="X65" s="457">
        <f>+'Баланс СТ 1'!X34</f>
        <v>0</v>
      </c>
      <c r="Y65" s="455">
        <f>+'Баланс СТ 1'!Y34</f>
        <v>0</v>
      </c>
      <c r="Z65" s="456">
        <f>+'Баланс СТ 1'!Z34</f>
        <v>0</v>
      </c>
      <c r="AA65" s="457">
        <f t="shared" si="85"/>
        <v>0</v>
      </c>
      <c r="AB65" s="457">
        <f>+'Баланс СТ 1'!AB34</f>
        <v>0</v>
      </c>
      <c r="AC65" s="644">
        <f>+'Баланс СТ 1'!AC34</f>
        <v>0</v>
      </c>
      <c r="AD65" s="457">
        <f>+'Баланс СТ 1'!AD34</f>
        <v>0</v>
      </c>
      <c r="AE65" s="455">
        <f>+'Баланс СТ 1'!AE34</f>
        <v>0</v>
      </c>
      <c r="AF65" s="456">
        <f>+'Баланс СТ 1'!AF34</f>
        <v>0</v>
      </c>
      <c r="AG65" s="457">
        <f t="shared" si="86"/>
        <v>0</v>
      </c>
      <c r="AH65" s="457">
        <f>+'Баланс СТ 1'!AH34</f>
        <v>0</v>
      </c>
      <c r="AI65" s="644">
        <f>+'Баланс СТ 1'!AI34</f>
        <v>0</v>
      </c>
      <c r="AJ65" s="457">
        <f>+'Баланс СТ 1'!AJ34</f>
        <v>0</v>
      </c>
      <c r="AK65" s="455">
        <f>+'Баланс СТ 1'!AK34</f>
        <v>0</v>
      </c>
      <c r="AL65" s="456">
        <f>+'Баланс СТ 1'!AL34</f>
        <v>0</v>
      </c>
      <c r="AM65" s="457">
        <f t="shared" si="87"/>
        <v>0</v>
      </c>
      <c r="AN65" s="457">
        <f>+'Баланс СТ 1'!AN34</f>
        <v>0</v>
      </c>
      <c r="AO65" s="644">
        <f>+'Баланс СТ 1'!AO34</f>
        <v>0</v>
      </c>
      <c r="AP65" s="457">
        <f>+'Баланс СТ 1'!AP34</f>
        <v>0</v>
      </c>
      <c r="AQ65" s="455">
        <f>+'Баланс СТ 1'!AQ34</f>
        <v>0</v>
      </c>
      <c r="AR65" s="456">
        <f>+'Баланс СТ 1'!AR34</f>
        <v>0</v>
      </c>
      <c r="AS65" s="496"/>
      <c r="AT65" s="496"/>
      <c r="AU65" s="496"/>
      <c r="AV65" s="496"/>
      <c r="AW65" s="496"/>
      <c r="AX65" s="496"/>
      <c r="AY65" s="496"/>
      <c r="AZ65" s="496"/>
      <c r="BA65" s="496"/>
      <c r="BB65" s="496"/>
      <c r="BC65" s="496"/>
      <c r="BD65" s="496"/>
      <c r="BE65" s="496"/>
      <c r="BF65" s="496"/>
    </row>
    <row r="66" spans="1:58" ht="14.25">
      <c r="A66" s="406"/>
      <c r="B66" s="844"/>
      <c r="C66" s="407"/>
      <c r="D66" s="846"/>
      <c r="E66" s="378" t="s">
        <v>1490</v>
      </c>
      <c r="F66" s="422" t="s">
        <v>1485</v>
      </c>
      <c r="G66" s="454">
        <f>+'Баланс СТ 1'!G35</f>
        <v>0</v>
      </c>
      <c r="H66" s="456">
        <f>+'Баланс СТ 1'!H35</f>
        <v>0</v>
      </c>
      <c r="I66" s="454">
        <f>+'Баланс СТ 1'!I35</f>
        <v>0</v>
      </c>
      <c r="J66" s="456">
        <f>+'Баланс СТ 1'!J35</f>
        <v>0</v>
      </c>
      <c r="K66" s="454">
        <f>+'Баланс СТ 1'!K35</f>
        <v>0</v>
      </c>
      <c r="L66" s="456">
        <f>+'Баланс СТ 1'!L35</f>
        <v>0</v>
      </c>
      <c r="M66" s="454">
        <f>+'Баланс СТ 1'!M35</f>
        <v>0</v>
      </c>
      <c r="N66" s="456">
        <f>+'Баланс СТ 1'!N35</f>
        <v>0</v>
      </c>
      <c r="O66" s="454">
        <f t="shared" si="83"/>
        <v>0</v>
      </c>
      <c r="P66" s="457">
        <f>+'Баланс СТ 1'!P35</f>
        <v>0</v>
      </c>
      <c r="Q66" s="644">
        <f>+'Баланс СТ 1'!Q35</f>
        <v>0</v>
      </c>
      <c r="R66" s="457">
        <f>+'Баланс СТ 1'!R35</f>
        <v>0</v>
      </c>
      <c r="S66" s="455">
        <f>+'Баланс СТ 1'!S35</f>
        <v>0</v>
      </c>
      <c r="T66" s="456">
        <f>+'Баланс СТ 1'!T35</f>
        <v>0</v>
      </c>
      <c r="U66" s="457">
        <f t="shared" si="84"/>
        <v>0</v>
      </c>
      <c r="V66" s="457">
        <f>+'Баланс СТ 1'!V35</f>
        <v>0</v>
      </c>
      <c r="W66" s="644">
        <f>+'Баланс СТ 1'!W35</f>
        <v>0</v>
      </c>
      <c r="X66" s="457">
        <f>+'Баланс СТ 1'!X35</f>
        <v>0</v>
      </c>
      <c r="Y66" s="455">
        <f>+'Баланс СТ 1'!Y35</f>
        <v>0</v>
      </c>
      <c r="Z66" s="456">
        <f>+'Баланс СТ 1'!Z35</f>
        <v>0</v>
      </c>
      <c r="AA66" s="457">
        <f t="shared" si="85"/>
        <v>0</v>
      </c>
      <c r="AB66" s="457">
        <f>+'Баланс СТ 1'!AB35</f>
        <v>0</v>
      </c>
      <c r="AC66" s="644">
        <f>+'Баланс СТ 1'!AC35</f>
        <v>0</v>
      </c>
      <c r="AD66" s="457">
        <f>+'Баланс СТ 1'!AD35</f>
        <v>0</v>
      </c>
      <c r="AE66" s="455">
        <f>+'Баланс СТ 1'!AE35</f>
        <v>0</v>
      </c>
      <c r="AF66" s="456">
        <f>+'Баланс СТ 1'!AF35</f>
        <v>0</v>
      </c>
      <c r="AG66" s="457">
        <f t="shared" si="86"/>
        <v>0</v>
      </c>
      <c r="AH66" s="457">
        <f>+'Баланс СТ 1'!AH35</f>
        <v>0</v>
      </c>
      <c r="AI66" s="644">
        <f>+'Баланс СТ 1'!AI35</f>
        <v>0</v>
      </c>
      <c r="AJ66" s="457">
        <f>+'Баланс СТ 1'!AJ35</f>
        <v>0</v>
      </c>
      <c r="AK66" s="455">
        <f>+'Баланс СТ 1'!AK35</f>
        <v>0</v>
      </c>
      <c r="AL66" s="456">
        <f>+'Баланс СТ 1'!AL35</f>
        <v>0</v>
      </c>
      <c r="AM66" s="457">
        <f t="shared" si="87"/>
        <v>0</v>
      </c>
      <c r="AN66" s="457">
        <f>+'Баланс СТ 1'!AN35</f>
        <v>0</v>
      </c>
      <c r="AO66" s="644">
        <f>+'Баланс СТ 1'!AO35</f>
        <v>0</v>
      </c>
      <c r="AP66" s="457">
        <f>+'Баланс СТ 1'!AP35</f>
        <v>0</v>
      </c>
      <c r="AQ66" s="455">
        <f>+'Баланс СТ 1'!AQ35</f>
        <v>0</v>
      </c>
      <c r="AR66" s="456">
        <f>+'Баланс СТ 1'!AR35</f>
        <v>0</v>
      </c>
      <c r="AS66" s="496"/>
      <c r="AT66" s="496"/>
      <c r="AU66" s="496"/>
      <c r="AV66" s="496"/>
      <c r="AW66" s="496"/>
      <c r="AX66" s="496"/>
      <c r="AY66" s="496"/>
      <c r="AZ66" s="496"/>
      <c r="BA66" s="496"/>
      <c r="BB66" s="496"/>
      <c r="BC66" s="496"/>
      <c r="BD66" s="496"/>
      <c r="BE66" s="496"/>
      <c r="BF66" s="496"/>
    </row>
    <row r="67" spans="1:58" ht="14.25">
      <c r="A67" s="406"/>
      <c r="B67" s="844"/>
      <c r="C67" s="407"/>
      <c r="D67" s="846"/>
      <c r="E67" s="378" t="s">
        <v>1491</v>
      </c>
      <c r="F67" s="423" t="s">
        <v>1492</v>
      </c>
      <c r="G67" s="454">
        <f t="shared" ref="G67:N67" si="98">G68+G69</f>
        <v>0</v>
      </c>
      <c r="H67" s="456">
        <f t="shared" si="98"/>
        <v>0</v>
      </c>
      <c r="I67" s="454">
        <f t="shared" si="98"/>
        <v>0</v>
      </c>
      <c r="J67" s="456">
        <f t="shared" si="98"/>
        <v>0</v>
      </c>
      <c r="K67" s="454">
        <f t="shared" si="98"/>
        <v>0</v>
      </c>
      <c r="L67" s="456">
        <f t="shared" si="98"/>
        <v>0</v>
      </c>
      <c r="M67" s="454">
        <f t="shared" si="98"/>
        <v>0</v>
      </c>
      <c r="N67" s="456">
        <f t="shared" si="98"/>
        <v>0</v>
      </c>
      <c r="O67" s="454">
        <f t="shared" si="83"/>
        <v>0</v>
      </c>
      <c r="P67" s="455">
        <f>P68+P69</f>
        <v>0</v>
      </c>
      <c r="Q67" s="456">
        <f>Q68+Q69</f>
        <v>0</v>
      </c>
      <c r="R67" s="457">
        <f>R68+R69</f>
        <v>0</v>
      </c>
      <c r="S67" s="455">
        <f>S68+S69</f>
        <v>0</v>
      </c>
      <c r="T67" s="456">
        <f>T68+T69</f>
        <v>0</v>
      </c>
      <c r="U67" s="457">
        <f t="shared" si="84"/>
        <v>0</v>
      </c>
      <c r="V67" s="455">
        <f>V68+V69</f>
        <v>0</v>
      </c>
      <c r="W67" s="456">
        <f>W68+W69</f>
        <v>0</v>
      </c>
      <c r="X67" s="457">
        <f>X68+X69</f>
        <v>0</v>
      </c>
      <c r="Y67" s="455">
        <f>Y68+Y69</f>
        <v>0</v>
      </c>
      <c r="Z67" s="456">
        <f>Z68+Z69</f>
        <v>0</v>
      </c>
      <c r="AA67" s="457">
        <f t="shared" si="85"/>
        <v>0</v>
      </c>
      <c r="AB67" s="455">
        <f>AB68+AB69</f>
        <v>0</v>
      </c>
      <c r="AC67" s="456">
        <f>AC68+AC69</f>
        <v>0</v>
      </c>
      <c r="AD67" s="457">
        <f>AD68+AD69</f>
        <v>0</v>
      </c>
      <c r="AE67" s="455">
        <f>AE68+AE69</f>
        <v>0</v>
      </c>
      <c r="AF67" s="456">
        <f>AF68+AF69</f>
        <v>0</v>
      </c>
      <c r="AG67" s="457">
        <f t="shared" si="86"/>
        <v>0</v>
      </c>
      <c r="AH67" s="455">
        <f>AH68+AH69</f>
        <v>0</v>
      </c>
      <c r="AI67" s="456">
        <f>AI68+AI69</f>
        <v>0</v>
      </c>
      <c r="AJ67" s="457">
        <f>AJ68+AJ69</f>
        <v>0</v>
      </c>
      <c r="AK67" s="455">
        <f>AK68+AK69</f>
        <v>0</v>
      </c>
      <c r="AL67" s="456">
        <f>AL68+AL69</f>
        <v>0</v>
      </c>
      <c r="AM67" s="457">
        <f t="shared" si="87"/>
        <v>0</v>
      </c>
      <c r="AN67" s="455">
        <f>AN68+AN69</f>
        <v>0</v>
      </c>
      <c r="AO67" s="456">
        <f>AO68+AO69</f>
        <v>0</v>
      </c>
      <c r="AP67" s="457">
        <f>AP68+AP69</f>
        <v>0</v>
      </c>
      <c r="AQ67" s="455">
        <f>AQ68+AQ69</f>
        <v>0</v>
      </c>
      <c r="AR67" s="456">
        <f>AR68+AR69</f>
        <v>0</v>
      </c>
      <c r="AS67" s="496"/>
      <c r="AT67" s="496"/>
      <c r="AU67" s="496"/>
      <c r="AV67" s="496"/>
      <c r="AW67" s="496"/>
      <c r="AX67" s="496"/>
      <c r="AY67" s="496"/>
      <c r="AZ67" s="496"/>
      <c r="BA67" s="496"/>
      <c r="BB67" s="496"/>
      <c r="BC67" s="496"/>
      <c r="BD67" s="496"/>
      <c r="BE67" s="496"/>
      <c r="BF67" s="496"/>
    </row>
    <row r="68" spans="1:58" ht="22.5">
      <c r="A68" s="406"/>
      <c r="B68" s="844"/>
      <c r="C68" s="407"/>
      <c r="D68" s="846"/>
      <c r="E68" s="378" t="s">
        <v>1493</v>
      </c>
      <c r="F68" s="422" t="s">
        <v>1481</v>
      </c>
      <c r="G68" s="454">
        <f>+'Баланс СТ 1'!G37</f>
        <v>0</v>
      </c>
      <c r="H68" s="456">
        <f>+'Баланс СТ 1'!H37</f>
        <v>0</v>
      </c>
      <c r="I68" s="454">
        <f>+'Баланс СТ 1'!I37</f>
        <v>0</v>
      </c>
      <c r="J68" s="456">
        <f>+'Баланс СТ 1'!J37</f>
        <v>0</v>
      </c>
      <c r="K68" s="454">
        <f>+'Баланс СТ 1'!K37</f>
        <v>0</v>
      </c>
      <c r="L68" s="456">
        <f>+'Баланс СТ 1'!L37</f>
        <v>0</v>
      </c>
      <c r="M68" s="454">
        <f>+'Баланс СТ 1'!M37</f>
        <v>0</v>
      </c>
      <c r="N68" s="456">
        <f>+'Баланс СТ 1'!N37</f>
        <v>0</v>
      </c>
      <c r="O68" s="454">
        <f t="shared" si="83"/>
        <v>0</v>
      </c>
      <c r="P68" s="457">
        <f>+'Баланс СТ 1'!P37</f>
        <v>0</v>
      </c>
      <c r="Q68" s="644">
        <f>+'Баланс СТ 1'!Q37</f>
        <v>0</v>
      </c>
      <c r="R68" s="457">
        <f>+'Баланс СТ 1'!R37</f>
        <v>0</v>
      </c>
      <c r="S68" s="455">
        <f>+'Баланс СТ 1'!S37</f>
        <v>0</v>
      </c>
      <c r="T68" s="456">
        <f>+'Баланс СТ 1'!T37</f>
        <v>0</v>
      </c>
      <c r="U68" s="457">
        <f t="shared" si="84"/>
        <v>0</v>
      </c>
      <c r="V68" s="457">
        <f>+'Баланс СТ 1'!V37</f>
        <v>0</v>
      </c>
      <c r="W68" s="644">
        <f>+'Баланс СТ 1'!W37</f>
        <v>0</v>
      </c>
      <c r="X68" s="457">
        <f>+'Баланс СТ 1'!X37</f>
        <v>0</v>
      </c>
      <c r="Y68" s="455">
        <f>+'Баланс СТ 1'!Y37</f>
        <v>0</v>
      </c>
      <c r="Z68" s="456">
        <f>+'Баланс СТ 1'!Z37</f>
        <v>0</v>
      </c>
      <c r="AA68" s="457">
        <f t="shared" si="85"/>
        <v>0</v>
      </c>
      <c r="AB68" s="457">
        <f>+'Баланс СТ 1'!AB37</f>
        <v>0</v>
      </c>
      <c r="AC68" s="644">
        <f>+'Баланс СТ 1'!AC37</f>
        <v>0</v>
      </c>
      <c r="AD68" s="457">
        <f>+'Баланс СТ 1'!AD37</f>
        <v>0</v>
      </c>
      <c r="AE68" s="455">
        <f>+'Баланс СТ 1'!AE37</f>
        <v>0</v>
      </c>
      <c r="AF68" s="456">
        <f>+'Баланс СТ 1'!AF37</f>
        <v>0</v>
      </c>
      <c r="AG68" s="457">
        <f t="shared" si="86"/>
        <v>0</v>
      </c>
      <c r="AH68" s="457">
        <f>+'Баланс СТ 1'!AH37</f>
        <v>0</v>
      </c>
      <c r="AI68" s="644">
        <f>+'Баланс СТ 1'!AI37</f>
        <v>0</v>
      </c>
      <c r="AJ68" s="457">
        <f>+'Баланс СТ 1'!AJ37</f>
        <v>0</v>
      </c>
      <c r="AK68" s="455">
        <f>+'Баланс СТ 1'!AK37</f>
        <v>0</v>
      </c>
      <c r="AL68" s="456">
        <f>+'Баланс СТ 1'!AL37</f>
        <v>0</v>
      </c>
      <c r="AM68" s="457">
        <f t="shared" si="87"/>
        <v>0</v>
      </c>
      <c r="AN68" s="457">
        <f>+'Баланс СТ 1'!AN37</f>
        <v>0</v>
      </c>
      <c r="AO68" s="644">
        <f>+'Баланс СТ 1'!AO37</f>
        <v>0</v>
      </c>
      <c r="AP68" s="457">
        <f>+'Баланс СТ 1'!AP37</f>
        <v>0</v>
      </c>
      <c r="AQ68" s="455">
        <f>+'Баланс СТ 1'!AQ37</f>
        <v>0</v>
      </c>
      <c r="AR68" s="456">
        <f>+'Баланс СТ 1'!AR37</f>
        <v>0</v>
      </c>
      <c r="AS68" s="496"/>
      <c r="AT68" s="496"/>
      <c r="AU68" s="496"/>
      <c r="AV68" s="496"/>
      <c r="AW68" s="496"/>
      <c r="AX68" s="496"/>
      <c r="AY68" s="496"/>
      <c r="AZ68" s="496"/>
      <c r="BA68" s="496"/>
      <c r="BB68" s="496"/>
      <c r="BC68" s="496"/>
      <c r="BD68" s="496"/>
      <c r="BE68" s="496"/>
      <c r="BF68" s="496"/>
    </row>
    <row r="69" spans="1:58" ht="14.25">
      <c r="A69" s="406"/>
      <c r="B69" s="844"/>
      <c r="C69" s="407"/>
      <c r="D69" s="846"/>
      <c r="E69" s="378" t="s">
        <v>1494</v>
      </c>
      <c r="F69" s="422" t="s">
        <v>1483</v>
      </c>
      <c r="G69" s="454">
        <f>+'Баланс СТ 1'!G38</f>
        <v>0</v>
      </c>
      <c r="H69" s="456">
        <f>+'Баланс СТ 1'!H38</f>
        <v>0</v>
      </c>
      <c r="I69" s="454">
        <f>+'Баланс СТ 1'!I38</f>
        <v>0</v>
      </c>
      <c r="J69" s="456">
        <f>+'Баланс СТ 1'!J38</f>
        <v>0</v>
      </c>
      <c r="K69" s="454">
        <f>+'Баланс СТ 1'!K38</f>
        <v>0</v>
      </c>
      <c r="L69" s="456">
        <f>+'Баланс СТ 1'!L38</f>
        <v>0</v>
      </c>
      <c r="M69" s="454">
        <f>+'Баланс СТ 1'!M38</f>
        <v>0</v>
      </c>
      <c r="N69" s="456">
        <f>+'Баланс СТ 1'!N38</f>
        <v>0</v>
      </c>
      <c r="O69" s="454">
        <f t="shared" si="83"/>
        <v>0</v>
      </c>
      <c r="P69" s="457">
        <f>+'Баланс СТ 1'!P38</f>
        <v>0</v>
      </c>
      <c r="Q69" s="644">
        <f>+'Баланс СТ 1'!Q38</f>
        <v>0</v>
      </c>
      <c r="R69" s="457">
        <f>+'Баланс СТ 1'!R38</f>
        <v>0</v>
      </c>
      <c r="S69" s="455">
        <f>+'Баланс СТ 1'!S38</f>
        <v>0</v>
      </c>
      <c r="T69" s="456">
        <f>+'Баланс СТ 1'!T38</f>
        <v>0</v>
      </c>
      <c r="U69" s="457">
        <f t="shared" si="84"/>
        <v>0</v>
      </c>
      <c r="V69" s="457">
        <f>+'Баланс СТ 1'!V38</f>
        <v>0</v>
      </c>
      <c r="W69" s="644">
        <f>+'Баланс СТ 1'!W38</f>
        <v>0</v>
      </c>
      <c r="X69" s="457">
        <f>+'Баланс СТ 1'!X38</f>
        <v>0</v>
      </c>
      <c r="Y69" s="455">
        <f>+'Баланс СТ 1'!Y38</f>
        <v>0</v>
      </c>
      <c r="Z69" s="456">
        <f>+'Баланс СТ 1'!Z38</f>
        <v>0</v>
      </c>
      <c r="AA69" s="457">
        <f t="shared" si="85"/>
        <v>0</v>
      </c>
      <c r="AB69" s="457">
        <f>+'Баланс СТ 1'!AB38</f>
        <v>0</v>
      </c>
      <c r="AC69" s="644">
        <f>+'Баланс СТ 1'!AC38</f>
        <v>0</v>
      </c>
      <c r="AD69" s="457">
        <f>+'Баланс СТ 1'!AD38</f>
        <v>0</v>
      </c>
      <c r="AE69" s="455">
        <f>+'Баланс СТ 1'!AE38</f>
        <v>0</v>
      </c>
      <c r="AF69" s="456">
        <f>+'Баланс СТ 1'!AF38</f>
        <v>0</v>
      </c>
      <c r="AG69" s="457">
        <f t="shared" si="86"/>
        <v>0</v>
      </c>
      <c r="AH69" s="457">
        <f>+'Баланс СТ 1'!AH38</f>
        <v>0</v>
      </c>
      <c r="AI69" s="644">
        <f>+'Баланс СТ 1'!AI38</f>
        <v>0</v>
      </c>
      <c r="AJ69" s="457">
        <f>+'Баланс СТ 1'!AJ38</f>
        <v>0</v>
      </c>
      <c r="AK69" s="455">
        <f>+'Баланс СТ 1'!AK38</f>
        <v>0</v>
      </c>
      <c r="AL69" s="456">
        <f>+'Баланс СТ 1'!AL38</f>
        <v>0</v>
      </c>
      <c r="AM69" s="457">
        <f t="shared" si="87"/>
        <v>0</v>
      </c>
      <c r="AN69" s="457">
        <f>+'Баланс СТ 1'!AN38</f>
        <v>0</v>
      </c>
      <c r="AO69" s="644">
        <f>+'Баланс СТ 1'!AO38</f>
        <v>0</v>
      </c>
      <c r="AP69" s="457">
        <f>+'Баланс СТ 1'!AP38</f>
        <v>0</v>
      </c>
      <c r="AQ69" s="455">
        <f>+'Баланс СТ 1'!AQ38</f>
        <v>0</v>
      </c>
      <c r="AR69" s="456">
        <f>+'Баланс СТ 1'!AR38</f>
        <v>0</v>
      </c>
      <c r="AS69" s="496"/>
      <c r="AT69" s="496"/>
      <c r="AU69" s="496"/>
      <c r="AV69" s="496"/>
      <c r="AW69" s="496"/>
      <c r="AX69" s="496"/>
      <c r="AY69" s="496"/>
      <c r="AZ69" s="496"/>
      <c r="BA69" s="496"/>
      <c r="BB69" s="496"/>
      <c r="BC69" s="496"/>
      <c r="BD69" s="496"/>
      <c r="BE69" s="496"/>
      <c r="BF69" s="496"/>
    </row>
    <row r="70" spans="1:58" ht="14.25">
      <c r="A70" s="406"/>
      <c r="B70" s="844"/>
      <c r="C70" s="407"/>
      <c r="D70" s="846"/>
      <c r="E70" s="378" t="s">
        <v>1495</v>
      </c>
      <c r="F70" s="421" t="s">
        <v>1496</v>
      </c>
      <c r="G70" s="454">
        <f t="shared" ref="G70:N70" si="99">G71+G74+G78</f>
        <v>421.1</v>
      </c>
      <c r="H70" s="456">
        <f t="shared" si="99"/>
        <v>0.22800000000000001</v>
      </c>
      <c r="I70" s="454">
        <f t="shared" si="99"/>
        <v>421.04</v>
      </c>
      <c r="J70" s="456">
        <f t="shared" si="99"/>
        <v>0.22800000000000001</v>
      </c>
      <c r="K70" s="454">
        <f t="shared" si="99"/>
        <v>396</v>
      </c>
      <c r="L70" s="456">
        <f t="shared" si="99"/>
        <v>0.22800000000000001</v>
      </c>
      <c r="M70" s="454">
        <f t="shared" si="99"/>
        <v>396</v>
      </c>
      <c r="N70" s="456">
        <f t="shared" si="99"/>
        <v>0.22800000000000001</v>
      </c>
      <c r="O70" s="454">
        <f t="shared" si="83"/>
        <v>421.1</v>
      </c>
      <c r="P70" s="455">
        <f>P71+P74+P78</f>
        <v>264.7</v>
      </c>
      <c r="Q70" s="456">
        <f>Q71+Q74+Q78</f>
        <v>156.4</v>
      </c>
      <c r="R70" s="457">
        <f>R71+R74+R78</f>
        <v>0.22800000000000001</v>
      </c>
      <c r="S70" s="455">
        <f>S71+S74+S78</f>
        <v>0.22800000000000001</v>
      </c>
      <c r="T70" s="456">
        <f>T71+T74+T78</f>
        <v>0.22800000000000001</v>
      </c>
      <c r="U70" s="457">
        <f t="shared" si="84"/>
        <v>421.1</v>
      </c>
      <c r="V70" s="455">
        <f>V71+V74+V78</f>
        <v>264.7</v>
      </c>
      <c r="W70" s="456">
        <f>W71+W74+W78</f>
        <v>156.4</v>
      </c>
      <c r="X70" s="457">
        <f>X71+X74+X78</f>
        <v>0.22800000000000001</v>
      </c>
      <c r="Y70" s="455">
        <f>Y71+Y74+Y78</f>
        <v>0.22800000000000001</v>
      </c>
      <c r="Z70" s="456">
        <f>Z71+Z74+Z78</f>
        <v>0.22800000000000001</v>
      </c>
      <c r="AA70" s="457">
        <f t="shared" si="85"/>
        <v>421.1</v>
      </c>
      <c r="AB70" s="455">
        <f>AB71+AB74+AB78</f>
        <v>264.7</v>
      </c>
      <c r="AC70" s="456">
        <f>AC71+AC74+AC78</f>
        <v>156.4</v>
      </c>
      <c r="AD70" s="457">
        <f>AD71+AD74+AD78</f>
        <v>0.22800000000000001</v>
      </c>
      <c r="AE70" s="455">
        <f>AE71+AE74+AE78</f>
        <v>0.22800000000000001</v>
      </c>
      <c r="AF70" s="456">
        <f>AF71+AF74+AF78</f>
        <v>0.22800000000000001</v>
      </c>
      <c r="AG70" s="457">
        <f t="shared" si="86"/>
        <v>421.1</v>
      </c>
      <c r="AH70" s="455">
        <f>AH71+AH74+AH78</f>
        <v>264.7</v>
      </c>
      <c r="AI70" s="456">
        <f>AI71+AI74+AI78</f>
        <v>156.4</v>
      </c>
      <c r="AJ70" s="457">
        <f>AJ71+AJ74+AJ78</f>
        <v>0.22800000000000001</v>
      </c>
      <c r="AK70" s="455">
        <f>AK71+AK74+AK78</f>
        <v>0.22800000000000001</v>
      </c>
      <c r="AL70" s="456">
        <f>AL71+AL74+AL78</f>
        <v>0.22800000000000001</v>
      </c>
      <c r="AM70" s="457">
        <f t="shared" si="87"/>
        <v>421.1</v>
      </c>
      <c r="AN70" s="455">
        <f>AN71+AN74+AN78</f>
        <v>264.7</v>
      </c>
      <c r="AO70" s="456">
        <f>AO71+AO74+AO78</f>
        <v>156.4</v>
      </c>
      <c r="AP70" s="457">
        <f>AP71+AP74+AP78</f>
        <v>0.22800000000000001</v>
      </c>
      <c r="AQ70" s="455">
        <f>AQ71+AQ74+AQ78</f>
        <v>0.22800000000000001</v>
      </c>
      <c r="AR70" s="456">
        <f>AR71+AR74+AR78</f>
        <v>0.22800000000000001</v>
      </c>
      <c r="AS70" s="496"/>
      <c r="AT70" s="496"/>
      <c r="AU70" s="496"/>
      <c r="AV70" s="496"/>
      <c r="AW70" s="496"/>
      <c r="AX70" s="496"/>
      <c r="AY70" s="496"/>
      <c r="AZ70" s="496"/>
      <c r="BA70" s="496"/>
      <c r="BB70" s="496"/>
      <c r="BC70" s="496"/>
      <c r="BD70" s="496"/>
      <c r="BE70" s="496"/>
      <c r="BF70" s="496"/>
    </row>
    <row r="71" spans="1:58" ht="14.25">
      <c r="A71" s="406"/>
      <c r="B71" s="844"/>
      <c r="C71" s="407"/>
      <c r="D71" s="846"/>
      <c r="E71" s="378" t="s">
        <v>1497</v>
      </c>
      <c r="F71" s="423" t="s">
        <v>1498</v>
      </c>
      <c r="G71" s="454">
        <f t="shared" ref="G71:N71" si="100">G72+G73</f>
        <v>0</v>
      </c>
      <c r="H71" s="456">
        <f t="shared" si="100"/>
        <v>0</v>
      </c>
      <c r="I71" s="454">
        <f t="shared" si="100"/>
        <v>0</v>
      </c>
      <c r="J71" s="456">
        <f t="shared" si="100"/>
        <v>0</v>
      </c>
      <c r="K71" s="454">
        <f t="shared" si="100"/>
        <v>0</v>
      </c>
      <c r="L71" s="456">
        <f t="shared" si="100"/>
        <v>0</v>
      </c>
      <c r="M71" s="454">
        <f t="shared" si="100"/>
        <v>0</v>
      </c>
      <c r="N71" s="456">
        <f t="shared" si="100"/>
        <v>0</v>
      </c>
      <c r="O71" s="454">
        <f t="shared" si="83"/>
        <v>0</v>
      </c>
      <c r="P71" s="455">
        <f>P72+P73</f>
        <v>0</v>
      </c>
      <c r="Q71" s="456">
        <f>Q72+Q73</f>
        <v>0</v>
      </c>
      <c r="R71" s="457">
        <f>R72+R73</f>
        <v>0</v>
      </c>
      <c r="S71" s="455">
        <f>S72+S73</f>
        <v>0</v>
      </c>
      <c r="T71" s="456">
        <f>T72+T73</f>
        <v>0</v>
      </c>
      <c r="U71" s="457">
        <f t="shared" si="84"/>
        <v>0</v>
      </c>
      <c r="V71" s="455">
        <f>V72+V73</f>
        <v>0</v>
      </c>
      <c r="W71" s="456">
        <f>W72+W73</f>
        <v>0</v>
      </c>
      <c r="X71" s="457">
        <f>X72+X73</f>
        <v>0</v>
      </c>
      <c r="Y71" s="455">
        <f>Y72+Y73</f>
        <v>0</v>
      </c>
      <c r="Z71" s="456">
        <f>Z72+Z73</f>
        <v>0</v>
      </c>
      <c r="AA71" s="457">
        <f t="shared" si="85"/>
        <v>0</v>
      </c>
      <c r="AB71" s="455">
        <f>AB72+AB73</f>
        <v>0</v>
      </c>
      <c r="AC71" s="456">
        <f>AC72+AC73</f>
        <v>0</v>
      </c>
      <c r="AD71" s="457">
        <f>AD72+AD73</f>
        <v>0</v>
      </c>
      <c r="AE71" s="455">
        <f>AE72+AE73</f>
        <v>0</v>
      </c>
      <c r="AF71" s="456">
        <f>AF72+AF73</f>
        <v>0</v>
      </c>
      <c r="AG71" s="457">
        <f t="shared" si="86"/>
        <v>0</v>
      </c>
      <c r="AH71" s="455">
        <f>AH72+AH73</f>
        <v>0</v>
      </c>
      <c r="AI71" s="456">
        <f>AI72+AI73</f>
        <v>0</v>
      </c>
      <c r="AJ71" s="457">
        <f>AJ72+AJ73</f>
        <v>0</v>
      </c>
      <c r="AK71" s="455">
        <f>AK72+AK73</f>
        <v>0</v>
      </c>
      <c r="AL71" s="456">
        <f>AL72+AL73</f>
        <v>0</v>
      </c>
      <c r="AM71" s="457">
        <f t="shared" si="87"/>
        <v>0</v>
      </c>
      <c r="AN71" s="455">
        <f>AN72+AN73</f>
        <v>0</v>
      </c>
      <c r="AO71" s="456">
        <f>AO72+AO73</f>
        <v>0</v>
      </c>
      <c r="AP71" s="457">
        <f>AP72+AP73</f>
        <v>0</v>
      </c>
      <c r="AQ71" s="455">
        <f>AQ72+AQ73</f>
        <v>0</v>
      </c>
      <c r="AR71" s="456">
        <f>AR72+AR73</f>
        <v>0</v>
      </c>
      <c r="AS71" s="496"/>
      <c r="AT71" s="496"/>
      <c r="AU71" s="496"/>
      <c r="AV71" s="496"/>
      <c r="AW71" s="496"/>
      <c r="AX71" s="496"/>
      <c r="AY71" s="496"/>
      <c r="AZ71" s="496"/>
      <c r="BA71" s="496"/>
      <c r="BB71" s="496"/>
      <c r="BC71" s="496"/>
      <c r="BD71" s="496"/>
      <c r="BE71" s="496"/>
      <c r="BF71" s="496"/>
    </row>
    <row r="72" spans="1:58" ht="22.5">
      <c r="A72" s="406"/>
      <c r="B72" s="844"/>
      <c r="C72" s="407"/>
      <c r="D72" s="846"/>
      <c r="E72" s="378" t="s">
        <v>1499</v>
      </c>
      <c r="F72" s="422" t="s">
        <v>1481</v>
      </c>
      <c r="G72" s="454">
        <f>+'Баланс СТ 1'!G41</f>
        <v>0</v>
      </c>
      <c r="H72" s="456">
        <f>+'Баланс СТ 1'!H41</f>
        <v>0</v>
      </c>
      <c r="I72" s="454">
        <f>+'Баланс СТ 1'!I41</f>
        <v>0</v>
      </c>
      <c r="J72" s="456">
        <f>+'Баланс СТ 1'!J41</f>
        <v>0</v>
      </c>
      <c r="K72" s="454">
        <f>+'Баланс СТ 1'!K41</f>
        <v>0</v>
      </c>
      <c r="L72" s="456">
        <f>+'Баланс СТ 1'!L41</f>
        <v>0</v>
      </c>
      <c r="M72" s="454">
        <f>+'Баланс СТ 1'!M41</f>
        <v>0</v>
      </c>
      <c r="N72" s="456">
        <f>+'Баланс СТ 1'!N41</f>
        <v>0</v>
      </c>
      <c r="O72" s="454">
        <f t="shared" si="83"/>
        <v>0</v>
      </c>
      <c r="P72" s="457">
        <f>+'Баланс СТ 1'!P41</f>
        <v>0</v>
      </c>
      <c r="Q72" s="644">
        <f>+'Баланс СТ 1'!Q41</f>
        <v>0</v>
      </c>
      <c r="R72" s="457">
        <f>+'Баланс СТ 1'!R41</f>
        <v>0</v>
      </c>
      <c r="S72" s="455">
        <f>+'Баланс СТ 1'!S41</f>
        <v>0</v>
      </c>
      <c r="T72" s="456">
        <f>+'Баланс СТ 1'!T41</f>
        <v>0</v>
      </c>
      <c r="U72" s="457">
        <f t="shared" si="84"/>
        <v>0</v>
      </c>
      <c r="V72" s="457">
        <f>+'Баланс СТ 1'!V41</f>
        <v>0</v>
      </c>
      <c r="W72" s="644">
        <f>+'Баланс СТ 1'!W41</f>
        <v>0</v>
      </c>
      <c r="X72" s="457">
        <f>+'Баланс СТ 1'!X41</f>
        <v>0</v>
      </c>
      <c r="Y72" s="455">
        <f>+'Баланс СТ 1'!Y41</f>
        <v>0</v>
      </c>
      <c r="Z72" s="456">
        <f>+'Баланс СТ 1'!Z41</f>
        <v>0</v>
      </c>
      <c r="AA72" s="457">
        <f t="shared" si="85"/>
        <v>0</v>
      </c>
      <c r="AB72" s="457">
        <f>+'Баланс СТ 1'!AB41</f>
        <v>0</v>
      </c>
      <c r="AC72" s="644">
        <f>+'Баланс СТ 1'!AC41</f>
        <v>0</v>
      </c>
      <c r="AD72" s="457">
        <f>+'Баланс СТ 1'!AD41</f>
        <v>0</v>
      </c>
      <c r="AE72" s="455">
        <f>+'Баланс СТ 1'!AE41</f>
        <v>0</v>
      </c>
      <c r="AF72" s="456">
        <f>+'Баланс СТ 1'!AF41</f>
        <v>0</v>
      </c>
      <c r="AG72" s="457">
        <f t="shared" si="86"/>
        <v>0</v>
      </c>
      <c r="AH72" s="457">
        <f>+'Баланс СТ 1'!AH41</f>
        <v>0</v>
      </c>
      <c r="AI72" s="644">
        <f>+'Баланс СТ 1'!AI41</f>
        <v>0</v>
      </c>
      <c r="AJ72" s="457">
        <f>+'Баланс СТ 1'!AJ41</f>
        <v>0</v>
      </c>
      <c r="AK72" s="455">
        <f>+'Баланс СТ 1'!AK41</f>
        <v>0</v>
      </c>
      <c r="AL72" s="456">
        <f>+'Баланс СТ 1'!AL41</f>
        <v>0</v>
      </c>
      <c r="AM72" s="457">
        <f t="shared" si="87"/>
        <v>0</v>
      </c>
      <c r="AN72" s="457">
        <f>+'Баланс СТ 1'!AN41</f>
        <v>0</v>
      </c>
      <c r="AO72" s="644">
        <f>+'Баланс СТ 1'!AO41</f>
        <v>0</v>
      </c>
      <c r="AP72" s="457">
        <f>+'Баланс СТ 1'!AP41</f>
        <v>0</v>
      </c>
      <c r="AQ72" s="455">
        <f>+'Баланс СТ 1'!AQ41</f>
        <v>0</v>
      </c>
      <c r="AR72" s="456">
        <f>+'Баланс СТ 1'!AR41</f>
        <v>0</v>
      </c>
      <c r="AS72" s="496"/>
      <c r="AT72" s="496"/>
      <c r="AU72" s="496"/>
      <c r="AV72" s="496"/>
      <c r="AW72" s="496"/>
      <c r="AX72" s="496"/>
      <c r="AY72" s="496"/>
      <c r="AZ72" s="496"/>
      <c r="BA72" s="496"/>
      <c r="BB72" s="496"/>
      <c r="BC72" s="496"/>
      <c r="BD72" s="496"/>
      <c r="BE72" s="496"/>
      <c r="BF72" s="496"/>
    </row>
    <row r="73" spans="1:58" ht="14.25">
      <c r="A73" s="406"/>
      <c r="B73" s="844"/>
      <c r="C73" s="407"/>
      <c r="D73" s="846"/>
      <c r="E73" s="378" t="s">
        <v>1500</v>
      </c>
      <c r="F73" s="422" t="s">
        <v>1483</v>
      </c>
      <c r="G73" s="454">
        <f>+'Баланс СТ 1'!G42</f>
        <v>0</v>
      </c>
      <c r="H73" s="456">
        <f>+'Баланс СТ 1'!H42</f>
        <v>0</v>
      </c>
      <c r="I73" s="454">
        <f>+'Баланс СТ 1'!I42</f>
        <v>0</v>
      </c>
      <c r="J73" s="456">
        <f>+'Баланс СТ 1'!J42</f>
        <v>0</v>
      </c>
      <c r="K73" s="454">
        <f>+'Баланс СТ 1'!K42</f>
        <v>0</v>
      </c>
      <c r="L73" s="456">
        <f>+'Баланс СТ 1'!L42</f>
        <v>0</v>
      </c>
      <c r="M73" s="454">
        <f>+'Баланс СТ 1'!M42</f>
        <v>0</v>
      </c>
      <c r="N73" s="456">
        <f>+'Баланс СТ 1'!N42</f>
        <v>0</v>
      </c>
      <c r="O73" s="454">
        <f t="shared" si="83"/>
        <v>0</v>
      </c>
      <c r="P73" s="457">
        <f>+'Баланс СТ 1'!P42</f>
        <v>0</v>
      </c>
      <c r="Q73" s="644">
        <f>+'Баланс СТ 1'!Q42</f>
        <v>0</v>
      </c>
      <c r="R73" s="457">
        <f>+'Баланс СТ 1'!R42</f>
        <v>0</v>
      </c>
      <c r="S73" s="455">
        <f>+'Баланс СТ 1'!S42</f>
        <v>0</v>
      </c>
      <c r="T73" s="456">
        <f>+'Баланс СТ 1'!T42</f>
        <v>0</v>
      </c>
      <c r="U73" s="457">
        <f t="shared" si="84"/>
        <v>0</v>
      </c>
      <c r="V73" s="457">
        <f>+'Баланс СТ 1'!V42</f>
        <v>0</v>
      </c>
      <c r="W73" s="644">
        <f>+'Баланс СТ 1'!W42</f>
        <v>0</v>
      </c>
      <c r="X73" s="457">
        <f>+'Баланс СТ 1'!X42</f>
        <v>0</v>
      </c>
      <c r="Y73" s="455">
        <f>+'Баланс СТ 1'!Y42</f>
        <v>0</v>
      </c>
      <c r="Z73" s="456">
        <f>+'Баланс СТ 1'!Z42</f>
        <v>0</v>
      </c>
      <c r="AA73" s="457">
        <f t="shared" si="85"/>
        <v>0</v>
      </c>
      <c r="AB73" s="457">
        <f>+'Баланс СТ 1'!AB42</f>
        <v>0</v>
      </c>
      <c r="AC73" s="644">
        <f>+'Баланс СТ 1'!AC42</f>
        <v>0</v>
      </c>
      <c r="AD73" s="457">
        <f>+'Баланс СТ 1'!AD42</f>
        <v>0</v>
      </c>
      <c r="AE73" s="455">
        <f>+'Баланс СТ 1'!AE42</f>
        <v>0</v>
      </c>
      <c r="AF73" s="456">
        <f>+'Баланс СТ 1'!AF42</f>
        <v>0</v>
      </c>
      <c r="AG73" s="457">
        <f t="shared" si="86"/>
        <v>0</v>
      </c>
      <c r="AH73" s="457">
        <f>+'Баланс СТ 1'!AH42</f>
        <v>0</v>
      </c>
      <c r="AI73" s="644">
        <f>+'Баланс СТ 1'!AI42</f>
        <v>0</v>
      </c>
      <c r="AJ73" s="457">
        <f>+'Баланс СТ 1'!AJ42</f>
        <v>0</v>
      </c>
      <c r="AK73" s="455">
        <f>+'Баланс СТ 1'!AK42</f>
        <v>0</v>
      </c>
      <c r="AL73" s="456">
        <f>+'Баланс СТ 1'!AL42</f>
        <v>0</v>
      </c>
      <c r="AM73" s="457">
        <f t="shared" si="87"/>
        <v>0</v>
      </c>
      <c r="AN73" s="457">
        <f>+'Баланс СТ 1'!AN42</f>
        <v>0</v>
      </c>
      <c r="AO73" s="644">
        <f>+'Баланс СТ 1'!AO42</f>
        <v>0</v>
      </c>
      <c r="AP73" s="457">
        <f>+'Баланс СТ 1'!AP42</f>
        <v>0</v>
      </c>
      <c r="AQ73" s="455">
        <f>+'Баланс СТ 1'!AQ42</f>
        <v>0</v>
      </c>
      <c r="AR73" s="456">
        <f>+'Баланс СТ 1'!AR42</f>
        <v>0</v>
      </c>
      <c r="AS73" s="496"/>
      <c r="AT73" s="496"/>
      <c r="AU73" s="496"/>
      <c r="AV73" s="496"/>
      <c r="AW73" s="496"/>
      <c r="AX73" s="496"/>
      <c r="AY73" s="496"/>
      <c r="AZ73" s="496"/>
      <c r="BA73" s="496"/>
      <c r="BB73" s="496"/>
      <c r="BC73" s="496"/>
      <c r="BD73" s="496"/>
      <c r="BE73" s="496"/>
      <c r="BF73" s="496"/>
    </row>
    <row r="74" spans="1:58" ht="14.25">
      <c r="A74" s="406"/>
      <c r="B74" s="844"/>
      <c r="C74" s="407"/>
      <c r="D74" s="846"/>
      <c r="E74" s="378" t="s">
        <v>1791</v>
      </c>
      <c r="F74" s="423" t="s">
        <v>1792</v>
      </c>
      <c r="G74" s="454">
        <f t="shared" ref="G74:N74" si="101">G75+G76+G77</f>
        <v>398.8</v>
      </c>
      <c r="H74" s="456">
        <f t="shared" si="101"/>
        <v>0.217</v>
      </c>
      <c r="I74" s="454">
        <f t="shared" si="101"/>
        <v>398.8</v>
      </c>
      <c r="J74" s="456">
        <f t="shared" si="101"/>
        <v>0.217</v>
      </c>
      <c r="K74" s="454">
        <f t="shared" si="101"/>
        <v>373</v>
      </c>
      <c r="L74" s="456">
        <f t="shared" si="101"/>
        <v>0.217</v>
      </c>
      <c r="M74" s="454">
        <f t="shared" si="101"/>
        <v>373</v>
      </c>
      <c r="N74" s="456">
        <f t="shared" si="101"/>
        <v>0.217</v>
      </c>
      <c r="O74" s="454">
        <f t="shared" si="83"/>
        <v>398.8</v>
      </c>
      <c r="P74" s="455">
        <f>P75+P76+P77</f>
        <v>250.8</v>
      </c>
      <c r="Q74" s="456">
        <f>Q75+Q76+Q77</f>
        <v>148</v>
      </c>
      <c r="R74" s="457">
        <f>R75+R76+R77</f>
        <v>0.217</v>
      </c>
      <c r="S74" s="455">
        <f>S75+S76+S77</f>
        <v>0.217</v>
      </c>
      <c r="T74" s="456">
        <f>T75+T76+T77</f>
        <v>0.217</v>
      </c>
      <c r="U74" s="457">
        <f t="shared" si="84"/>
        <v>398.8</v>
      </c>
      <c r="V74" s="455">
        <f>V75+V76+V77</f>
        <v>250.8</v>
      </c>
      <c r="W74" s="456">
        <f>W75+W76+W77</f>
        <v>148</v>
      </c>
      <c r="X74" s="457">
        <f>X75+X76+X77</f>
        <v>0.217</v>
      </c>
      <c r="Y74" s="455">
        <f>Y75+Y76+Y77</f>
        <v>0.217</v>
      </c>
      <c r="Z74" s="456">
        <f>Z75+Z76+Z77</f>
        <v>0.217</v>
      </c>
      <c r="AA74" s="457">
        <f t="shared" si="85"/>
        <v>398.8</v>
      </c>
      <c r="AB74" s="455">
        <f>AB75+AB76+AB77</f>
        <v>250.8</v>
      </c>
      <c r="AC74" s="456">
        <f>AC75+AC76+AC77</f>
        <v>148</v>
      </c>
      <c r="AD74" s="457">
        <f>AD75+AD76+AD77</f>
        <v>0.217</v>
      </c>
      <c r="AE74" s="455">
        <f>AE75+AE76+AE77</f>
        <v>0.217</v>
      </c>
      <c r="AF74" s="456">
        <f>AF75+AF76+AF77</f>
        <v>0.217</v>
      </c>
      <c r="AG74" s="457">
        <f t="shared" si="86"/>
        <v>398.8</v>
      </c>
      <c r="AH74" s="455">
        <f>AH75+AH76+AH77</f>
        <v>250.8</v>
      </c>
      <c r="AI74" s="456">
        <f>AI75+AI76+AI77</f>
        <v>148</v>
      </c>
      <c r="AJ74" s="457">
        <f>AJ75+AJ76+AJ77</f>
        <v>0.217</v>
      </c>
      <c r="AK74" s="455">
        <f>AK75+AK76+AK77</f>
        <v>0.217</v>
      </c>
      <c r="AL74" s="456">
        <f>AL75+AL76+AL77</f>
        <v>0.217</v>
      </c>
      <c r="AM74" s="457">
        <f t="shared" si="87"/>
        <v>398.8</v>
      </c>
      <c r="AN74" s="455">
        <f>AN75+AN76+AN77</f>
        <v>250.8</v>
      </c>
      <c r="AO74" s="456">
        <f>AO75+AO76+AO77</f>
        <v>148</v>
      </c>
      <c r="AP74" s="457">
        <f>AP75+AP76+AP77</f>
        <v>0.217</v>
      </c>
      <c r="AQ74" s="455">
        <f>AQ75+AQ76+AQ77</f>
        <v>0.217</v>
      </c>
      <c r="AR74" s="456">
        <f>AR75+AR76+AR77</f>
        <v>0.217</v>
      </c>
      <c r="AS74" s="496"/>
      <c r="AT74" s="496"/>
      <c r="AU74" s="496"/>
      <c r="AV74" s="496"/>
      <c r="AW74" s="496"/>
      <c r="AX74" s="496"/>
      <c r="AY74" s="496"/>
      <c r="AZ74" s="496"/>
      <c r="BA74" s="496"/>
      <c r="BB74" s="496"/>
      <c r="BC74" s="496"/>
      <c r="BD74" s="496"/>
      <c r="BE74" s="496"/>
      <c r="BF74" s="496"/>
    </row>
    <row r="75" spans="1:58" ht="22.5">
      <c r="A75" s="406"/>
      <c r="B75" s="844"/>
      <c r="C75" s="407"/>
      <c r="D75" s="846"/>
      <c r="E75" s="378" t="s">
        <v>1793</v>
      </c>
      <c r="F75" s="422" t="s">
        <v>1481</v>
      </c>
      <c r="G75" s="454">
        <f>+'Баланс СТ 1'!G44</f>
        <v>398.8</v>
      </c>
      <c r="H75" s="456">
        <f>+'Баланс СТ 1'!H44</f>
        <v>0.217</v>
      </c>
      <c r="I75" s="454">
        <f>+'Баланс СТ 1'!I44</f>
        <v>398.8</v>
      </c>
      <c r="J75" s="456">
        <f>+'Баланс СТ 1'!J44</f>
        <v>0.217</v>
      </c>
      <c r="K75" s="454">
        <f>+'Баланс СТ 1'!K44</f>
        <v>373</v>
      </c>
      <c r="L75" s="456">
        <f>+'Баланс СТ 1'!L44</f>
        <v>0.217</v>
      </c>
      <c r="M75" s="454">
        <f>+'Баланс СТ 1'!M44</f>
        <v>373</v>
      </c>
      <c r="N75" s="456">
        <f>+'Баланс СТ 1'!N44</f>
        <v>0.217</v>
      </c>
      <c r="O75" s="454">
        <f t="shared" si="83"/>
        <v>398.8</v>
      </c>
      <c r="P75" s="457">
        <f>+'Баланс СТ 1'!P44</f>
        <v>250.8</v>
      </c>
      <c r="Q75" s="644">
        <f>+'Баланс СТ 1'!Q44</f>
        <v>148</v>
      </c>
      <c r="R75" s="457">
        <f>+'Баланс СТ 1'!R44</f>
        <v>0.217</v>
      </c>
      <c r="S75" s="455">
        <f>+'Баланс СТ 1'!S44</f>
        <v>0.217</v>
      </c>
      <c r="T75" s="456">
        <f>+'Баланс СТ 1'!T44</f>
        <v>0.217</v>
      </c>
      <c r="U75" s="457">
        <f t="shared" si="84"/>
        <v>398.8</v>
      </c>
      <c r="V75" s="457">
        <f>+'Баланс СТ 1'!V44</f>
        <v>250.8</v>
      </c>
      <c r="W75" s="644">
        <f>+'Баланс СТ 1'!W44</f>
        <v>148</v>
      </c>
      <c r="X75" s="457">
        <f>+'Баланс СТ 1'!X44</f>
        <v>0.217</v>
      </c>
      <c r="Y75" s="455">
        <f>+'Баланс СТ 1'!Y44</f>
        <v>0.217</v>
      </c>
      <c r="Z75" s="456">
        <f>+'Баланс СТ 1'!Z44</f>
        <v>0.217</v>
      </c>
      <c r="AA75" s="457">
        <f t="shared" si="85"/>
        <v>398.8</v>
      </c>
      <c r="AB75" s="457">
        <f>+'Баланс СТ 1'!AB44</f>
        <v>250.8</v>
      </c>
      <c r="AC75" s="644">
        <f>+'Баланс СТ 1'!AC44</f>
        <v>148</v>
      </c>
      <c r="AD75" s="457">
        <f>+'Баланс СТ 1'!AD44</f>
        <v>0.217</v>
      </c>
      <c r="AE75" s="455">
        <f>+'Баланс СТ 1'!AE44</f>
        <v>0.217</v>
      </c>
      <c r="AF75" s="456">
        <f>+'Баланс СТ 1'!AF44</f>
        <v>0.217</v>
      </c>
      <c r="AG75" s="457">
        <f t="shared" si="86"/>
        <v>398.8</v>
      </c>
      <c r="AH75" s="457">
        <f>+'Баланс СТ 1'!AH44</f>
        <v>250.8</v>
      </c>
      <c r="AI75" s="644">
        <f>+'Баланс СТ 1'!AI44</f>
        <v>148</v>
      </c>
      <c r="AJ75" s="457">
        <f>+'Баланс СТ 1'!AJ44</f>
        <v>0.217</v>
      </c>
      <c r="AK75" s="455">
        <f>+'Баланс СТ 1'!AK44</f>
        <v>0.217</v>
      </c>
      <c r="AL75" s="456">
        <f>+'Баланс СТ 1'!AL44</f>
        <v>0.217</v>
      </c>
      <c r="AM75" s="457">
        <f t="shared" si="87"/>
        <v>398.8</v>
      </c>
      <c r="AN75" s="457">
        <f>+'Баланс СТ 1'!AN44</f>
        <v>250.8</v>
      </c>
      <c r="AO75" s="644">
        <f>+'Баланс СТ 1'!AO44</f>
        <v>148</v>
      </c>
      <c r="AP75" s="457">
        <f>+'Баланс СТ 1'!AP44</f>
        <v>0.217</v>
      </c>
      <c r="AQ75" s="455">
        <f>+'Баланс СТ 1'!AQ44</f>
        <v>0.217</v>
      </c>
      <c r="AR75" s="456">
        <f>+'Баланс СТ 1'!AR44</f>
        <v>0.217</v>
      </c>
      <c r="AS75" s="496"/>
      <c r="AT75" s="496"/>
      <c r="AU75" s="496"/>
      <c r="AV75" s="496"/>
      <c r="AW75" s="496"/>
      <c r="AX75" s="496"/>
      <c r="AY75" s="496"/>
      <c r="AZ75" s="496"/>
      <c r="BA75" s="496"/>
      <c r="BB75" s="496"/>
      <c r="BC75" s="496"/>
      <c r="BD75" s="496"/>
      <c r="BE75" s="496"/>
      <c r="BF75" s="496"/>
    </row>
    <row r="76" spans="1:58" ht="14.25">
      <c r="A76" s="406"/>
      <c r="B76" s="844"/>
      <c r="C76" s="407"/>
      <c r="D76" s="846"/>
      <c r="E76" s="378" t="s">
        <v>1794</v>
      </c>
      <c r="F76" s="422" t="s">
        <v>1483</v>
      </c>
      <c r="G76" s="454">
        <f>+'Баланс СТ 1'!G45</f>
        <v>0</v>
      </c>
      <c r="H76" s="456">
        <f>+'Баланс СТ 1'!H45</f>
        <v>0</v>
      </c>
      <c r="I76" s="454">
        <f>+'Баланс СТ 1'!I45</f>
        <v>0</v>
      </c>
      <c r="J76" s="456">
        <f>+'Баланс СТ 1'!J45</f>
        <v>0</v>
      </c>
      <c r="K76" s="454">
        <f>+'Баланс СТ 1'!K45</f>
        <v>0</v>
      </c>
      <c r="L76" s="456">
        <f>+'Баланс СТ 1'!L45</f>
        <v>0</v>
      </c>
      <c r="M76" s="454">
        <f>+'Баланс СТ 1'!M45</f>
        <v>0</v>
      </c>
      <c r="N76" s="456">
        <f>+'Баланс СТ 1'!N45</f>
        <v>0</v>
      </c>
      <c r="O76" s="454">
        <f t="shared" si="83"/>
        <v>0</v>
      </c>
      <c r="P76" s="457">
        <f>+'Баланс СТ 1'!P45</f>
        <v>0</v>
      </c>
      <c r="Q76" s="644">
        <f>+'Баланс СТ 1'!Q45</f>
        <v>0</v>
      </c>
      <c r="R76" s="457">
        <f>+'Баланс СТ 1'!R45</f>
        <v>0</v>
      </c>
      <c r="S76" s="455">
        <f>+'Баланс СТ 1'!S45</f>
        <v>0</v>
      </c>
      <c r="T76" s="456">
        <f>+'Баланс СТ 1'!T45</f>
        <v>0</v>
      </c>
      <c r="U76" s="457">
        <f t="shared" si="84"/>
        <v>0</v>
      </c>
      <c r="V76" s="457">
        <f>+'Баланс СТ 1'!V45</f>
        <v>0</v>
      </c>
      <c r="W76" s="644">
        <f>+'Баланс СТ 1'!W45</f>
        <v>0</v>
      </c>
      <c r="X76" s="457">
        <f>+'Баланс СТ 1'!X45</f>
        <v>0</v>
      </c>
      <c r="Y76" s="455">
        <f>+'Баланс СТ 1'!Y45</f>
        <v>0</v>
      </c>
      <c r="Z76" s="456">
        <f>+'Баланс СТ 1'!Z45</f>
        <v>0</v>
      </c>
      <c r="AA76" s="457">
        <f t="shared" si="85"/>
        <v>0</v>
      </c>
      <c r="AB76" s="457">
        <f>+'Баланс СТ 1'!AB45</f>
        <v>0</v>
      </c>
      <c r="AC76" s="644">
        <f>+'Баланс СТ 1'!AC45</f>
        <v>0</v>
      </c>
      <c r="AD76" s="457">
        <f>+'Баланс СТ 1'!AD45</f>
        <v>0</v>
      </c>
      <c r="AE76" s="455">
        <f>+'Баланс СТ 1'!AE45</f>
        <v>0</v>
      </c>
      <c r="AF76" s="456">
        <f>+'Баланс СТ 1'!AF45</f>
        <v>0</v>
      </c>
      <c r="AG76" s="457">
        <f t="shared" si="86"/>
        <v>0</v>
      </c>
      <c r="AH76" s="457">
        <f>+'Баланс СТ 1'!AH45</f>
        <v>0</v>
      </c>
      <c r="AI76" s="644">
        <f>+'Баланс СТ 1'!AI45</f>
        <v>0</v>
      </c>
      <c r="AJ76" s="457">
        <f>+'Баланс СТ 1'!AJ45</f>
        <v>0</v>
      </c>
      <c r="AK76" s="455">
        <f>+'Баланс СТ 1'!AK45</f>
        <v>0</v>
      </c>
      <c r="AL76" s="456">
        <f>+'Баланс СТ 1'!AL45</f>
        <v>0</v>
      </c>
      <c r="AM76" s="457">
        <f t="shared" si="87"/>
        <v>0</v>
      </c>
      <c r="AN76" s="457">
        <f>+'Баланс СТ 1'!AN45</f>
        <v>0</v>
      </c>
      <c r="AO76" s="644">
        <f>+'Баланс СТ 1'!AO45</f>
        <v>0</v>
      </c>
      <c r="AP76" s="457">
        <f>+'Баланс СТ 1'!AP45</f>
        <v>0</v>
      </c>
      <c r="AQ76" s="455">
        <f>+'Баланс СТ 1'!AQ45</f>
        <v>0</v>
      </c>
      <c r="AR76" s="456">
        <f>+'Баланс СТ 1'!AR45</f>
        <v>0</v>
      </c>
      <c r="AS76" s="496"/>
      <c r="AT76" s="496"/>
      <c r="AU76" s="496"/>
      <c r="AV76" s="496"/>
      <c r="AW76" s="496"/>
      <c r="AX76" s="496"/>
      <c r="AY76" s="496"/>
      <c r="AZ76" s="496"/>
      <c r="BA76" s="496"/>
      <c r="BB76" s="496"/>
      <c r="BC76" s="496"/>
      <c r="BD76" s="496"/>
      <c r="BE76" s="496"/>
      <c r="BF76" s="496"/>
    </row>
    <row r="77" spans="1:58" ht="14.25">
      <c r="A77" s="406"/>
      <c r="B77" s="844"/>
      <c r="C77" s="407"/>
      <c r="D77" s="846"/>
      <c r="E77" s="378" t="s">
        <v>1795</v>
      </c>
      <c r="F77" s="422" t="s">
        <v>1485</v>
      </c>
      <c r="G77" s="454">
        <f>+'Баланс СТ 1'!G46</f>
        <v>0</v>
      </c>
      <c r="H77" s="456">
        <f>+'Баланс СТ 1'!H46</f>
        <v>0</v>
      </c>
      <c r="I77" s="454">
        <f>+'Баланс СТ 1'!I46</f>
        <v>0</v>
      </c>
      <c r="J77" s="456">
        <f>+'Баланс СТ 1'!J46</f>
        <v>0</v>
      </c>
      <c r="K77" s="454">
        <f>+'Баланс СТ 1'!K46</f>
        <v>0</v>
      </c>
      <c r="L77" s="456">
        <f>+'Баланс СТ 1'!L46</f>
        <v>0</v>
      </c>
      <c r="M77" s="454">
        <f>+'Баланс СТ 1'!M46</f>
        <v>0</v>
      </c>
      <c r="N77" s="456">
        <f>+'Баланс СТ 1'!N46</f>
        <v>0</v>
      </c>
      <c r="O77" s="454">
        <f t="shared" si="83"/>
        <v>0</v>
      </c>
      <c r="P77" s="457">
        <f>+'Баланс СТ 1'!P46</f>
        <v>0</v>
      </c>
      <c r="Q77" s="644">
        <f>+'Баланс СТ 1'!Q46</f>
        <v>0</v>
      </c>
      <c r="R77" s="457">
        <f>+'Баланс СТ 1'!R46</f>
        <v>0</v>
      </c>
      <c r="S77" s="455">
        <f>+'Баланс СТ 1'!S46</f>
        <v>0</v>
      </c>
      <c r="T77" s="456">
        <f>+'Баланс СТ 1'!T46</f>
        <v>0</v>
      </c>
      <c r="U77" s="457">
        <f t="shared" si="84"/>
        <v>0</v>
      </c>
      <c r="V77" s="457">
        <f>+'Баланс СТ 1'!V46</f>
        <v>0</v>
      </c>
      <c r="W77" s="644">
        <f>+'Баланс СТ 1'!W46</f>
        <v>0</v>
      </c>
      <c r="X77" s="457">
        <f>+'Баланс СТ 1'!X46</f>
        <v>0</v>
      </c>
      <c r="Y77" s="455">
        <f>+'Баланс СТ 1'!Y46</f>
        <v>0</v>
      </c>
      <c r="Z77" s="456">
        <f>+'Баланс СТ 1'!Z46</f>
        <v>0</v>
      </c>
      <c r="AA77" s="457">
        <f t="shared" si="85"/>
        <v>0</v>
      </c>
      <c r="AB77" s="457">
        <f>+'Баланс СТ 1'!AB46</f>
        <v>0</v>
      </c>
      <c r="AC77" s="644">
        <f>+'Баланс СТ 1'!AC46</f>
        <v>0</v>
      </c>
      <c r="AD77" s="457">
        <f>+'Баланс СТ 1'!AD46</f>
        <v>0</v>
      </c>
      <c r="AE77" s="455">
        <f>+'Баланс СТ 1'!AE46</f>
        <v>0</v>
      </c>
      <c r="AF77" s="456">
        <f>+'Баланс СТ 1'!AF46</f>
        <v>0</v>
      </c>
      <c r="AG77" s="457">
        <f t="shared" si="86"/>
        <v>0</v>
      </c>
      <c r="AH77" s="457">
        <f>+'Баланс СТ 1'!AH46</f>
        <v>0</v>
      </c>
      <c r="AI77" s="644">
        <f>+'Баланс СТ 1'!AI46</f>
        <v>0</v>
      </c>
      <c r="AJ77" s="457">
        <f>+'Баланс СТ 1'!AJ46</f>
        <v>0</v>
      </c>
      <c r="AK77" s="455">
        <f>+'Баланс СТ 1'!AK46</f>
        <v>0</v>
      </c>
      <c r="AL77" s="456">
        <f>+'Баланс СТ 1'!AL46</f>
        <v>0</v>
      </c>
      <c r="AM77" s="457">
        <f t="shared" si="87"/>
        <v>0</v>
      </c>
      <c r="AN77" s="457">
        <f>+'Баланс СТ 1'!AN46</f>
        <v>0</v>
      </c>
      <c r="AO77" s="644">
        <f>+'Баланс СТ 1'!AO46</f>
        <v>0</v>
      </c>
      <c r="AP77" s="457">
        <f>+'Баланс СТ 1'!AP46</f>
        <v>0</v>
      </c>
      <c r="AQ77" s="455">
        <f>+'Баланс СТ 1'!AQ46</f>
        <v>0</v>
      </c>
      <c r="AR77" s="456">
        <f>+'Баланс СТ 1'!AR46</f>
        <v>0</v>
      </c>
      <c r="AS77" s="496"/>
      <c r="AT77" s="496"/>
      <c r="AU77" s="496"/>
      <c r="AV77" s="496"/>
      <c r="AW77" s="496"/>
      <c r="AX77" s="496"/>
      <c r="AY77" s="496"/>
      <c r="AZ77" s="496"/>
      <c r="BA77" s="496"/>
      <c r="BB77" s="496"/>
      <c r="BC77" s="496"/>
      <c r="BD77" s="496"/>
      <c r="BE77" s="496"/>
      <c r="BF77" s="496"/>
    </row>
    <row r="78" spans="1:58" ht="14.25">
      <c r="A78" s="406"/>
      <c r="B78" s="844"/>
      <c r="C78" s="407"/>
      <c r="D78" s="846"/>
      <c r="E78" s="378" t="s">
        <v>1796</v>
      </c>
      <c r="F78" s="423" t="s">
        <v>1797</v>
      </c>
      <c r="G78" s="454">
        <f t="shared" ref="G78:N78" si="102">G79+G80+G81</f>
        <v>22.3</v>
      </c>
      <c r="H78" s="456">
        <f t="shared" si="102"/>
        <v>1.0999999999999999E-2</v>
      </c>
      <c r="I78" s="454">
        <f t="shared" si="102"/>
        <v>22.24</v>
      </c>
      <c r="J78" s="456">
        <f t="shared" si="102"/>
        <v>1.0999999999999999E-2</v>
      </c>
      <c r="K78" s="454">
        <f t="shared" si="102"/>
        <v>23</v>
      </c>
      <c r="L78" s="456">
        <f t="shared" si="102"/>
        <v>1.0999999999999999E-2</v>
      </c>
      <c r="M78" s="454">
        <f t="shared" si="102"/>
        <v>23</v>
      </c>
      <c r="N78" s="456">
        <f t="shared" si="102"/>
        <v>1.0999999999999999E-2</v>
      </c>
      <c r="O78" s="454">
        <f t="shared" si="83"/>
        <v>22.3</v>
      </c>
      <c r="P78" s="455">
        <f>P79+P80+P81</f>
        <v>13.9</v>
      </c>
      <c r="Q78" s="456">
        <f>Q79+Q80+Q81</f>
        <v>8.4</v>
      </c>
      <c r="R78" s="457">
        <f>R79+R80+R81</f>
        <v>1.0999999999999999E-2</v>
      </c>
      <c r="S78" s="455">
        <f>S79+S80+S81</f>
        <v>1.0999999999999999E-2</v>
      </c>
      <c r="T78" s="456">
        <f>T79+T80+T81</f>
        <v>1.0999999999999999E-2</v>
      </c>
      <c r="U78" s="457">
        <f t="shared" si="84"/>
        <v>22.3</v>
      </c>
      <c r="V78" s="455">
        <f>V79+V80+V81</f>
        <v>13.9</v>
      </c>
      <c r="W78" s="456">
        <f>W79+W80+W81</f>
        <v>8.4</v>
      </c>
      <c r="X78" s="457">
        <f>X79+X80+X81</f>
        <v>1.0999999999999999E-2</v>
      </c>
      <c r="Y78" s="455">
        <f>Y79+Y80+Y81</f>
        <v>1.0999999999999999E-2</v>
      </c>
      <c r="Z78" s="456">
        <f>Z79+Z80+Z81</f>
        <v>1.0999999999999999E-2</v>
      </c>
      <c r="AA78" s="457">
        <f t="shared" si="85"/>
        <v>22.3</v>
      </c>
      <c r="AB78" s="455">
        <f>AB79+AB80+AB81</f>
        <v>13.9</v>
      </c>
      <c r="AC78" s="456">
        <f>AC79+AC80+AC81</f>
        <v>8.4</v>
      </c>
      <c r="AD78" s="457">
        <f>AD79+AD80+AD81</f>
        <v>1.0999999999999999E-2</v>
      </c>
      <c r="AE78" s="455">
        <f>AE79+AE80+AE81</f>
        <v>1.0999999999999999E-2</v>
      </c>
      <c r="AF78" s="456">
        <f>AF79+AF80+AF81</f>
        <v>1.0999999999999999E-2</v>
      </c>
      <c r="AG78" s="457">
        <f t="shared" si="86"/>
        <v>22.3</v>
      </c>
      <c r="AH78" s="455">
        <f>AH79+AH80+AH81</f>
        <v>13.9</v>
      </c>
      <c r="AI78" s="456">
        <f>AI79+AI80+AI81</f>
        <v>8.4</v>
      </c>
      <c r="AJ78" s="457">
        <f>AJ79+AJ80+AJ81</f>
        <v>1.0999999999999999E-2</v>
      </c>
      <c r="AK78" s="455">
        <f>AK79+AK80+AK81</f>
        <v>1.0999999999999999E-2</v>
      </c>
      <c r="AL78" s="456">
        <f>AL79+AL80+AL81</f>
        <v>1.0999999999999999E-2</v>
      </c>
      <c r="AM78" s="457">
        <f t="shared" si="87"/>
        <v>22.3</v>
      </c>
      <c r="AN78" s="455">
        <f>AN79+AN80+AN81</f>
        <v>13.9</v>
      </c>
      <c r="AO78" s="456">
        <f>AO79+AO80+AO81</f>
        <v>8.4</v>
      </c>
      <c r="AP78" s="457">
        <f>AP79+AP80+AP81</f>
        <v>1.0999999999999999E-2</v>
      </c>
      <c r="AQ78" s="455">
        <f>AQ79+AQ80+AQ81</f>
        <v>1.0999999999999999E-2</v>
      </c>
      <c r="AR78" s="456">
        <f>AR79+AR80+AR81</f>
        <v>1.0999999999999999E-2</v>
      </c>
      <c r="AS78" s="496"/>
      <c r="AT78" s="496"/>
      <c r="AU78" s="496"/>
      <c r="AV78" s="496"/>
      <c r="AW78" s="496"/>
      <c r="AX78" s="496"/>
      <c r="AY78" s="496"/>
      <c r="AZ78" s="496"/>
      <c r="BA78" s="496"/>
      <c r="BB78" s="496"/>
      <c r="BC78" s="496"/>
      <c r="BD78" s="496"/>
      <c r="BE78" s="496"/>
      <c r="BF78" s="496"/>
    </row>
    <row r="79" spans="1:58" ht="22.5">
      <c r="A79" s="406"/>
      <c r="B79" s="844"/>
      <c r="C79" s="407"/>
      <c r="D79" s="846"/>
      <c r="E79" s="378" t="s">
        <v>1798</v>
      </c>
      <c r="F79" s="422" t="s">
        <v>1481</v>
      </c>
      <c r="G79" s="454">
        <f>+'Баланс СТ 1'!G48</f>
        <v>22.3</v>
      </c>
      <c r="H79" s="456">
        <f>+'Баланс СТ 1'!H48</f>
        <v>1.0999999999999999E-2</v>
      </c>
      <c r="I79" s="454">
        <f>+'Баланс СТ 1'!I48</f>
        <v>22.24</v>
      </c>
      <c r="J79" s="456">
        <f>+'Баланс СТ 1'!J48</f>
        <v>1.0999999999999999E-2</v>
      </c>
      <c r="K79" s="454">
        <f>+'Баланс СТ 1'!K48</f>
        <v>23</v>
      </c>
      <c r="L79" s="456">
        <f>+'Баланс СТ 1'!L48</f>
        <v>1.0999999999999999E-2</v>
      </c>
      <c r="M79" s="454">
        <f>+'Баланс СТ 1'!M48</f>
        <v>23</v>
      </c>
      <c r="N79" s="456">
        <f>+'Баланс СТ 1'!N48</f>
        <v>1.0999999999999999E-2</v>
      </c>
      <c r="O79" s="454">
        <f t="shared" si="83"/>
        <v>22.3</v>
      </c>
      <c r="P79" s="457">
        <f>+'Баланс СТ 1'!P48</f>
        <v>13.9</v>
      </c>
      <c r="Q79" s="644">
        <f>+'Баланс СТ 1'!Q48</f>
        <v>8.4</v>
      </c>
      <c r="R79" s="457">
        <f>+'Баланс СТ 1'!R48</f>
        <v>1.0999999999999999E-2</v>
      </c>
      <c r="S79" s="455">
        <f>+'Баланс СТ 1'!S48</f>
        <v>1.0999999999999999E-2</v>
      </c>
      <c r="T79" s="456">
        <f>+'Баланс СТ 1'!T48</f>
        <v>1.0999999999999999E-2</v>
      </c>
      <c r="U79" s="457">
        <f t="shared" si="84"/>
        <v>22.3</v>
      </c>
      <c r="V79" s="457">
        <f>+'Баланс СТ 1'!V48</f>
        <v>13.9</v>
      </c>
      <c r="W79" s="644">
        <f>+'Баланс СТ 1'!W48</f>
        <v>8.4</v>
      </c>
      <c r="X79" s="457">
        <f>+'Баланс СТ 1'!X48</f>
        <v>1.0999999999999999E-2</v>
      </c>
      <c r="Y79" s="455">
        <f>+'Баланс СТ 1'!Y48</f>
        <v>1.0999999999999999E-2</v>
      </c>
      <c r="Z79" s="456">
        <f>+'Баланс СТ 1'!Z48</f>
        <v>1.0999999999999999E-2</v>
      </c>
      <c r="AA79" s="457">
        <f t="shared" si="85"/>
        <v>22.3</v>
      </c>
      <c r="AB79" s="457">
        <f>+'Баланс СТ 1'!AB48</f>
        <v>13.9</v>
      </c>
      <c r="AC79" s="644">
        <f>+'Баланс СТ 1'!AC48</f>
        <v>8.4</v>
      </c>
      <c r="AD79" s="457">
        <f>+'Баланс СТ 1'!AD48</f>
        <v>1.0999999999999999E-2</v>
      </c>
      <c r="AE79" s="455">
        <f>+'Баланс СТ 1'!AE48</f>
        <v>1.0999999999999999E-2</v>
      </c>
      <c r="AF79" s="456">
        <f>+'Баланс СТ 1'!AF48</f>
        <v>1.0999999999999999E-2</v>
      </c>
      <c r="AG79" s="457">
        <f t="shared" si="86"/>
        <v>22.3</v>
      </c>
      <c r="AH79" s="457">
        <f>+'Баланс СТ 1'!AH48</f>
        <v>13.9</v>
      </c>
      <c r="AI79" s="644">
        <f>+'Баланс СТ 1'!AI48</f>
        <v>8.4</v>
      </c>
      <c r="AJ79" s="457">
        <f>+'Баланс СТ 1'!AJ48</f>
        <v>1.0999999999999999E-2</v>
      </c>
      <c r="AK79" s="455">
        <f>+'Баланс СТ 1'!AK48</f>
        <v>1.0999999999999999E-2</v>
      </c>
      <c r="AL79" s="456">
        <f>+'Баланс СТ 1'!AL48</f>
        <v>1.0999999999999999E-2</v>
      </c>
      <c r="AM79" s="457">
        <f t="shared" si="87"/>
        <v>22.3</v>
      </c>
      <c r="AN79" s="457">
        <f>+'Баланс СТ 1'!AN48</f>
        <v>13.9</v>
      </c>
      <c r="AO79" s="644">
        <f>+'Баланс СТ 1'!AO48</f>
        <v>8.4</v>
      </c>
      <c r="AP79" s="457">
        <f>+'Баланс СТ 1'!AP48</f>
        <v>1.0999999999999999E-2</v>
      </c>
      <c r="AQ79" s="455">
        <f>+'Баланс СТ 1'!AQ48</f>
        <v>1.0999999999999999E-2</v>
      </c>
      <c r="AR79" s="456">
        <f>+'Баланс СТ 1'!AR48</f>
        <v>1.0999999999999999E-2</v>
      </c>
      <c r="AS79" s="496"/>
      <c r="AT79" s="496"/>
      <c r="AU79" s="496"/>
      <c r="AV79" s="496"/>
      <c r="AW79" s="496"/>
      <c r="AX79" s="496"/>
      <c r="AY79" s="496"/>
      <c r="AZ79" s="496"/>
      <c r="BA79" s="496"/>
      <c r="BB79" s="496"/>
      <c r="BC79" s="496"/>
      <c r="BD79" s="496"/>
      <c r="BE79" s="496"/>
      <c r="BF79" s="496"/>
    </row>
    <row r="80" spans="1:58" ht="14.25">
      <c r="A80" s="406"/>
      <c r="B80" s="844"/>
      <c r="C80" s="407"/>
      <c r="D80" s="846"/>
      <c r="E80" s="378" t="s">
        <v>1799</v>
      </c>
      <c r="F80" s="422" t="s">
        <v>1483</v>
      </c>
      <c r="G80" s="454">
        <f>+'Баланс СТ 1'!G49</f>
        <v>0</v>
      </c>
      <c r="H80" s="456">
        <f>+'Баланс СТ 1'!H49</f>
        <v>0</v>
      </c>
      <c r="I80" s="454">
        <f>+'Баланс СТ 1'!I49</f>
        <v>0</v>
      </c>
      <c r="J80" s="456">
        <f>+'Баланс СТ 1'!J49</f>
        <v>0</v>
      </c>
      <c r="K80" s="454">
        <f>+'Баланс СТ 1'!K49</f>
        <v>0</v>
      </c>
      <c r="L80" s="456">
        <f>+'Баланс СТ 1'!L49</f>
        <v>0</v>
      </c>
      <c r="M80" s="454">
        <f>+'Баланс СТ 1'!M49</f>
        <v>0</v>
      </c>
      <c r="N80" s="456">
        <f>+'Баланс СТ 1'!N49</f>
        <v>0</v>
      </c>
      <c r="O80" s="454">
        <f t="shared" si="83"/>
        <v>0</v>
      </c>
      <c r="P80" s="457">
        <f>+'Баланс СТ 1'!P49</f>
        <v>0</v>
      </c>
      <c r="Q80" s="644">
        <f>+'Баланс СТ 1'!Q49</f>
        <v>0</v>
      </c>
      <c r="R80" s="457">
        <f>+'Баланс СТ 1'!R49</f>
        <v>0</v>
      </c>
      <c r="S80" s="455">
        <f>+'Баланс СТ 1'!S49</f>
        <v>0</v>
      </c>
      <c r="T80" s="456">
        <f>+'Баланс СТ 1'!T49</f>
        <v>0</v>
      </c>
      <c r="U80" s="457">
        <f t="shared" si="84"/>
        <v>0</v>
      </c>
      <c r="V80" s="457">
        <f>+'Баланс СТ 1'!V49</f>
        <v>0</v>
      </c>
      <c r="W80" s="644">
        <f>+'Баланс СТ 1'!W49</f>
        <v>0</v>
      </c>
      <c r="X80" s="457">
        <f>+'Баланс СТ 1'!X49</f>
        <v>0</v>
      </c>
      <c r="Y80" s="455">
        <f>+'Баланс СТ 1'!Y49</f>
        <v>0</v>
      </c>
      <c r="Z80" s="456">
        <f>+'Баланс СТ 1'!Z49</f>
        <v>0</v>
      </c>
      <c r="AA80" s="457">
        <f t="shared" si="85"/>
        <v>0</v>
      </c>
      <c r="AB80" s="457">
        <f>+'Баланс СТ 1'!AB49</f>
        <v>0</v>
      </c>
      <c r="AC80" s="644">
        <f>+'Баланс СТ 1'!AC49</f>
        <v>0</v>
      </c>
      <c r="AD80" s="457">
        <f>+'Баланс СТ 1'!AD49</f>
        <v>0</v>
      </c>
      <c r="AE80" s="455">
        <f>+'Баланс СТ 1'!AE49</f>
        <v>0</v>
      </c>
      <c r="AF80" s="456">
        <f>+'Баланс СТ 1'!AF49</f>
        <v>0</v>
      </c>
      <c r="AG80" s="457">
        <f t="shared" si="86"/>
        <v>0</v>
      </c>
      <c r="AH80" s="457">
        <f>+'Баланс СТ 1'!AH49</f>
        <v>0</v>
      </c>
      <c r="AI80" s="644">
        <f>+'Баланс СТ 1'!AI49</f>
        <v>0</v>
      </c>
      <c r="AJ80" s="457">
        <f>+'Баланс СТ 1'!AJ49</f>
        <v>0</v>
      </c>
      <c r="AK80" s="455">
        <f>+'Баланс СТ 1'!AK49</f>
        <v>0</v>
      </c>
      <c r="AL80" s="456">
        <f>+'Баланс СТ 1'!AL49</f>
        <v>0</v>
      </c>
      <c r="AM80" s="457">
        <f t="shared" si="87"/>
        <v>0</v>
      </c>
      <c r="AN80" s="457">
        <f>+'Баланс СТ 1'!AN49</f>
        <v>0</v>
      </c>
      <c r="AO80" s="644">
        <f>+'Баланс СТ 1'!AO49</f>
        <v>0</v>
      </c>
      <c r="AP80" s="457">
        <f>+'Баланс СТ 1'!AP49</f>
        <v>0</v>
      </c>
      <c r="AQ80" s="455">
        <f>+'Баланс СТ 1'!AQ49</f>
        <v>0</v>
      </c>
      <c r="AR80" s="456">
        <f>+'Баланс СТ 1'!AR49</f>
        <v>0</v>
      </c>
      <c r="AS80" s="496"/>
      <c r="AT80" s="496"/>
      <c r="AU80" s="496"/>
      <c r="AV80" s="496"/>
      <c r="AW80" s="496"/>
      <c r="AX80" s="496"/>
      <c r="AY80" s="496"/>
      <c r="AZ80" s="496"/>
      <c r="BA80" s="496"/>
      <c r="BB80" s="496"/>
      <c r="BC80" s="496"/>
      <c r="BD80" s="496"/>
      <c r="BE80" s="496"/>
      <c r="BF80" s="496"/>
    </row>
    <row r="81" spans="1:58" ht="14.25">
      <c r="A81" s="406"/>
      <c r="B81" s="844"/>
      <c r="C81" s="407"/>
      <c r="D81" s="846"/>
      <c r="E81" s="378" t="s">
        <v>1800</v>
      </c>
      <c r="F81" s="422" t="s">
        <v>1485</v>
      </c>
      <c r="G81" s="454">
        <f>+'Баланс СТ 1'!G50</f>
        <v>0</v>
      </c>
      <c r="H81" s="456">
        <f>+'Баланс СТ 1'!H50</f>
        <v>0</v>
      </c>
      <c r="I81" s="454">
        <f>+'Баланс СТ 1'!I50</f>
        <v>0</v>
      </c>
      <c r="J81" s="456">
        <f>+'Баланс СТ 1'!J50</f>
        <v>0</v>
      </c>
      <c r="K81" s="454">
        <f>+'Баланс СТ 1'!K50</f>
        <v>0</v>
      </c>
      <c r="L81" s="456">
        <f>+'Баланс СТ 1'!L50</f>
        <v>0</v>
      </c>
      <c r="M81" s="454">
        <f>+'Баланс СТ 1'!M50</f>
        <v>0</v>
      </c>
      <c r="N81" s="456">
        <f>+'Баланс СТ 1'!N50</f>
        <v>0</v>
      </c>
      <c r="O81" s="454">
        <f t="shared" si="83"/>
        <v>0</v>
      </c>
      <c r="P81" s="457">
        <f>+'Баланс СТ 1'!P50</f>
        <v>0</v>
      </c>
      <c r="Q81" s="644">
        <f>+'Баланс СТ 1'!Q50</f>
        <v>0</v>
      </c>
      <c r="R81" s="457">
        <f>+'Баланс СТ 1'!R50</f>
        <v>0</v>
      </c>
      <c r="S81" s="455">
        <f>+'Баланс СТ 1'!S50</f>
        <v>0</v>
      </c>
      <c r="T81" s="456">
        <f>+'Баланс СТ 1'!T50</f>
        <v>0</v>
      </c>
      <c r="U81" s="457">
        <f t="shared" si="84"/>
        <v>0</v>
      </c>
      <c r="V81" s="457">
        <f>+'Баланс СТ 1'!V50</f>
        <v>0</v>
      </c>
      <c r="W81" s="644">
        <f>+'Баланс СТ 1'!W50</f>
        <v>0</v>
      </c>
      <c r="X81" s="457">
        <f>+'Баланс СТ 1'!X50</f>
        <v>0</v>
      </c>
      <c r="Y81" s="455">
        <f>+'Баланс СТ 1'!Y50</f>
        <v>0</v>
      </c>
      <c r="Z81" s="456">
        <f>+'Баланс СТ 1'!Z50</f>
        <v>0</v>
      </c>
      <c r="AA81" s="457">
        <f t="shared" si="85"/>
        <v>0</v>
      </c>
      <c r="AB81" s="457">
        <f>+'Баланс СТ 1'!AB50</f>
        <v>0</v>
      </c>
      <c r="AC81" s="644">
        <f>+'Баланс СТ 1'!AC50</f>
        <v>0</v>
      </c>
      <c r="AD81" s="457">
        <f>+'Баланс СТ 1'!AD50</f>
        <v>0</v>
      </c>
      <c r="AE81" s="455">
        <f>+'Баланс СТ 1'!AE50</f>
        <v>0</v>
      </c>
      <c r="AF81" s="456">
        <f>+'Баланс СТ 1'!AF50</f>
        <v>0</v>
      </c>
      <c r="AG81" s="457">
        <f t="shared" si="86"/>
        <v>0</v>
      </c>
      <c r="AH81" s="457">
        <f>+'Баланс СТ 1'!AH50</f>
        <v>0</v>
      </c>
      <c r="AI81" s="644">
        <f>+'Баланс СТ 1'!AI50</f>
        <v>0</v>
      </c>
      <c r="AJ81" s="457">
        <f>+'Баланс СТ 1'!AJ50</f>
        <v>0</v>
      </c>
      <c r="AK81" s="455">
        <f>+'Баланс СТ 1'!AK50</f>
        <v>0</v>
      </c>
      <c r="AL81" s="456">
        <f>+'Баланс СТ 1'!AL50</f>
        <v>0</v>
      </c>
      <c r="AM81" s="457">
        <f t="shared" si="87"/>
        <v>0</v>
      </c>
      <c r="AN81" s="457">
        <f>+'Баланс СТ 1'!AN50</f>
        <v>0</v>
      </c>
      <c r="AO81" s="644">
        <f>+'Баланс СТ 1'!AO50</f>
        <v>0</v>
      </c>
      <c r="AP81" s="457">
        <f>+'Баланс СТ 1'!AP50</f>
        <v>0</v>
      </c>
      <c r="AQ81" s="455">
        <f>+'Баланс СТ 1'!AQ50</f>
        <v>0</v>
      </c>
      <c r="AR81" s="456">
        <f>+'Баланс СТ 1'!AR50</f>
        <v>0</v>
      </c>
      <c r="AS81" s="496"/>
      <c r="AT81" s="496"/>
      <c r="AU81" s="496"/>
      <c r="AV81" s="496"/>
      <c r="AW81" s="496"/>
      <c r="AX81" s="496"/>
      <c r="AY81" s="496"/>
      <c r="AZ81" s="496"/>
      <c r="BA81" s="496"/>
      <c r="BB81" s="496"/>
      <c r="BC81" s="496"/>
      <c r="BD81" s="496"/>
      <c r="BE81" s="496"/>
      <c r="BF81" s="496"/>
    </row>
    <row r="82" spans="1:58" ht="12" customHeight="1">
      <c r="A82" s="406"/>
      <c r="B82" s="844"/>
      <c r="C82" s="407"/>
      <c r="D82" s="846"/>
      <c r="E82" s="378" t="s">
        <v>1802</v>
      </c>
      <c r="F82" s="421" t="s">
        <v>1803</v>
      </c>
      <c r="G82" s="454">
        <f>+'Баланс СТ 1'!G51</f>
        <v>0</v>
      </c>
      <c r="H82" s="456">
        <f>+'Баланс СТ 1'!H51</f>
        <v>0</v>
      </c>
      <c r="I82" s="454">
        <f>+'Баланс СТ 1'!I51</f>
        <v>0</v>
      </c>
      <c r="J82" s="456">
        <f>+'Баланс СТ 1'!J51</f>
        <v>0</v>
      </c>
      <c r="K82" s="454">
        <f>+'Баланс СТ 1'!K51</f>
        <v>0</v>
      </c>
      <c r="L82" s="456">
        <f>+'Баланс СТ 1'!L51</f>
        <v>0</v>
      </c>
      <c r="M82" s="454">
        <f>+'Баланс СТ 1'!M51</f>
        <v>0</v>
      </c>
      <c r="N82" s="456">
        <f>+'Баланс СТ 1'!N51</f>
        <v>0</v>
      </c>
      <c r="O82" s="454">
        <f t="shared" si="83"/>
        <v>0</v>
      </c>
      <c r="P82" s="457">
        <f>+'Баланс СТ 1'!P51</f>
        <v>0</v>
      </c>
      <c r="Q82" s="644">
        <f>+'Баланс СТ 1'!Q51</f>
        <v>0</v>
      </c>
      <c r="R82" s="457">
        <f>+'Баланс СТ 1'!R51</f>
        <v>0</v>
      </c>
      <c r="S82" s="455">
        <f>+'Баланс СТ 1'!S51</f>
        <v>0</v>
      </c>
      <c r="T82" s="456">
        <f>+'Баланс СТ 1'!T51</f>
        <v>0</v>
      </c>
      <c r="U82" s="457">
        <f t="shared" si="84"/>
        <v>0</v>
      </c>
      <c r="V82" s="457">
        <f>+'Баланс СТ 1'!V51</f>
        <v>0</v>
      </c>
      <c r="W82" s="644">
        <f>+'Баланс СТ 1'!W51</f>
        <v>0</v>
      </c>
      <c r="X82" s="457">
        <f>+'Баланс СТ 1'!X51</f>
        <v>0</v>
      </c>
      <c r="Y82" s="455">
        <f>+'Баланс СТ 1'!Y51</f>
        <v>0</v>
      </c>
      <c r="Z82" s="456">
        <f>+'Баланс СТ 1'!Z51</f>
        <v>0</v>
      </c>
      <c r="AA82" s="457">
        <f t="shared" si="85"/>
        <v>0</v>
      </c>
      <c r="AB82" s="457">
        <f>+'Баланс СТ 1'!AB51</f>
        <v>0</v>
      </c>
      <c r="AC82" s="644">
        <f>+'Баланс СТ 1'!AC51</f>
        <v>0</v>
      </c>
      <c r="AD82" s="457">
        <f>+'Баланс СТ 1'!AD51</f>
        <v>0</v>
      </c>
      <c r="AE82" s="455">
        <f>+'Баланс СТ 1'!AE51</f>
        <v>0</v>
      </c>
      <c r="AF82" s="456">
        <f>+'Баланс СТ 1'!AF51</f>
        <v>0</v>
      </c>
      <c r="AG82" s="457">
        <f t="shared" si="86"/>
        <v>0</v>
      </c>
      <c r="AH82" s="457">
        <f>+'Баланс СТ 1'!AH51</f>
        <v>0</v>
      </c>
      <c r="AI82" s="644">
        <f>+'Баланс СТ 1'!AI51</f>
        <v>0</v>
      </c>
      <c r="AJ82" s="457">
        <f>+'Баланс СТ 1'!AJ51</f>
        <v>0</v>
      </c>
      <c r="AK82" s="455">
        <f>+'Баланс СТ 1'!AK51</f>
        <v>0</v>
      </c>
      <c r="AL82" s="456">
        <f>+'Баланс СТ 1'!AL51</f>
        <v>0</v>
      </c>
      <c r="AM82" s="457">
        <f t="shared" si="87"/>
        <v>0</v>
      </c>
      <c r="AN82" s="457">
        <f>+'Баланс СТ 1'!AN51</f>
        <v>0</v>
      </c>
      <c r="AO82" s="644">
        <f>+'Баланс СТ 1'!AO51</f>
        <v>0</v>
      </c>
      <c r="AP82" s="457">
        <f>+'Баланс СТ 1'!AP51</f>
        <v>0</v>
      </c>
      <c r="AQ82" s="455">
        <f>+'Баланс СТ 1'!AQ51</f>
        <v>0</v>
      </c>
      <c r="AR82" s="456">
        <f>+'Баланс СТ 1'!AR51</f>
        <v>0</v>
      </c>
      <c r="AS82" s="496"/>
      <c r="AT82" s="496"/>
      <c r="AU82" s="496"/>
      <c r="AV82" s="496"/>
      <c r="AW82" s="496"/>
      <c r="AX82" s="496"/>
      <c r="AY82" s="496"/>
      <c r="AZ82" s="496"/>
      <c r="BA82" s="496"/>
      <c r="BB82" s="496"/>
      <c r="BC82" s="496"/>
      <c r="BD82" s="496"/>
      <c r="BE82" s="496"/>
      <c r="BF82" s="496"/>
    </row>
    <row r="83" spans="1:58" ht="12" customHeight="1">
      <c r="A83" s="406"/>
      <c r="B83" s="844"/>
      <c r="C83" s="407"/>
      <c r="D83" s="846"/>
      <c r="E83" s="378" t="s">
        <v>1804</v>
      </c>
      <c r="F83" s="421" t="s">
        <v>921</v>
      </c>
      <c r="G83" s="454">
        <f t="shared" ref="G83:N83" si="103">G84+G85</f>
        <v>0</v>
      </c>
      <c r="H83" s="456">
        <f t="shared" si="103"/>
        <v>0</v>
      </c>
      <c r="I83" s="454">
        <f t="shared" si="103"/>
        <v>0</v>
      </c>
      <c r="J83" s="456">
        <f t="shared" si="103"/>
        <v>0</v>
      </c>
      <c r="K83" s="454">
        <f t="shared" si="103"/>
        <v>0</v>
      </c>
      <c r="L83" s="456">
        <f t="shared" si="103"/>
        <v>0</v>
      </c>
      <c r="M83" s="454">
        <f t="shared" si="103"/>
        <v>0</v>
      </c>
      <c r="N83" s="456">
        <f t="shared" si="103"/>
        <v>0</v>
      </c>
      <c r="O83" s="454">
        <f t="shared" si="83"/>
        <v>0</v>
      </c>
      <c r="P83" s="455">
        <f>P84+P85</f>
        <v>0</v>
      </c>
      <c r="Q83" s="456">
        <f>Q84+Q85</f>
        <v>0</v>
      </c>
      <c r="R83" s="457">
        <f>R84+R85</f>
        <v>0</v>
      </c>
      <c r="S83" s="455">
        <f>S84+S85</f>
        <v>0</v>
      </c>
      <c r="T83" s="456">
        <f>T84+T85</f>
        <v>0</v>
      </c>
      <c r="U83" s="457">
        <f t="shared" si="84"/>
        <v>0</v>
      </c>
      <c r="V83" s="455">
        <f>V84+V85</f>
        <v>0</v>
      </c>
      <c r="W83" s="456">
        <f>W84+W85</f>
        <v>0</v>
      </c>
      <c r="X83" s="457">
        <f>X84+X85</f>
        <v>0</v>
      </c>
      <c r="Y83" s="455">
        <f>Y84+Y85</f>
        <v>0</v>
      </c>
      <c r="Z83" s="456">
        <f>Z84+Z85</f>
        <v>0</v>
      </c>
      <c r="AA83" s="457">
        <f t="shared" si="85"/>
        <v>0</v>
      </c>
      <c r="AB83" s="455">
        <f>AB84+AB85</f>
        <v>0</v>
      </c>
      <c r="AC83" s="456">
        <f>AC84+AC85</f>
        <v>0</v>
      </c>
      <c r="AD83" s="457">
        <f>AD84+AD85</f>
        <v>0</v>
      </c>
      <c r="AE83" s="455">
        <f>AE84+AE85</f>
        <v>0</v>
      </c>
      <c r="AF83" s="456">
        <f>AF84+AF85</f>
        <v>0</v>
      </c>
      <c r="AG83" s="457">
        <f t="shared" si="86"/>
        <v>0</v>
      </c>
      <c r="AH83" s="455">
        <f>AH84+AH85</f>
        <v>0</v>
      </c>
      <c r="AI83" s="456">
        <f>AI84+AI85</f>
        <v>0</v>
      </c>
      <c r="AJ83" s="457">
        <f>AJ84+AJ85</f>
        <v>0</v>
      </c>
      <c r="AK83" s="455">
        <f>AK84+AK85</f>
        <v>0</v>
      </c>
      <c r="AL83" s="456">
        <f>AL84+AL85</f>
        <v>0</v>
      </c>
      <c r="AM83" s="457">
        <f t="shared" si="87"/>
        <v>0</v>
      </c>
      <c r="AN83" s="455">
        <f>AN84+AN85</f>
        <v>0</v>
      </c>
      <c r="AO83" s="456">
        <f>AO84+AO85</f>
        <v>0</v>
      </c>
      <c r="AP83" s="457">
        <f>AP84+AP85</f>
        <v>0</v>
      </c>
      <c r="AQ83" s="455">
        <f>AQ84+AQ85</f>
        <v>0</v>
      </c>
      <c r="AR83" s="456">
        <f>AR84+AR85</f>
        <v>0</v>
      </c>
      <c r="AS83" s="496"/>
      <c r="AT83" s="496"/>
      <c r="AU83" s="496"/>
      <c r="AV83" s="496"/>
      <c r="AW83" s="496"/>
      <c r="AX83" s="496"/>
      <c r="AY83" s="496"/>
      <c r="AZ83" s="496"/>
      <c r="BA83" s="496"/>
      <c r="BB83" s="496"/>
      <c r="BC83" s="496"/>
      <c r="BD83" s="496"/>
      <c r="BE83" s="496"/>
      <c r="BF83" s="496"/>
    </row>
    <row r="84" spans="1:58" ht="12" customHeight="1">
      <c r="A84" s="406"/>
      <c r="B84" s="844"/>
      <c r="C84" s="407"/>
      <c r="D84" s="846"/>
      <c r="E84" s="378" t="s">
        <v>922</v>
      </c>
      <c r="F84" s="422" t="s">
        <v>923</v>
      </c>
      <c r="G84" s="454">
        <f>+'Баланс СТ 1'!G54</f>
        <v>0</v>
      </c>
      <c r="H84" s="456">
        <f>+'Баланс СТ 1'!H54</f>
        <v>0</v>
      </c>
      <c r="I84" s="454">
        <f>+'Баланс СТ 1'!I54</f>
        <v>0</v>
      </c>
      <c r="J84" s="456">
        <f>+'Баланс СТ 1'!J54</f>
        <v>0</v>
      </c>
      <c r="K84" s="454">
        <f>+'Баланс СТ 1'!K54</f>
        <v>0</v>
      </c>
      <c r="L84" s="456">
        <f>+'Баланс СТ 1'!L54</f>
        <v>0</v>
      </c>
      <c r="M84" s="454">
        <f>+'Баланс СТ 1'!M54</f>
        <v>0</v>
      </c>
      <c r="N84" s="456">
        <f>+'Баланс СТ 1'!N54</f>
        <v>0</v>
      </c>
      <c r="O84" s="454">
        <f t="shared" si="83"/>
        <v>0</v>
      </c>
      <c r="P84" s="457">
        <f>+'Баланс СТ 1'!P54</f>
        <v>0</v>
      </c>
      <c r="Q84" s="644">
        <f>+'Баланс СТ 1'!Q54</f>
        <v>0</v>
      </c>
      <c r="R84" s="457">
        <f>+'Баланс СТ 1'!R54</f>
        <v>0</v>
      </c>
      <c r="S84" s="455">
        <f>+'Баланс СТ 1'!S54</f>
        <v>0</v>
      </c>
      <c r="T84" s="456">
        <f>+'Баланс СТ 1'!T54</f>
        <v>0</v>
      </c>
      <c r="U84" s="457">
        <f t="shared" si="84"/>
        <v>0</v>
      </c>
      <c r="V84" s="457">
        <f>+'Баланс СТ 1'!V54</f>
        <v>0</v>
      </c>
      <c r="W84" s="644">
        <f>+'Баланс СТ 1'!W54</f>
        <v>0</v>
      </c>
      <c r="X84" s="457">
        <f>+'Баланс СТ 1'!X54</f>
        <v>0</v>
      </c>
      <c r="Y84" s="455">
        <f>+'Баланс СТ 1'!Y54</f>
        <v>0</v>
      </c>
      <c r="Z84" s="456">
        <f>+'Баланс СТ 1'!Z54</f>
        <v>0</v>
      </c>
      <c r="AA84" s="457">
        <f t="shared" si="85"/>
        <v>0</v>
      </c>
      <c r="AB84" s="457">
        <f>+'Баланс СТ 1'!AB54</f>
        <v>0</v>
      </c>
      <c r="AC84" s="644">
        <f>+'Баланс СТ 1'!AC54</f>
        <v>0</v>
      </c>
      <c r="AD84" s="457">
        <f>+'Баланс СТ 1'!AD54</f>
        <v>0</v>
      </c>
      <c r="AE84" s="455">
        <f>+'Баланс СТ 1'!AE54</f>
        <v>0</v>
      </c>
      <c r="AF84" s="456">
        <f>+'Баланс СТ 1'!AF54</f>
        <v>0</v>
      </c>
      <c r="AG84" s="457">
        <f t="shared" si="86"/>
        <v>0</v>
      </c>
      <c r="AH84" s="457">
        <f>+'Баланс СТ 1'!AH54</f>
        <v>0</v>
      </c>
      <c r="AI84" s="644">
        <f>+'Баланс СТ 1'!AI54</f>
        <v>0</v>
      </c>
      <c r="AJ84" s="457">
        <f>+'Баланс СТ 1'!AJ54</f>
        <v>0</v>
      </c>
      <c r="AK84" s="455">
        <f>+'Баланс СТ 1'!AK54</f>
        <v>0</v>
      </c>
      <c r="AL84" s="456">
        <f>+'Баланс СТ 1'!AL54</f>
        <v>0</v>
      </c>
      <c r="AM84" s="457">
        <f t="shared" si="87"/>
        <v>0</v>
      </c>
      <c r="AN84" s="457">
        <f>+'Баланс СТ 1'!AN54</f>
        <v>0</v>
      </c>
      <c r="AO84" s="644">
        <f>+'Баланс СТ 1'!AO54</f>
        <v>0</v>
      </c>
      <c r="AP84" s="457">
        <f>+'Баланс СТ 1'!AP54</f>
        <v>0</v>
      </c>
      <c r="AQ84" s="455">
        <f>+'Баланс СТ 1'!AQ54</f>
        <v>0</v>
      </c>
      <c r="AR84" s="456">
        <f>+'Баланс СТ 1'!AR54</f>
        <v>0</v>
      </c>
      <c r="AS84" s="496"/>
      <c r="AT84" s="496"/>
      <c r="AU84" s="496"/>
      <c r="AV84" s="496"/>
      <c r="AW84" s="496"/>
      <c r="AX84" s="496"/>
      <c r="AY84" s="496"/>
      <c r="AZ84" s="496"/>
      <c r="BA84" s="496"/>
      <c r="BB84" s="496"/>
      <c r="BC84" s="496"/>
      <c r="BD84" s="496"/>
      <c r="BE84" s="496"/>
      <c r="BF84" s="496"/>
    </row>
    <row r="85" spans="1:58" ht="12" customHeight="1">
      <c r="A85" s="406"/>
      <c r="B85" s="844"/>
      <c r="C85" s="407"/>
      <c r="D85" s="846"/>
      <c r="E85" s="378" t="s">
        <v>925</v>
      </c>
      <c r="F85" s="422" t="s">
        <v>926</v>
      </c>
      <c r="G85" s="454">
        <f>+'Баланс СТ 1'!G55</f>
        <v>0</v>
      </c>
      <c r="H85" s="456">
        <f>+'Баланс СТ 1'!H55</f>
        <v>0</v>
      </c>
      <c r="I85" s="454">
        <f>+'Баланс СТ 1'!I55</f>
        <v>0</v>
      </c>
      <c r="J85" s="456">
        <f>+'Баланс СТ 1'!J55</f>
        <v>0</v>
      </c>
      <c r="K85" s="454">
        <f>+'Баланс СТ 1'!K55</f>
        <v>0</v>
      </c>
      <c r="L85" s="456">
        <f>+'Баланс СТ 1'!L55</f>
        <v>0</v>
      </c>
      <c r="M85" s="454">
        <f>+'Баланс СТ 1'!M55</f>
        <v>0</v>
      </c>
      <c r="N85" s="456">
        <f>+'Баланс СТ 1'!N55</f>
        <v>0</v>
      </c>
      <c r="O85" s="454">
        <f t="shared" si="83"/>
        <v>0</v>
      </c>
      <c r="P85" s="457">
        <f>+'Баланс СТ 1'!P55</f>
        <v>0</v>
      </c>
      <c r="Q85" s="644">
        <f>+'Баланс СТ 1'!Q55</f>
        <v>0</v>
      </c>
      <c r="R85" s="457">
        <f>+'Баланс СТ 1'!R55</f>
        <v>0</v>
      </c>
      <c r="S85" s="455">
        <f>+'Баланс СТ 1'!S55</f>
        <v>0</v>
      </c>
      <c r="T85" s="456">
        <f>+'Баланс СТ 1'!T55</f>
        <v>0</v>
      </c>
      <c r="U85" s="457">
        <f t="shared" si="84"/>
        <v>0</v>
      </c>
      <c r="V85" s="457">
        <f>+'Баланс СТ 1'!V55</f>
        <v>0</v>
      </c>
      <c r="W85" s="644">
        <f>+'Баланс СТ 1'!W55</f>
        <v>0</v>
      </c>
      <c r="X85" s="457">
        <f>+'Баланс СТ 1'!X55</f>
        <v>0</v>
      </c>
      <c r="Y85" s="455">
        <f>+'Баланс СТ 1'!Y55</f>
        <v>0</v>
      </c>
      <c r="Z85" s="456">
        <f>+'Баланс СТ 1'!Z55</f>
        <v>0</v>
      </c>
      <c r="AA85" s="457">
        <f t="shared" si="85"/>
        <v>0</v>
      </c>
      <c r="AB85" s="457">
        <f>+'Баланс СТ 1'!AB55</f>
        <v>0</v>
      </c>
      <c r="AC85" s="644">
        <f>+'Баланс СТ 1'!AC55</f>
        <v>0</v>
      </c>
      <c r="AD85" s="457">
        <f>+'Баланс СТ 1'!AD55</f>
        <v>0</v>
      </c>
      <c r="AE85" s="455">
        <f>+'Баланс СТ 1'!AE55</f>
        <v>0</v>
      </c>
      <c r="AF85" s="456">
        <f>+'Баланс СТ 1'!AF55</f>
        <v>0</v>
      </c>
      <c r="AG85" s="457">
        <f t="shared" si="86"/>
        <v>0</v>
      </c>
      <c r="AH85" s="457">
        <f>+'Баланс СТ 1'!AH55</f>
        <v>0</v>
      </c>
      <c r="AI85" s="644">
        <f>+'Баланс СТ 1'!AI55</f>
        <v>0</v>
      </c>
      <c r="AJ85" s="457">
        <f>+'Баланс СТ 1'!AJ55</f>
        <v>0</v>
      </c>
      <c r="AK85" s="455">
        <f>+'Баланс СТ 1'!AK55</f>
        <v>0</v>
      </c>
      <c r="AL85" s="456">
        <f>+'Баланс СТ 1'!AL55</f>
        <v>0</v>
      </c>
      <c r="AM85" s="457">
        <f t="shared" si="87"/>
        <v>0</v>
      </c>
      <c r="AN85" s="457">
        <f>+'Баланс СТ 1'!AN55</f>
        <v>0</v>
      </c>
      <c r="AO85" s="644">
        <f>+'Баланс СТ 1'!AO55</f>
        <v>0</v>
      </c>
      <c r="AP85" s="457">
        <f>+'Баланс СТ 1'!AP55</f>
        <v>0</v>
      </c>
      <c r="AQ85" s="455">
        <f>+'Баланс СТ 1'!AQ55</f>
        <v>0</v>
      </c>
      <c r="AR85" s="456">
        <f>+'Баланс СТ 1'!AR55</f>
        <v>0</v>
      </c>
      <c r="AS85" s="496"/>
      <c r="AT85" s="496"/>
      <c r="AU85" s="496"/>
      <c r="AV85" s="496"/>
      <c r="AW85" s="496"/>
      <c r="AX85" s="496"/>
      <c r="AY85" s="496"/>
      <c r="AZ85" s="496"/>
      <c r="BA85" s="496"/>
      <c r="BB85" s="496"/>
      <c r="BC85" s="496"/>
      <c r="BD85" s="496"/>
      <c r="BE85" s="496"/>
      <c r="BF85" s="496"/>
    </row>
    <row r="86" spans="1:58" ht="12" customHeight="1">
      <c r="A86" s="406"/>
      <c r="B86" s="844"/>
      <c r="C86" s="407"/>
      <c r="D86" s="846"/>
      <c r="E86" s="378" t="s">
        <v>928</v>
      </c>
      <c r="F86" s="388" t="s">
        <v>929</v>
      </c>
      <c r="G86" s="454">
        <f>+'Баланс СТ 1'!G57</f>
        <v>0</v>
      </c>
      <c r="H86" s="456">
        <f>+'Баланс СТ 1'!H57</f>
        <v>0</v>
      </c>
      <c r="I86" s="454">
        <f>+'Баланс СТ 1'!I57</f>
        <v>0</v>
      </c>
      <c r="J86" s="456">
        <f>+'Баланс СТ 1'!J57</f>
        <v>0</v>
      </c>
      <c r="K86" s="454">
        <f>+'Баланс СТ 1'!K57</f>
        <v>0</v>
      </c>
      <c r="L86" s="456">
        <f>+'Баланс СТ 1'!L57</f>
        <v>0</v>
      </c>
      <c r="M86" s="454">
        <f>+'Баланс СТ 1'!M57</f>
        <v>0</v>
      </c>
      <c r="N86" s="456">
        <f>+'Баланс СТ 1'!N57</f>
        <v>0</v>
      </c>
      <c r="O86" s="454">
        <f t="shared" si="83"/>
        <v>0</v>
      </c>
      <c r="P86" s="457">
        <f>+'Баланс СТ 1'!P57</f>
        <v>0</v>
      </c>
      <c r="Q86" s="644">
        <f>+'Баланс СТ 1'!Q57</f>
        <v>0</v>
      </c>
      <c r="R86" s="457">
        <f>+'Баланс СТ 1'!R57</f>
        <v>0</v>
      </c>
      <c r="S86" s="455">
        <f>+'Баланс СТ 1'!S57</f>
        <v>0</v>
      </c>
      <c r="T86" s="456">
        <f>+'Баланс СТ 1'!T57</f>
        <v>0</v>
      </c>
      <c r="U86" s="457">
        <f t="shared" si="84"/>
        <v>0</v>
      </c>
      <c r="V86" s="457">
        <f>+'Баланс СТ 1'!V57</f>
        <v>0</v>
      </c>
      <c r="W86" s="644">
        <f>+'Баланс СТ 1'!W57</f>
        <v>0</v>
      </c>
      <c r="X86" s="457">
        <f>+'Баланс СТ 1'!X57</f>
        <v>0</v>
      </c>
      <c r="Y86" s="455">
        <f>+'Баланс СТ 1'!Y57</f>
        <v>0</v>
      </c>
      <c r="Z86" s="456">
        <f>+'Баланс СТ 1'!Z57</f>
        <v>0</v>
      </c>
      <c r="AA86" s="457">
        <f t="shared" si="85"/>
        <v>0</v>
      </c>
      <c r="AB86" s="457">
        <f>+'Баланс СТ 1'!AB57</f>
        <v>0</v>
      </c>
      <c r="AC86" s="644">
        <f>+'Баланс СТ 1'!AC57</f>
        <v>0</v>
      </c>
      <c r="AD86" s="457">
        <f>+'Баланс СТ 1'!AD57</f>
        <v>0</v>
      </c>
      <c r="AE86" s="455">
        <f>+'Баланс СТ 1'!AE57</f>
        <v>0</v>
      </c>
      <c r="AF86" s="456">
        <f>+'Баланс СТ 1'!AF57</f>
        <v>0</v>
      </c>
      <c r="AG86" s="457">
        <f t="shared" si="86"/>
        <v>0</v>
      </c>
      <c r="AH86" s="457">
        <f>+'Баланс СТ 1'!AH57</f>
        <v>0</v>
      </c>
      <c r="AI86" s="644">
        <f>+'Баланс СТ 1'!AI57</f>
        <v>0</v>
      </c>
      <c r="AJ86" s="457">
        <f>+'Баланс СТ 1'!AJ57</f>
        <v>0</v>
      </c>
      <c r="AK86" s="455">
        <f>+'Баланс СТ 1'!AK57</f>
        <v>0</v>
      </c>
      <c r="AL86" s="456">
        <f>+'Баланс СТ 1'!AL57</f>
        <v>0</v>
      </c>
      <c r="AM86" s="457">
        <f t="shared" si="87"/>
        <v>0</v>
      </c>
      <c r="AN86" s="457">
        <f>+'Баланс СТ 1'!AN57</f>
        <v>0</v>
      </c>
      <c r="AO86" s="644">
        <f>+'Баланс СТ 1'!AO57</f>
        <v>0</v>
      </c>
      <c r="AP86" s="457">
        <f>+'Баланс СТ 1'!AP57</f>
        <v>0</v>
      </c>
      <c r="AQ86" s="455">
        <f>+'Баланс СТ 1'!AQ57</f>
        <v>0</v>
      </c>
      <c r="AR86" s="456">
        <f>+'Баланс СТ 1'!AR57</f>
        <v>0</v>
      </c>
      <c r="AS86" s="496"/>
      <c r="AT86" s="496"/>
      <c r="AU86" s="496"/>
      <c r="AV86" s="496"/>
      <c r="AW86" s="496"/>
      <c r="AX86" s="496"/>
      <c r="AY86" s="496"/>
      <c r="AZ86" s="496"/>
      <c r="BA86" s="496"/>
      <c r="BB86" s="496"/>
      <c r="BC86" s="496"/>
      <c r="BD86" s="496"/>
      <c r="BE86" s="496"/>
      <c r="BF86" s="496"/>
    </row>
    <row r="87" spans="1:58" hidden="1">
      <c r="D87" s="367"/>
      <c r="E87" s="383"/>
      <c r="F87" s="384"/>
      <c r="G87" s="556"/>
      <c r="H87" s="555"/>
      <c r="I87" s="556"/>
      <c r="J87" s="555"/>
      <c r="K87" s="556"/>
      <c r="L87" s="555"/>
      <c r="M87" s="556"/>
      <c r="N87" s="555"/>
      <c r="O87" s="534"/>
      <c r="P87" s="535"/>
      <c r="Q87" s="536"/>
      <c r="R87" s="535"/>
      <c r="S87" s="535"/>
      <c r="T87" s="536"/>
      <c r="U87" s="535"/>
      <c r="V87" s="535"/>
      <c r="W87" s="536"/>
      <c r="X87" s="535"/>
      <c r="Y87" s="535"/>
      <c r="Z87" s="536"/>
      <c r="AA87" s="535"/>
      <c r="AB87" s="535"/>
      <c r="AC87" s="536"/>
      <c r="AD87" s="535"/>
      <c r="AE87" s="535"/>
      <c r="AF87" s="536"/>
      <c r="AG87" s="535"/>
      <c r="AH87" s="535"/>
      <c r="AI87" s="536"/>
      <c r="AJ87" s="535"/>
      <c r="AK87" s="535"/>
      <c r="AL87" s="536"/>
      <c r="AM87" s="535"/>
      <c r="AN87" s="535"/>
      <c r="AO87" s="536"/>
      <c r="AP87" s="535"/>
      <c r="AQ87" s="535"/>
      <c r="AR87" s="536"/>
      <c r="AS87" s="496"/>
      <c r="AT87" s="496"/>
      <c r="AU87" s="496"/>
      <c r="AV87" s="496"/>
      <c r="AW87" s="496"/>
      <c r="AX87" s="496"/>
      <c r="AY87" s="496"/>
      <c r="AZ87" s="496"/>
      <c r="BA87" s="496"/>
      <c r="BB87" s="496"/>
      <c r="BC87" s="496"/>
      <c r="BD87" s="496"/>
      <c r="BE87" s="496"/>
      <c r="BF87" s="496"/>
    </row>
    <row r="88" spans="1:58">
      <c r="C88" s="341" t="s">
        <v>2304</v>
      </c>
      <c r="D88" s="363" t="s">
        <v>931</v>
      </c>
      <c r="E88" s="830" t="s">
        <v>932</v>
      </c>
      <c r="F88" s="831"/>
      <c r="G88" s="454">
        <f>G89+G90+G91</f>
        <v>0</v>
      </c>
      <c r="H88" s="456">
        <f>H89+H90</f>
        <v>0</v>
      </c>
      <c r="I88" s="454">
        <f>I89+I90+I91</f>
        <v>0</v>
      </c>
      <c r="J88" s="456">
        <f>J89+J90</f>
        <v>0</v>
      </c>
      <c r="K88" s="454">
        <f>K89+K90+K91</f>
        <v>0</v>
      </c>
      <c r="L88" s="456">
        <f>L89+L90</f>
        <v>0</v>
      </c>
      <c r="M88" s="454">
        <f>M89+M90+M91</f>
        <v>0</v>
      </c>
      <c r="N88" s="456">
        <f>N89+N90</f>
        <v>0</v>
      </c>
      <c r="O88" s="454">
        <f>P88+Q88</f>
        <v>0</v>
      </c>
      <c r="P88" s="455">
        <f>P89+P90+P91</f>
        <v>0</v>
      </c>
      <c r="Q88" s="456">
        <f>Q89+Q90+Q91</f>
        <v>0</v>
      </c>
      <c r="R88" s="457">
        <f>R89+R90</f>
        <v>0</v>
      </c>
      <c r="S88" s="455">
        <f>S89+S90</f>
        <v>0</v>
      </c>
      <c r="T88" s="456">
        <f>T89+T90</f>
        <v>0</v>
      </c>
      <c r="U88" s="457">
        <f>V88+W88</f>
        <v>0</v>
      </c>
      <c r="V88" s="455">
        <f>V89+V90+V91</f>
        <v>0</v>
      </c>
      <c r="W88" s="456">
        <f>W89+W90+W91</f>
        <v>0</v>
      </c>
      <c r="X88" s="457">
        <f>X89+X90</f>
        <v>0</v>
      </c>
      <c r="Y88" s="455">
        <f>Y89+Y90</f>
        <v>0</v>
      </c>
      <c r="Z88" s="456">
        <f>Z89+Z90</f>
        <v>0</v>
      </c>
      <c r="AA88" s="457">
        <f>AB88+AC88</f>
        <v>0</v>
      </c>
      <c r="AB88" s="455">
        <f>AB89+AB90+AB91</f>
        <v>0</v>
      </c>
      <c r="AC88" s="456">
        <f>AC89+AC90+AC91</f>
        <v>0</v>
      </c>
      <c r="AD88" s="457">
        <f>AD89+AD90</f>
        <v>0</v>
      </c>
      <c r="AE88" s="455">
        <f>AE89+AE90</f>
        <v>0</v>
      </c>
      <c r="AF88" s="456">
        <f>AF89+AF90</f>
        <v>0</v>
      </c>
      <c r="AG88" s="457">
        <f>AH88+AI88</f>
        <v>0</v>
      </c>
      <c r="AH88" s="455">
        <f>AH89+AH90+AH91</f>
        <v>0</v>
      </c>
      <c r="AI88" s="456">
        <f>AI89+AI90+AI91</f>
        <v>0</v>
      </c>
      <c r="AJ88" s="457">
        <f>AJ89+AJ90</f>
        <v>0</v>
      </c>
      <c r="AK88" s="455">
        <f>AK89+AK90</f>
        <v>0</v>
      </c>
      <c r="AL88" s="456">
        <f>AL89+AL90</f>
        <v>0</v>
      </c>
      <c r="AM88" s="457">
        <f>AN88+AO88</f>
        <v>0</v>
      </c>
      <c r="AN88" s="455">
        <f>AN89+AN90+AN91</f>
        <v>0</v>
      </c>
      <c r="AO88" s="456">
        <f>AO89+AO90+AO91</f>
        <v>0</v>
      </c>
      <c r="AP88" s="457">
        <f>AP89+AP90</f>
        <v>0</v>
      </c>
      <c r="AQ88" s="455">
        <f>AQ89+AQ90</f>
        <v>0</v>
      </c>
      <c r="AR88" s="456">
        <f>AR89+AR90</f>
        <v>0</v>
      </c>
      <c r="AS88" s="496"/>
      <c r="AT88" s="496"/>
      <c r="AU88" s="496"/>
      <c r="AV88" s="496"/>
      <c r="AW88" s="496"/>
      <c r="AX88" s="496"/>
      <c r="AY88" s="496"/>
      <c r="AZ88" s="496"/>
      <c r="BA88" s="496"/>
      <c r="BB88" s="496"/>
      <c r="BC88" s="496"/>
      <c r="BD88" s="496"/>
      <c r="BE88" s="496"/>
      <c r="BF88" s="496"/>
    </row>
    <row r="89" spans="1:58">
      <c r="B89" s="340" t="s">
        <v>933</v>
      </c>
      <c r="D89" s="378" t="s">
        <v>1818</v>
      </c>
      <c r="E89" s="813" t="s">
        <v>934</v>
      </c>
      <c r="F89" s="814"/>
      <c r="G89" s="539">
        <f t="shared" ref="G89:N91" si="104">SUMIF($E$92:$E$97,$D89,G$92:G$97)</f>
        <v>0</v>
      </c>
      <c r="H89" s="538">
        <f t="shared" si="104"/>
        <v>0</v>
      </c>
      <c r="I89" s="539">
        <f t="shared" si="104"/>
        <v>0</v>
      </c>
      <c r="J89" s="538">
        <f t="shared" si="104"/>
        <v>0</v>
      </c>
      <c r="K89" s="539">
        <f t="shared" si="104"/>
        <v>0</v>
      </c>
      <c r="L89" s="538">
        <f t="shared" si="104"/>
        <v>0</v>
      </c>
      <c r="M89" s="539">
        <f t="shared" si="104"/>
        <v>0</v>
      </c>
      <c r="N89" s="538">
        <f t="shared" si="104"/>
        <v>0</v>
      </c>
      <c r="O89" s="454">
        <f>P89+Q89</f>
        <v>0</v>
      </c>
      <c r="P89" s="537">
        <f t="shared" ref="P89:Q91" si="105">SUMIF($E$92:$E$97,$D89,P$92:P$97)</f>
        <v>0</v>
      </c>
      <c r="Q89" s="538">
        <f t="shared" si="105"/>
        <v>0</v>
      </c>
      <c r="R89" s="637">
        <f t="shared" ref="R89:S91" si="106">SUMIF($E$92:$E$97,$D89,R$92:R$97)</f>
        <v>0</v>
      </c>
      <c r="S89" s="537">
        <f t="shared" si="106"/>
        <v>0</v>
      </c>
      <c r="T89" s="538">
        <f>SUMIF($E$92:$E$97,$D89,T$92:T$97)</f>
        <v>0</v>
      </c>
      <c r="U89" s="457">
        <f>V89+W89</f>
        <v>0</v>
      </c>
      <c r="V89" s="537">
        <f t="shared" ref="V89:W91" si="107">SUMIF($E$92:$E$97,$D89,V$92:V$97)</f>
        <v>0</v>
      </c>
      <c r="W89" s="538">
        <f t="shared" si="107"/>
        <v>0</v>
      </c>
      <c r="X89" s="637">
        <f t="shared" ref="X89:Y91" si="108">SUMIF($E$92:$E$97,$D89,X$92:X$97)</f>
        <v>0</v>
      </c>
      <c r="Y89" s="537">
        <f t="shared" si="108"/>
        <v>0</v>
      </c>
      <c r="Z89" s="538">
        <f>SUMIF($E$92:$E$97,$D89,Z$92:Z$97)</f>
        <v>0</v>
      </c>
      <c r="AA89" s="457">
        <f>AB89+AC89</f>
        <v>0</v>
      </c>
      <c r="AB89" s="537">
        <f t="shared" ref="AB89:AC91" si="109">SUMIF($E$92:$E$97,$D89,AB$92:AB$97)</f>
        <v>0</v>
      </c>
      <c r="AC89" s="538">
        <f t="shared" si="109"/>
        <v>0</v>
      </c>
      <c r="AD89" s="637">
        <f t="shared" ref="AD89:AE91" si="110">SUMIF($E$92:$E$97,$D89,AD$92:AD$97)</f>
        <v>0</v>
      </c>
      <c r="AE89" s="537">
        <f t="shared" si="110"/>
        <v>0</v>
      </c>
      <c r="AF89" s="538">
        <f>SUMIF($E$92:$E$97,$D89,AF$92:AF$97)</f>
        <v>0</v>
      </c>
      <c r="AG89" s="457">
        <f>AH89+AI89</f>
        <v>0</v>
      </c>
      <c r="AH89" s="537">
        <f t="shared" ref="AH89:AI91" si="111">SUMIF($E$92:$E$97,$D89,AH$92:AH$97)</f>
        <v>0</v>
      </c>
      <c r="AI89" s="538">
        <f t="shared" si="111"/>
        <v>0</v>
      </c>
      <c r="AJ89" s="637">
        <f t="shared" ref="AJ89:AK91" si="112">SUMIF($E$92:$E$97,$D89,AJ$92:AJ$97)</f>
        <v>0</v>
      </c>
      <c r="AK89" s="537">
        <f t="shared" si="112"/>
        <v>0</v>
      </c>
      <c r="AL89" s="538">
        <f>SUMIF($E$92:$E$97,$D89,AL$92:AL$97)</f>
        <v>0</v>
      </c>
      <c r="AM89" s="457">
        <f>AN89+AO89</f>
        <v>0</v>
      </c>
      <c r="AN89" s="537">
        <f t="shared" ref="AN89:AO91" si="113">SUMIF($E$92:$E$97,$D89,AN$92:AN$97)</f>
        <v>0</v>
      </c>
      <c r="AO89" s="538">
        <f t="shared" si="113"/>
        <v>0</v>
      </c>
      <c r="AP89" s="637">
        <f t="shared" ref="AP89:AQ91" si="114">SUMIF($E$92:$E$97,$D89,AP$92:AP$97)</f>
        <v>0</v>
      </c>
      <c r="AQ89" s="537">
        <f t="shared" si="114"/>
        <v>0</v>
      </c>
      <c r="AR89" s="538">
        <f>SUMIF($E$92:$E$97,$D89,AR$92:AR$97)</f>
        <v>0</v>
      </c>
      <c r="AS89" s="496"/>
      <c r="AT89" s="496"/>
      <c r="AU89" s="496"/>
      <c r="AV89" s="496"/>
      <c r="AW89" s="496"/>
      <c r="AX89" s="496"/>
      <c r="AY89" s="496"/>
      <c r="AZ89" s="496"/>
      <c r="BA89" s="496"/>
      <c r="BB89" s="496"/>
      <c r="BC89" s="496"/>
      <c r="BD89" s="496"/>
      <c r="BE89" s="496"/>
      <c r="BF89" s="496"/>
    </row>
    <row r="90" spans="1:58" ht="15" customHeight="1">
      <c r="B90" s="340" t="s">
        <v>935</v>
      </c>
      <c r="D90" s="378" t="s">
        <v>1820</v>
      </c>
      <c r="E90" s="813" t="s">
        <v>936</v>
      </c>
      <c r="F90" s="814"/>
      <c r="G90" s="539">
        <f t="shared" si="104"/>
        <v>0</v>
      </c>
      <c r="H90" s="538">
        <f t="shared" si="104"/>
        <v>0</v>
      </c>
      <c r="I90" s="539">
        <f t="shared" si="104"/>
        <v>0</v>
      </c>
      <c r="J90" s="538">
        <f t="shared" si="104"/>
        <v>0</v>
      </c>
      <c r="K90" s="539">
        <f t="shared" si="104"/>
        <v>0</v>
      </c>
      <c r="L90" s="538">
        <f t="shared" si="104"/>
        <v>0</v>
      </c>
      <c r="M90" s="539">
        <f t="shared" si="104"/>
        <v>0</v>
      </c>
      <c r="N90" s="538">
        <f t="shared" si="104"/>
        <v>0</v>
      </c>
      <c r="O90" s="454">
        <f>P90+Q90</f>
        <v>0</v>
      </c>
      <c r="P90" s="537">
        <f t="shared" si="105"/>
        <v>0</v>
      </c>
      <c r="Q90" s="538">
        <f t="shared" si="105"/>
        <v>0</v>
      </c>
      <c r="R90" s="637">
        <f t="shared" si="106"/>
        <v>0</v>
      </c>
      <c r="S90" s="537">
        <f t="shared" si="106"/>
        <v>0</v>
      </c>
      <c r="T90" s="538">
        <f>SUMIF($E$92:$E$97,$D90,T$92:T$97)</f>
        <v>0</v>
      </c>
      <c r="U90" s="457">
        <f>V90+W90</f>
        <v>0</v>
      </c>
      <c r="V90" s="537">
        <f t="shared" si="107"/>
        <v>0</v>
      </c>
      <c r="W90" s="538">
        <f t="shared" si="107"/>
        <v>0</v>
      </c>
      <c r="X90" s="637">
        <f t="shared" si="108"/>
        <v>0</v>
      </c>
      <c r="Y90" s="537">
        <f t="shared" si="108"/>
        <v>0</v>
      </c>
      <c r="Z90" s="538">
        <f>SUMIF($E$92:$E$97,$D90,Z$92:Z$97)</f>
        <v>0</v>
      </c>
      <c r="AA90" s="457">
        <f>AB90+AC90</f>
        <v>0</v>
      </c>
      <c r="AB90" s="537">
        <f t="shared" si="109"/>
        <v>0</v>
      </c>
      <c r="AC90" s="538">
        <f t="shared" si="109"/>
        <v>0</v>
      </c>
      <c r="AD90" s="637">
        <f t="shared" si="110"/>
        <v>0</v>
      </c>
      <c r="AE90" s="537">
        <f t="shared" si="110"/>
        <v>0</v>
      </c>
      <c r="AF90" s="538">
        <f>SUMIF($E$92:$E$97,$D90,AF$92:AF$97)</f>
        <v>0</v>
      </c>
      <c r="AG90" s="457">
        <f>AH90+AI90</f>
        <v>0</v>
      </c>
      <c r="AH90" s="537">
        <f t="shared" si="111"/>
        <v>0</v>
      </c>
      <c r="AI90" s="538">
        <f t="shared" si="111"/>
        <v>0</v>
      </c>
      <c r="AJ90" s="637">
        <f t="shared" si="112"/>
        <v>0</v>
      </c>
      <c r="AK90" s="537">
        <f t="shared" si="112"/>
        <v>0</v>
      </c>
      <c r="AL90" s="538">
        <f>SUMIF($E$92:$E$97,$D90,AL$92:AL$97)</f>
        <v>0</v>
      </c>
      <c r="AM90" s="457">
        <f>AN90+AO90</f>
        <v>0</v>
      </c>
      <c r="AN90" s="537">
        <f t="shared" si="113"/>
        <v>0</v>
      </c>
      <c r="AO90" s="538">
        <f t="shared" si="113"/>
        <v>0</v>
      </c>
      <c r="AP90" s="637">
        <f t="shared" si="114"/>
        <v>0</v>
      </c>
      <c r="AQ90" s="537">
        <f t="shared" si="114"/>
        <v>0</v>
      </c>
      <c r="AR90" s="538">
        <f>SUMIF($E$92:$E$97,$D90,AR$92:AR$97)</f>
        <v>0</v>
      </c>
      <c r="AS90" s="496"/>
      <c r="AT90" s="496"/>
      <c r="AU90" s="496"/>
      <c r="AV90" s="496"/>
      <c r="AW90" s="496"/>
      <c r="AX90" s="496"/>
      <c r="AY90" s="496"/>
      <c r="AZ90" s="496"/>
      <c r="BA90" s="496"/>
      <c r="BB90" s="496"/>
      <c r="BC90" s="496"/>
      <c r="BD90" s="496"/>
      <c r="BE90" s="496"/>
      <c r="BF90" s="496"/>
    </row>
    <row r="91" spans="1:58" ht="15" customHeight="1" thickBot="1">
      <c r="B91" s="340" t="s">
        <v>1790</v>
      </c>
      <c r="D91" s="378" t="s">
        <v>1909</v>
      </c>
      <c r="E91" s="813" t="s">
        <v>937</v>
      </c>
      <c r="F91" s="814"/>
      <c r="G91" s="539">
        <f t="shared" si="104"/>
        <v>0</v>
      </c>
      <c r="H91" s="538">
        <f t="shared" si="104"/>
        <v>0</v>
      </c>
      <c r="I91" s="539">
        <f t="shared" si="104"/>
        <v>0</v>
      </c>
      <c r="J91" s="538">
        <f t="shared" si="104"/>
        <v>0</v>
      </c>
      <c r="K91" s="539">
        <f t="shared" si="104"/>
        <v>0</v>
      </c>
      <c r="L91" s="538">
        <f t="shared" si="104"/>
        <v>0</v>
      </c>
      <c r="M91" s="539">
        <f t="shared" si="104"/>
        <v>0</v>
      </c>
      <c r="N91" s="538">
        <f t="shared" si="104"/>
        <v>0</v>
      </c>
      <c r="O91" s="454">
        <f>P91+Q91</f>
        <v>0</v>
      </c>
      <c r="P91" s="537">
        <f t="shared" si="105"/>
        <v>0</v>
      </c>
      <c r="Q91" s="538">
        <f t="shared" si="105"/>
        <v>0</v>
      </c>
      <c r="R91" s="637">
        <f t="shared" si="106"/>
        <v>0</v>
      </c>
      <c r="S91" s="537">
        <f t="shared" si="106"/>
        <v>0</v>
      </c>
      <c r="T91" s="538">
        <f>SUMIF($E$92:$E$97,$D91,T$92:T$97)</f>
        <v>0</v>
      </c>
      <c r="U91" s="457">
        <f>V91+W91</f>
        <v>0</v>
      </c>
      <c r="V91" s="537">
        <f t="shared" si="107"/>
        <v>0</v>
      </c>
      <c r="W91" s="538">
        <f t="shared" si="107"/>
        <v>0</v>
      </c>
      <c r="X91" s="637">
        <f t="shared" si="108"/>
        <v>0</v>
      </c>
      <c r="Y91" s="537">
        <f t="shared" si="108"/>
        <v>0</v>
      </c>
      <c r="Z91" s="538">
        <f>SUMIF($E$92:$E$97,$D91,Z$92:Z$97)</f>
        <v>0</v>
      </c>
      <c r="AA91" s="457">
        <f>AB91+AC91</f>
        <v>0</v>
      </c>
      <c r="AB91" s="537">
        <f t="shared" si="109"/>
        <v>0</v>
      </c>
      <c r="AC91" s="538">
        <f t="shared" si="109"/>
        <v>0</v>
      </c>
      <c r="AD91" s="637">
        <f t="shared" si="110"/>
        <v>0</v>
      </c>
      <c r="AE91" s="537">
        <f t="shared" si="110"/>
        <v>0</v>
      </c>
      <c r="AF91" s="538">
        <f>SUMIF($E$92:$E$97,$D91,AF$92:AF$97)</f>
        <v>0</v>
      </c>
      <c r="AG91" s="457">
        <f>AH91+AI91</f>
        <v>0</v>
      </c>
      <c r="AH91" s="537">
        <f t="shared" si="111"/>
        <v>0</v>
      </c>
      <c r="AI91" s="538">
        <f t="shared" si="111"/>
        <v>0</v>
      </c>
      <c r="AJ91" s="637">
        <f t="shared" si="112"/>
        <v>0</v>
      </c>
      <c r="AK91" s="537">
        <f t="shared" si="112"/>
        <v>0</v>
      </c>
      <c r="AL91" s="538">
        <f>SUMIF($E$92:$E$97,$D91,AL$92:AL$97)</f>
        <v>0</v>
      </c>
      <c r="AM91" s="457">
        <f>AN91+AO91</f>
        <v>0</v>
      </c>
      <c r="AN91" s="537">
        <f t="shared" si="113"/>
        <v>0</v>
      </c>
      <c r="AO91" s="538">
        <f t="shared" si="113"/>
        <v>0</v>
      </c>
      <c r="AP91" s="637">
        <f t="shared" si="114"/>
        <v>0</v>
      </c>
      <c r="AQ91" s="537">
        <f t="shared" si="114"/>
        <v>0</v>
      </c>
      <c r="AR91" s="538">
        <f>SUMIF($E$92:$E$97,$D91,AR$92:AR$97)</f>
        <v>0</v>
      </c>
      <c r="AS91" s="496"/>
      <c r="AT91" s="496"/>
      <c r="AU91" s="496"/>
      <c r="AV91" s="496"/>
      <c r="AW91" s="496"/>
      <c r="AX91" s="496"/>
      <c r="AY91" s="496"/>
      <c r="AZ91" s="496"/>
      <c r="BA91" s="496"/>
      <c r="BB91" s="496"/>
      <c r="BC91" s="496"/>
      <c r="BD91" s="496"/>
      <c r="BE91" s="496"/>
      <c r="BF91" s="496"/>
    </row>
    <row r="92" spans="1:58" ht="15" hidden="1" customHeight="1">
      <c r="B92" s="340" t="s">
        <v>2303</v>
      </c>
      <c r="D92" s="367"/>
      <c r="E92" s="834"/>
      <c r="F92" s="834"/>
      <c r="G92" s="556"/>
      <c r="H92" s="555"/>
      <c r="I92" s="556"/>
      <c r="J92" s="555"/>
      <c r="K92" s="556"/>
      <c r="L92" s="555"/>
      <c r="M92" s="556"/>
      <c r="N92" s="555"/>
      <c r="O92" s="534"/>
      <c r="P92" s="535"/>
      <c r="Q92" s="536"/>
      <c r="R92" s="535"/>
      <c r="S92" s="535"/>
      <c r="T92" s="536"/>
      <c r="U92" s="535"/>
      <c r="V92" s="535"/>
      <c r="W92" s="536"/>
      <c r="X92" s="535"/>
      <c r="Y92" s="535"/>
      <c r="Z92" s="536"/>
      <c r="AA92" s="535"/>
      <c r="AB92" s="535"/>
      <c r="AC92" s="536"/>
      <c r="AD92" s="535"/>
      <c r="AE92" s="535"/>
      <c r="AF92" s="536"/>
      <c r="AG92" s="535"/>
      <c r="AH92" s="535"/>
      <c r="AI92" s="536"/>
      <c r="AJ92" s="535"/>
      <c r="AK92" s="535"/>
      <c r="AL92" s="536"/>
      <c r="AM92" s="535"/>
      <c r="AN92" s="535"/>
      <c r="AO92" s="536"/>
      <c r="AP92" s="535"/>
      <c r="AQ92" s="535"/>
      <c r="AR92" s="536"/>
      <c r="AS92" s="496"/>
      <c r="AT92" s="496"/>
      <c r="AU92" s="496"/>
      <c r="AV92" s="496"/>
      <c r="AW92" s="496"/>
      <c r="AX92" s="496"/>
      <c r="AY92" s="496"/>
      <c r="AZ92" s="496"/>
      <c r="BA92" s="496"/>
      <c r="BB92" s="496"/>
      <c r="BC92" s="496"/>
      <c r="BD92" s="496"/>
      <c r="BE92" s="496"/>
      <c r="BF92" s="496"/>
    </row>
    <row r="93" spans="1:58" ht="12" customHeight="1" thickTop="1">
      <c r="A93" s="406"/>
      <c r="B93" s="841" t="s">
        <v>1464</v>
      </c>
      <c r="C93" s="414" t="s">
        <v>2304</v>
      </c>
      <c r="D93" s="859" t="str">
        <f>"4." &amp; ROMAN(B93)</f>
        <v>4.I</v>
      </c>
      <c r="E93" s="434" t="s">
        <v>931</v>
      </c>
      <c r="F93" s="417" t="s">
        <v>1535</v>
      </c>
      <c r="G93" s="551">
        <f t="shared" ref="G93:N93" si="115">G94+G95+G96</f>
        <v>0</v>
      </c>
      <c r="H93" s="550">
        <f t="shared" si="115"/>
        <v>0</v>
      </c>
      <c r="I93" s="551">
        <f t="shared" si="115"/>
        <v>0</v>
      </c>
      <c r="J93" s="550">
        <f t="shared" si="115"/>
        <v>0</v>
      </c>
      <c r="K93" s="551">
        <f t="shared" si="115"/>
        <v>0</v>
      </c>
      <c r="L93" s="550">
        <f t="shared" si="115"/>
        <v>0</v>
      </c>
      <c r="M93" s="551">
        <f t="shared" si="115"/>
        <v>0</v>
      </c>
      <c r="N93" s="550">
        <f t="shared" si="115"/>
        <v>0</v>
      </c>
      <c r="O93" s="543">
        <f>P93+Q93</f>
        <v>0</v>
      </c>
      <c r="P93" s="549">
        <f>P94+P95+P96</f>
        <v>0</v>
      </c>
      <c r="Q93" s="550">
        <f>Q94+Q95+Q96</f>
        <v>0</v>
      </c>
      <c r="R93" s="641">
        <f>R94+R95+R96</f>
        <v>0</v>
      </c>
      <c r="S93" s="549">
        <f>S94+S95+S96</f>
        <v>0</v>
      </c>
      <c r="T93" s="550">
        <f>T94+T95+T96</f>
        <v>0</v>
      </c>
      <c r="U93" s="640">
        <f>V93+W93</f>
        <v>0</v>
      </c>
      <c r="V93" s="549">
        <f>V94+V95+V96</f>
        <v>0</v>
      </c>
      <c r="W93" s="550">
        <f>W94+W95+W96</f>
        <v>0</v>
      </c>
      <c r="X93" s="641">
        <f>X94+X95+X96</f>
        <v>0</v>
      </c>
      <c r="Y93" s="549">
        <f>Y94+Y95+Y96</f>
        <v>0</v>
      </c>
      <c r="Z93" s="550">
        <f>Z94+Z95+Z96</f>
        <v>0</v>
      </c>
      <c r="AA93" s="640">
        <f>AB93+AC93</f>
        <v>0</v>
      </c>
      <c r="AB93" s="549">
        <f>AB94+AB95+AB96</f>
        <v>0</v>
      </c>
      <c r="AC93" s="550">
        <f>AC94+AC95+AC96</f>
        <v>0</v>
      </c>
      <c r="AD93" s="641">
        <f>AD94+AD95+AD96</f>
        <v>0</v>
      </c>
      <c r="AE93" s="549">
        <f>AE94+AE95+AE96</f>
        <v>0</v>
      </c>
      <c r="AF93" s="550">
        <f>AF94+AF95+AF96</f>
        <v>0</v>
      </c>
      <c r="AG93" s="640">
        <f>AH93+AI93</f>
        <v>0</v>
      </c>
      <c r="AH93" s="549">
        <f>AH94+AH95+AH96</f>
        <v>0</v>
      </c>
      <c r="AI93" s="550">
        <f>AI94+AI95+AI96</f>
        <v>0</v>
      </c>
      <c r="AJ93" s="641">
        <f>AJ94+AJ95+AJ96</f>
        <v>0</v>
      </c>
      <c r="AK93" s="549">
        <f>AK94+AK95+AK96</f>
        <v>0</v>
      </c>
      <c r="AL93" s="550">
        <f>AL94+AL95+AL96</f>
        <v>0</v>
      </c>
      <c r="AM93" s="640">
        <f>AN93+AO93</f>
        <v>0</v>
      </c>
      <c r="AN93" s="549">
        <f>AN94+AN95+AN96</f>
        <v>0</v>
      </c>
      <c r="AO93" s="550">
        <f>AO94+AO95+AO96</f>
        <v>0</v>
      </c>
      <c r="AP93" s="641">
        <f>AP94+AP95+AP96</f>
        <v>0</v>
      </c>
      <c r="AQ93" s="549">
        <f>AQ94+AQ95+AQ96</f>
        <v>0</v>
      </c>
      <c r="AR93" s="550">
        <f>AR94+AR95+AR96</f>
        <v>0</v>
      </c>
      <c r="AS93" s="496"/>
      <c r="AT93" s="496"/>
      <c r="AU93" s="496"/>
      <c r="AV93" s="496"/>
      <c r="AW93" s="496"/>
      <c r="AX93" s="496"/>
      <c r="AY93" s="496"/>
      <c r="AZ93" s="496"/>
      <c r="BA93" s="496"/>
      <c r="BB93" s="496"/>
      <c r="BC93" s="496"/>
      <c r="BD93" s="496"/>
      <c r="BE93" s="496"/>
      <c r="BF93" s="496"/>
    </row>
    <row r="94" spans="1:58" ht="12" customHeight="1">
      <c r="A94" s="406"/>
      <c r="B94" s="841"/>
      <c r="C94" s="407"/>
      <c r="D94" s="860"/>
      <c r="E94" s="378" t="s">
        <v>1818</v>
      </c>
      <c r="F94" s="388" t="s">
        <v>934</v>
      </c>
      <c r="G94" s="454">
        <f>+'Баланс СТ 1'!G97</f>
        <v>0</v>
      </c>
      <c r="H94" s="456">
        <f>+'Баланс СТ 1'!H97</f>
        <v>0</v>
      </c>
      <c r="I94" s="454">
        <f>+'Баланс СТ 1'!I97</f>
        <v>0</v>
      </c>
      <c r="J94" s="456">
        <f>+'Баланс СТ 1'!J97</f>
        <v>0</v>
      </c>
      <c r="K94" s="454">
        <f>+'Баланс СТ 1'!K97</f>
        <v>0</v>
      </c>
      <c r="L94" s="456">
        <f>+'Баланс СТ 1'!L97</f>
        <v>0</v>
      </c>
      <c r="M94" s="454">
        <f>+'Баланс СТ 1'!M97</f>
        <v>0</v>
      </c>
      <c r="N94" s="456">
        <f>+'Баланс СТ 1'!N97</f>
        <v>0</v>
      </c>
      <c r="O94" s="454">
        <f>P94+Q94</f>
        <v>0</v>
      </c>
      <c r="P94" s="457">
        <f>+'Баланс СТ 1'!P97</f>
        <v>0</v>
      </c>
      <c r="Q94" s="644">
        <f>+'Баланс СТ 1'!Q97</f>
        <v>0</v>
      </c>
      <c r="R94" s="457">
        <f>+'Баланс СТ 1'!R97</f>
        <v>0</v>
      </c>
      <c r="S94" s="455">
        <f>+'Баланс СТ 1'!S97</f>
        <v>0</v>
      </c>
      <c r="T94" s="456">
        <f>+'Баланс СТ 1'!T97</f>
        <v>0</v>
      </c>
      <c r="U94" s="457">
        <f>V94+W94</f>
        <v>0</v>
      </c>
      <c r="V94" s="457">
        <f>+'Баланс СТ 1'!V97</f>
        <v>0</v>
      </c>
      <c r="W94" s="644">
        <f>+'Баланс СТ 1'!W97</f>
        <v>0</v>
      </c>
      <c r="X94" s="457">
        <f>+'Баланс СТ 1'!X97</f>
        <v>0</v>
      </c>
      <c r="Y94" s="455">
        <f>+'Баланс СТ 1'!Y97</f>
        <v>0</v>
      </c>
      <c r="Z94" s="456">
        <f>+'Баланс СТ 1'!Z97</f>
        <v>0</v>
      </c>
      <c r="AA94" s="457">
        <f>AB94+AC94</f>
        <v>0</v>
      </c>
      <c r="AB94" s="457">
        <f>+'Баланс СТ 1'!AB97</f>
        <v>0</v>
      </c>
      <c r="AC94" s="644">
        <f>+'Баланс СТ 1'!AC97</f>
        <v>0</v>
      </c>
      <c r="AD94" s="457">
        <f>+'Баланс СТ 1'!AD97</f>
        <v>0</v>
      </c>
      <c r="AE94" s="455">
        <f>+'Баланс СТ 1'!AE97</f>
        <v>0</v>
      </c>
      <c r="AF94" s="456">
        <f>+'Баланс СТ 1'!AF97</f>
        <v>0</v>
      </c>
      <c r="AG94" s="457">
        <f>AH94+AI94</f>
        <v>0</v>
      </c>
      <c r="AH94" s="457">
        <f>+'Баланс СТ 1'!AH97</f>
        <v>0</v>
      </c>
      <c r="AI94" s="644">
        <f>+'Баланс СТ 1'!AI97</f>
        <v>0</v>
      </c>
      <c r="AJ94" s="457">
        <f>+'Баланс СТ 1'!AJ97</f>
        <v>0</v>
      </c>
      <c r="AK94" s="455">
        <f>+'Баланс СТ 1'!AK97</f>
        <v>0</v>
      </c>
      <c r="AL94" s="456">
        <f>+'Баланс СТ 1'!AL97</f>
        <v>0</v>
      </c>
      <c r="AM94" s="457">
        <f>AN94+AO94</f>
        <v>0</v>
      </c>
      <c r="AN94" s="457">
        <f>+'Баланс СТ 1'!AN97</f>
        <v>0</v>
      </c>
      <c r="AO94" s="644">
        <f>+'Баланс СТ 1'!AO97</f>
        <v>0</v>
      </c>
      <c r="AP94" s="457">
        <f>+'Баланс СТ 1'!AP97</f>
        <v>0</v>
      </c>
      <c r="AQ94" s="455">
        <f>+'Баланс СТ 1'!AQ97</f>
        <v>0</v>
      </c>
      <c r="AR94" s="456">
        <f>+'Баланс СТ 1'!AR97</f>
        <v>0</v>
      </c>
      <c r="AS94" s="496"/>
      <c r="AT94" s="496"/>
      <c r="AU94" s="496"/>
      <c r="AV94" s="496"/>
      <c r="AW94" s="496"/>
      <c r="AX94" s="496"/>
      <c r="AY94" s="496"/>
      <c r="AZ94" s="496"/>
      <c r="BA94" s="496"/>
      <c r="BB94" s="496"/>
      <c r="BC94" s="496"/>
      <c r="BD94" s="496"/>
      <c r="BE94" s="496"/>
      <c r="BF94" s="496"/>
    </row>
    <row r="95" spans="1:58" ht="12" customHeight="1">
      <c r="A95" s="340"/>
      <c r="B95" s="841"/>
      <c r="C95" s="407"/>
      <c r="D95" s="860"/>
      <c r="E95" s="378" t="s">
        <v>1820</v>
      </c>
      <c r="F95" s="388" t="s">
        <v>936</v>
      </c>
      <c r="G95" s="454">
        <f>+'Баланс СТ 1'!G99</f>
        <v>0</v>
      </c>
      <c r="H95" s="456">
        <f>+'Баланс СТ 1'!H99</f>
        <v>0</v>
      </c>
      <c r="I95" s="454">
        <f>+'Баланс СТ 1'!I99</f>
        <v>0</v>
      </c>
      <c r="J95" s="456">
        <f>+'Баланс СТ 1'!J99</f>
        <v>0</v>
      </c>
      <c r="K95" s="454">
        <f>+'Баланс СТ 1'!K99</f>
        <v>0</v>
      </c>
      <c r="L95" s="456">
        <f>+'Баланс СТ 1'!L99</f>
        <v>0</v>
      </c>
      <c r="M95" s="454">
        <f>+'Баланс СТ 1'!M99</f>
        <v>0</v>
      </c>
      <c r="N95" s="456">
        <f>+'Баланс СТ 1'!N99</f>
        <v>0</v>
      </c>
      <c r="O95" s="454">
        <f>P95+Q95</f>
        <v>0</v>
      </c>
      <c r="P95" s="457">
        <f>+'Баланс СТ 1'!P99</f>
        <v>0</v>
      </c>
      <c r="Q95" s="644">
        <f>+'Баланс СТ 1'!Q99</f>
        <v>0</v>
      </c>
      <c r="R95" s="457">
        <f>+'Баланс СТ 1'!R99</f>
        <v>0</v>
      </c>
      <c r="S95" s="455">
        <f>+'Баланс СТ 1'!S99</f>
        <v>0</v>
      </c>
      <c r="T95" s="456">
        <f>+'Баланс СТ 1'!T99</f>
        <v>0</v>
      </c>
      <c r="U95" s="457">
        <f>V95+W95</f>
        <v>0</v>
      </c>
      <c r="V95" s="457">
        <f>+'Баланс СТ 1'!V99</f>
        <v>0</v>
      </c>
      <c r="W95" s="644">
        <f>+'Баланс СТ 1'!W99</f>
        <v>0</v>
      </c>
      <c r="X95" s="457">
        <f>+'Баланс СТ 1'!X99</f>
        <v>0</v>
      </c>
      <c r="Y95" s="455">
        <f>+'Баланс СТ 1'!Y99</f>
        <v>0</v>
      </c>
      <c r="Z95" s="456">
        <f>+'Баланс СТ 1'!Z99</f>
        <v>0</v>
      </c>
      <c r="AA95" s="457">
        <f>AB95+AC95</f>
        <v>0</v>
      </c>
      <c r="AB95" s="457">
        <f>+'Баланс СТ 1'!AB99</f>
        <v>0</v>
      </c>
      <c r="AC95" s="644">
        <f>+'Баланс СТ 1'!AC99</f>
        <v>0</v>
      </c>
      <c r="AD95" s="457">
        <f>+'Баланс СТ 1'!AD99</f>
        <v>0</v>
      </c>
      <c r="AE95" s="455">
        <f>+'Баланс СТ 1'!AE99</f>
        <v>0</v>
      </c>
      <c r="AF95" s="456">
        <f>+'Баланс СТ 1'!AF99</f>
        <v>0</v>
      </c>
      <c r="AG95" s="457">
        <f>AH95+AI95</f>
        <v>0</v>
      </c>
      <c r="AH95" s="457">
        <f>+'Баланс СТ 1'!AH99</f>
        <v>0</v>
      </c>
      <c r="AI95" s="644">
        <f>+'Баланс СТ 1'!AI99</f>
        <v>0</v>
      </c>
      <c r="AJ95" s="457">
        <f>+'Баланс СТ 1'!AJ99</f>
        <v>0</v>
      </c>
      <c r="AK95" s="455">
        <f>+'Баланс СТ 1'!AK99</f>
        <v>0</v>
      </c>
      <c r="AL95" s="456">
        <f>+'Баланс СТ 1'!AL99</f>
        <v>0</v>
      </c>
      <c r="AM95" s="457">
        <f>AN95+AO95</f>
        <v>0</v>
      </c>
      <c r="AN95" s="457">
        <f>+'Баланс СТ 1'!AN99</f>
        <v>0</v>
      </c>
      <c r="AO95" s="644">
        <f>+'Баланс СТ 1'!AO99</f>
        <v>0</v>
      </c>
      <c r="AP95" s="457">
        <f>+'Баланс СТ 1'!AP99</f>
        <v>0</v>
      </c>
      <c r="AQ95" s="455">
        <f>+'Баланс СТ 1'!AQ99</f>
        <v>0</v>
      </c>
      <c r="AR95" s="456">
        <f>+'Баланс СТ 1'!AR99</f>
        <v>0</v>
      </c>
      <c r="AS95" s="496"/>
      <c r="AT95" s="496"/>
      <c r="AU95" s="496"/>
      <c r="AV95" s="496"/>
      <c r="AW95" s="496"/>
      <c r="AX95" s="496"/>
      <c r="AY95" s="496"/>
      <c r="AZ95" s="496"/>
      <c r="BA95" s="496"/>
      <c r="BB95" s="496"/>
      <c r="BC95" s="496"/>
      <c r="BD95" s="496"/>
      <c r="BE95" s="496"/>
      <c r="BF95" s="496"/>
    </row>
    <row r="96" spans="1:58" ht="12" customHeight="1">
      <c r="A96" s="340"/>
      <c r="B96" s="841"/>
      <c r="C96" s="407"/>
      <c r="D96" s="860"/>
      <c r="E96" s="378" t="s">
        <v>1909</v>
      </c>
      <c r="F96" s="388" t="s">
        <v>937</v>
      </c>
      <c r="G96" s="454">
        <f>+'Баланс СТ 1'!G101</f>
        <v>0</v>
      </c>
      <c r="H96" s="456">
        <f>+'Баланс СТ 1'!H101</f>
        <v>0</v>
      </c>
      <c r="I96" s="454">
        <f>+'Баланс СТ 1'!I101</f>
        <v>0</v>
      </c>
      <c r="J96" s="456">
        <f>+'Баланс СТ 1'!J101</f>
        <v>0</v>
      </c>
      <c r="K96" s="454">
        <f>+'Баланс СТ 1'!K101</f>
        <v>0</v>
      </c>
      <c r="L96" s="456">
        <f>+'Баланс СТ 1'!L101</f>
        <v>0</v>
      </c>
      <c r="M96" s="454">
        <f>+'Баланс СТ 1'!M101</f>
        <v>0</v>
      </c>
      <c r="N96" s="456">
        <f>+'Баланс СТ 1'!N101</f>
        <v>0</v>
      </c>
      <c r="O96" s="454">
        <f>P96+Q96</f>
        <v>0</v>
      </c>
      <c r="P96" s="457">
        <f>+'Баланс СТ 1'!P101</f>
        <v>0</v>
      </c>
      <c r="Q96" s="644">
        <f>+'Баланс СТ 1'!Q101</f>
        <v>0</v>
      </c>
      <c r="R96" s="457">
        <f>+'Баланс СТ 1'!R101</f>
        <v>0</v>
      </c>
      <c r="S96" s="455">
        <f>+'Баланс СТ 1'!S101</f>
        <v>0</v>
      </c>
      <c r="T96" s="456">
        <f>+'Баланс СТ 1'!T101</f>
        <v>0</v>
      </c>
      <c r="U96" s="457">
        <f>V96+W96</f>
        <v>0</v>
      </c>
      <c r="V96" s="457">
        <f>+'Баланс СТ 1'!V101</f>
        <v>0</v>
      </c>
      <c r="W96" s="644">
        <f>+'Баланс СТ 1'!W101</f>
        <v>0</v>
      </c>
      <c r="X96" s="457">
        <f>+'Баланс СТ 1'!X101</f>
        <v>0</v>
      </c>
      <c r="Y96" s="455">
        <f>+'Баланс СТ 1'!Y101</f>
        <v>0</v>
      </c>
      <c r="Z96" s="456">
        <f>+'Баланс СТ 1'!Z101</f>
        <v>0</v>
      </c>
      <c r="AA96" s="457">
        <f>AB96+AC96</f>
        <v>0</v>
      </c>
      <c r="AB96" s="457">
        <f>+'Баланс СТ 1'!AB101</f>
        <v>0</v>
      </c>
      <c r="AC96" s="644">
        <f>+'Баланс СТ 1'!AC101</f>
        <v>0</v>
      </c>
      <c r="AD96" s="457">
        <f>+'Баланс СТ 1'!AD101</f>
        <v>0</v>
      </c>
      <c r="AE96" s="455">
        <f>+'Баланс СТ 1'!AE101</f>
        <v>0</v>
      </c>
      <c r="AF96" s="456">
        <f>+'Баланс СТ 1'!AF101</f>
        <v>0</v>
      </c>
      <c r="AG96" s="457">
        <f>AH96+AI96</f>
        <v>0</v>
      </c>
      <c r="AH96" s="457">
        <f>+'Баланс СТ 1'!AH101</f>
        <v>0</v>
      </c>
      <c r="AI96" s="644">
        <f>+'Баланс СТ 1'!AI101</f>
        <v>0</v>
      </c>
      <c r="AJ96" s="457">
        <f>+'Баланс СТ 1'!AJ101</f>
        <v>0</v>
      </c>
      <c r="AK96" s="455">
        <f>+'Баланс СТ 1'!AK101</f>
        <v>0</v>
      </c>
      <c r="AL96" s="456">
        <f>+'Баланс СТ 1'!AL101</f>
        <v>0</v>
      </c>
      <c r="AM96" s="457">
        <f>AN96+AO96</f>
        <v>0</v>
      </c>
      <c r="AN96" s="457">
        <f>+'Баланс СТ 1'!AN101</f>
        <v>0</v>
      </c>
      <c r="AO96" s="644">
        <f>+'Баланс СТ 1'!AO101</f>
        <v>0</v>
      </c>
      <c r="AP96" s="457">
        <f>+'Баланс СТ 1'!AP101</f>
        <v>0</v>
      </c>
      <c r="AQ96" s="455">
        <f>+'Баланс СТ 1'!AQ101</f>
        <v>0</v>
      </c>
      <c r="AR96" s="456">
        <f>+'Баланс СТ 1'!AR101</f>
        <v>0</v>
      </c>
      <c r="AS96" s="496"/>
      <c r="AT96" s="496"/>
      <c r="AU96" s="496"/>
      <c r="AV96" s="496"/>
      <c r="AW96" s="496"/>
      <c r="AX96" s="496"/>
      <c r="AY96" s="496"/>
      <c r="AZ96" s="496"/>
      <c r="BA96" s="496"/>
      <c r="BB96" s="496"/>
      <c r="BC96" s="496"/>
      <c r="BD96" s="496"/>
      <c r="BE96" s="496"/>
      <c r="BF96" s="496"/>
    </row>
    <row r="97" spans="1:58" hidden="1">
      <c r="D97" s="367"/>
      <c r="E97" s="368"/>
      <c r="F97" s="386"/>
      <c r="G97" s="556"/>
      <c r="H97" s="555"/>
      <c r="I97" s="556"/>
      <c r="J97" s="555"/>
      <c r="K97" s="556"/>
      <c r="L97" s="555"/>
      <c r="M97" s="556"/>
      <c r="N97" s="555"/>
      <c r="O97" s="534"/>
      <c r="P97" s="535"/>
      <c r="Q97" s="536"/>
      <c r="R97" s="535"/>
      <c r="S97" s="535"/>
      <c r="T97" s="536"/>
      <c r="U97" s="535"/>
      <c r="V97" s="535"/>
      <c r="W97" s="536"/>
      <c r="X97" s="535"/>
      <c r="Y97" s="535"/>
      <c r="Z97" s="536"/>
      <c r="AA97" s="535"/>
      <c r="AB97" s="535"/>
      <c r="AC97" s="536"/>
      <c r="AD97" s="535"/>
      <c r="AE97" s="535"/>
      <c r="AF97" s="536"/>
      <c r="AG97" s="535"/>
      <c r="AH97" s="535"/>
      <c r="AI97" s="536"/>
      <c r="AJ97" s="535"/>
      <c r="AK97" s="535"/>
      <c r="AL97" s="536"/>
      <c r="AM97" s="535"/>
      <c r="AN97" s="535"/>
      <c r="AO97" s="536"/>
      <c r="AP97" s="535"/>
      <c r="AQ97" s="535"/>
      <c r="AR97" s="536"/>
      <c r="AS97" s="496"/>
      <c r="AT97" s="496"/>
      <c r="AU97" s="496"/>
      <c r="AV97" s="496"/>
      <c r="AW97" s="496"/>
      <c r="AX97" s="496"/>
      <c r="AY97" s="496"/>
      <c r="AZ97" s="496"/>
      <c r="BA97" s="496"/>
      <c r="BB97" s="496"/>
      <c r="BC97" s="496"/>
      <c r="BD97" s="496"/>
      <c r="BE97" s="496"/>
      <c r="BF97" s="496"/>
    </row>
    <row r="98" spans="1:58">
      <c r="B98" s="340" t="s">
        <v>2303</v>
      </c>
      <c r="C98" s="341" t="s">
        <v>2304</v>
      </c>
      <c r="D98" s="363" t="s">
        <v>938</v>
      </c>
      <c r="E98" s="830" t="s">
        <v>939</v>
      </c>
      <c r="F98" s="831"/>
      <c r="G98" s="454">
        <f t="shared" ref="G98:N98" si="116">G101+G126</f>
        <v>0</v>
      </c>
      <c r="H98" s="456">
        <f t="shared" si="116"/>
        <v>0</v>
      </c>
      <c r="I98" s="454">
        <f t="shared" si="116"/>
        <v>0</v>
      </c>
      <c r="J98" s="456">
        <f t="shared" si="116"/>
        <v>0</v>
      </c>
      <c r="K98" s="454">
        <f t="shared" si="116"/>
        <v>0</v>
      </c>
      <c r="L98" s="456">
        <f t="shared" si="116"/>
        <v>0</v>
      </c>
      <c r="M98" s="454">
        <f t="shared" si="116"/>
        <v>0</v>
      </c>
      <c r="N98" s="456">
        <f t="shared" si="116"/>
        <v>0</v>
      </c>
      <c r="O98" s="454">
        <f>P98+Q98</f>
        <v>0</v>
      </c>
      <c r="P98" s="455">
        <f>P101+P126</f>
        <v>0</v>
      </c>
      <c r="Q98" s="456">
        <f>Q101+Q126</f>
        <v>0</v>
      </c>
      <c r="R98" s="457">
        <f>R101+R126</f>
        <v>0</v>
      </c>
      <c r="S98" s="455">
        <f>S101+S126</f>
        <v>0</v>
      </c>
      <c r="T98" s="456">
        <f>T101+T126</f>
        <v>0</v>
      </c>
      <c r="U98" s="457">
        <f>V98+W98</f>
        <v>0</v>
      </c>
      <c r="V98" s="455">
        <f>V101+V126</f>
        <v>0</v>
      </c>
      <c r="W98" s="456">
        <f>W101+W126</f>
        <v>0</v>
      </c>
      <c r="X98" s="457">
        <f>X101+X126</f>
        <v>0</v>
      </c>
      <c r="Y98" s="455">
        <f>Y101+Y126</f>
        <v>0</v>
      </c>
      <c r="Z98" s="456">
        <f>Z101+Z126</f>
        <v>0</v>
      </c>
      <c r="AA98" s="457">
        <f>AB98+AC98</f>
        <v>0</v>
      </c>
      <c r="AB98" s="455">
        <f>AB101+AB126</f>
        <v>0</v>
      </c>
      <c r="AC98" s="456">
        <f>AC101+AC126</f>
        <v>0</v>
      </c>
      <c r="AD98" s="457">
        <f>AD101+AD126</f>
        <v>0</v>
      </c>
      <c r="AE98" s="455">
        <f>AE101+AE126</f>
        <v>0</v>
      </c>
      <c r="AF98" s="456">
        <f>AF101+AF126</f>
        <v>0</v>
      </c>
      <c r="AG98" s="457">
        <f>AH98+AI98</f>
        <v>0</v>
      </c>
      <c r="AH98" s="455">
        <f>AH101+AH126</f>
        <v>0</v>
      </c>
      <c r="AI98" s="456">
        <f>AI101+AI126</f>
        <v>0</v>
      </c>
      <c r="AJ98" s="457">
        <f>AJ101+AJ126</f>
        <v>0</v>
      </c>
      <c r="AK98" s="455">
        <f>AK101+AK126</f>
        <v>0</v>
      </c>
      <c r="AL98" s="456">
        <f>AL101+AL126</f>
        <v>0</v>
      </c>
      <c r="AM98" s="457">
        <f>AN98+AO98</f>
        <v>0</v>
      </c>
      <c r="AN98" s="455">
        <f>AN101+AN126</f>
        <v>0</v>
      </c>
      <c r="AO98" s="456">
        <f>AO101+AO126</f>
        <v>0</v>
      </c>
      <c r="AP98" s="457">
        <f>AP101+AP126</f>
        <v>0</v>
      </c>
      <c r="AQ98" s="455">
        <f>AQ101+AQ126</f>
        <v>0</v>
      </c>
      <c r="AR98" s="456">
        <f>AR101+AR126</f>
        <v>0</v>
      </c>
      <c r="AS98" s="496"/>
      <c r="AT98" s="496"/>
      <c r="AU98" s="496"/>
      <c r="AV98" s="496"/>
      <c r="AW98" s="496"/>
      <c r="AX98" s="496"/>
      <c r="AY98" s="496"/>
      <c r="AZ98" s="496"/>
      <c r="BA98" s="496"/>
      <c r="BB98" s="496"/>
      <c r="BC98" s="496"/>
      <c r="BD98" s="496"/>
      <c r="BE98" s="496"/>
      <c r="BF98" s="496"/>
    </row>
    <row r="99" spans="1:58" ht="14.25">
      <c r="A99" s="406"/>
      <c r="B99" s="340" t="s">
        <v>1464</v>
      </c>
      <c r="C99" s="407"/>
      <c r="D99" s="408" t="str">
        <f>"5." &amp; ROMAN(B99)</f>
        <v>5.I</v>
      </c>
      <c r="E99" s="378" t="s">
        <v>938</v>
      </c>
      <c r="F99" s="409" t="s">
        <v>1535</v>
      </c>
      <c r="G99" s="454">
        <f>G115+G155</f>
        <v>0</v>
      </c>
      <c r="H99" s="456">
        <f>+'Баланс СТ 1'!H104</f>
        <v>0</v>
      </c>
      <c r="I99" s="454">
        <f>I115+I155</f>
        <v>0</v>
      </c>
      <c r="J99" s="456">
        <f>+'Баланс СТ 1'!J104</f>
        <v>0</v>
      </c>
      <c r="K99" s="454">
        <f>K115+K155</f>
        <v>0</v>
      </c>
      <c r="L99" s="456">
        <f>+'Баланс СТ 1'!L104</f>
        <v>0</v>
      </c>
      <c r="M99" s="454">
        <f>M115+M155</f>
        <v>0</v>
      </c>
      <c r="N99" s="456">
        <f>+'Баланс СТ 1'!N104</f>
        <v>0</v>
      </c>
      <c r="O99" s="454">
        <f>P99+Q99</f>
        <v>0</v>
      </c>
      <c r="P99" s="455">
        <f>P115+P155</f>
        <v>0</v>
      </c>
      <c r="Q99" s="456">
        <f>Q115+Q155</f>
        <v>0</v>
      </c>
      <c r="R99" s="457">
        <f>+'Баланс СТ 1'!R104</f>
        <v>0</v>
      </c>
      <c r="S99" s="455">
        <f>+'Баланс СТ 1'!S104</f>
        <v>0</v>
      </c>
      <c r="T99" s="456">
        <f>+'Баланс СТ 1'!T104</f>
        <v>0</v>
      </c>
      <c r="U99" s="457">
        <f>V99+W99</f>
        <v>0</v>
      </c>
      <c r="V99" s="455">
        <f>V115+V155</f>
        <v>0</v>
      </c>
      <c r="W99" s="456">
        <f>W115+W155</f>
        <v>0</v>
      </c>
      <c r="X99" s="457">
        <f>+'Баланс СТ 1'!X104</f>
        <v>0</v>
      </c>
      <c r="Y99" s="455">
        <f>+'Баланс СТ 1'!Y104</f>
        <v>0</v>
      </c>
      <c r="Z99" s="456">
        <f>+'Баланс СТ 1'!Z104</f>
        <v>0</v>
      </c>
      <c r="AA99" s="457">
        <f>AB99+AC99</f>
        <v>0</v>
      </c>
      <c r="AB99" s="455">
        <f>AB115+AB155</f>
        <v>0</v>
      </c>
      <c r="AC99" s="456">
        <f>AC115+AC155</f>
        <v>0</v>
      </c>
      <c r="AD99" s="457">
        <f>+'Баланс СТ 1'!AD104</f>
        <v>0</v>
      </c>
      <c r="AE99" s="455">
        <f>+'Баланс СТ 1'!AE104</f>
        <v>0</v>
      </c>
      <c r="AF99" s="456">
        <f>+'Баланс СТ 1'!AF104</f>
        <v>0</v>
      </c>
      <c r="AG99" s="457">
        <f>AH99+AI99</f>
        <v>0</v>
      </c>
      <c r="AH99" s="455">
        <f>AH115+AH155</f>
        <v>0</v>
      </c>
      <c r="AI99" s="456">
        <f>AI115+AI155</f>
        <v>0</v>
      </c>
      <c r="AJ99" s="457">
        <f>+'Баланс СТ 1'!AJ104</f>
        <v>0</v>
      </c>
      <c r="AK99" s="455">
        <f>+'Баланс СТ 1'!AK104</f>
        <v>0</v>
      </c>
      <c r="AL99" s="456">
        <f>+'Баланс СТ 1'!AL104</f>
        <v>0</v>
      </c>
      <c r="AM99" s="457">
        <f>AN99+AO99</f>
        <v>0</v>
      </c>
      <c r="AN99" s="455">
        <f>AN115+AN155</f>
        <v>0</v>
      </c>
      <c r="AO99" s="456">
        <f>AO115+AO155</f>
        <v>0</v>
      </c>
      <c r="AP99" s="457">
        <f>+'Баланс СТ 1'!AP104</f>
        <v>0</v>
      </c>
      <c r="AQ99" s="455">
        <f>+'Баланс СТ 1'!AQ104</f>
        <v>0</v>
      </c>
      <c r="AR99" s="456">
        <f>+'Баланс СТ 1'!AR104</f>
        <v>0</v>
      </c>
      <c r="AS99" s="496"/>
      <c r="AT99" s="496"/>
      <c r="AU99" s="496"/>
      <c r="AV99" s="496"/>
      <c r="AW99" s="496"/>
      <c r="AX99" s="496"/>
      <c r="AY99" s="496"/>
      <c r="AZ99" s="496"/>
      <c r="BA99" s="496"/>
      <c r="BB99" s="496"/>
      <c r="BC99" s="496"/>
      <c r="BD99" s="496"/>
      <c r="BE99" s="496"/>
      <c r="BF99" s="496"/>
    </row>
    <row r="100" spans="1:58" hidden="1">
      <c r="D100" s="387"/>
      <c r="E100" s="368"/>
      <c r="F100" s="369"/>
      <c r="G100" s="556"/>
      <c r="H100" s="555"/>
      <c r="I100" s="556"/>
      <c r="J100" s="555"/>
      <c r="K100" s="556"/>
      <c r="L100" s="555"/>
      <c r="M100" s="556"/>
      <c r="N100" s="555"/>
      <c r="O100" s="534"/>
      <c r="P100" s="535"/>
      <c r="Q100" s="536"/>
      <c r="R100" s="535"/>
      <c r="S100" s="535"/>
      <c r="T100" s="536"/>
      <c r="U100" s="535"/>
      <c r="V100" s="535"/>
      <c r="W100" s="536"/>
      <c r="X100" s="535"/>
      <c r="Y100" s="535"/>
      <c r="Z100" s="536"/>
      <c r="AA100" s="535"/>
      <c r="AB100" s="535"/>
      <c r="AC100" s="536"/>
      <c r="AD100" s="535"/>
      <c r="AE100" s="535"/>
      <c r="AF100" s="536"/>
      <c r="AG100" s="535"/>
      <c r="AH100" s="535"/>
      <c r="AI100" s="536"/>
      <c r="AJ100" s="535"/>
      <c r="AK100" s="535"/>
      <c r="AL100" s="536"/>
      <c r="AM100" s="535"/>
      <c r="AN100" s="535"/>
      <c r="AO100" s="536"/>
      <c r="AP100" s="535"/>
      <c r="AQ100" s="535"/>
      <c r="AR100" s="536"/>
      <c r="AS100" s="496"/>
      <c r="AT100" s="496"/>
      <c r="AU100" s="496"/>
      <c r="AV100" s="496"/>
      <c r="AW100" s="496"/>
      <c r="AX100" s="496"/>
      <c r="AY100" s="496"/>
      <c r="AZ100" s="496"/>
      <c r="BA100" s="496"/>
      <c r="BB100" s="496"/>
      <c r="BC100" s="496"/>
      <c r="BD100" s="496"/>
      <c r="BE100" s="496"/>
      <c r="BF100" s="496"/>
    </row>
    <row r="101" spans="1:58">
      <c r="C101" s="341" t="s">
        <v>2304</v>
      </c>
      <c r="D101" s="363" t="s">
        <v>940</v>
      </c>
      <c r="E101" s="830" t="s">
        <v>941</v>
      </c>
      <c r="F101" s="831"/>
      <c r="G101" s="454">
        <f t="shared" ref="G101:N101" si="117">G105+G108</f>
        <v>0</v>
      </c>
      <c r="H101" s="456">
        <f t="shared" si="117"/>
        <v>0</v>
      </c>
      <c r="I101" s="454">
        <f t="shared" si="117"/>
        <v>0</v>
      </c>
      <c r="J101" s="456">
        <f t="shared" si="117"/>
        <v>0</v>
      </c>
      <c r="K101" s="454">
        <f t="shared" si="117"/>
        <v>0</v>
      </c>
      <c r="L101" s="456">
        <f t="shared" si="117"/>
        <v>0</v>
      </c>
      <c r="M101" s="454">
        <f t="shared" si="117"/>
        <v>0</v>
      </c>
      <c r="N101" s="456">
        <f t="shared" si="117"/>
        <v>0</v>
      </c>
      <c r="O101" s="454">
        <f>P101+Q101</f>
        <v>0</v>
      </c>
      <c r="P101" s="455">
        <f>P103</f>
        <v>0</v>
      </c>
      <c r="Q101" s="456">
        <f>Q103</f>
        <v>0</v>
      </c>
      <c r="R101" s="457">
        <f>R103</f>
        <v>0</v>
      </c>
      <c r="S101" s="455">
        <f>S103</f>
        <v>0</v>
      </c>
      <c r="T101" s="456">
        <f>T103</f>
        <v>0</v>
      </c>
      <c r="U101" s="457">
        <f>V101+W101</f>
        <v>0</v>
      </c>
      <c r="V101" s="455">
        <f>V103</f>
        <v>0</v>
      </c>
      <c r="W101" s="456">
        <f>W103</f>
        <v>0</v>
      </c>
      <c r="X101" s="457">
        <f>X103</f>
        <v>0</v>
      </c>
      <c r="Y101" s="455">
        <f>Y103</f>
        <v>0</v>
      </c>
      <c r="Z101" s="456">
        <f>Z103</f>
        <v>0</v>
      </c>
      <c r="AA101" s="457">
        <f>AB101+AC101</f>
        <v>0</v>
      </c>
      <c r="AB101" s="455">
        <f>AB103</f>
        <v>0</v>
      </c>
      <c r="AC101" s="456">
        <f>AC103</f>
        <v>0</v>
      </c>
      <c r="AD101" s="457">
        <f>AD103</f>
        <v>0</v>
      </c>
      <c r="AE101" s="455">
        <f>AE103</f>
        <v>0</v>
      </c>
      <c r="AF101" s="456">
        <f>AF103</f>
        <v>0</v>
      </c>
      <c r="AG101" s="457">
        <f>AH101+AI101</f>
        <v>0</v>
      </c>
      <c r="AH101" s="455">
        <f>AH103</f>
        <v>0</v>
      </c>
      <c r="AI101" s="456">
        <f>AI103</f>
        <v>0</v>
      </c>
      <c r="AJ101" s="457">
        <f>AJ103</f>
        <v>0</v>
      </c>
      <c r="AK101" s="455">
        <f>AK103</f>
        <v>0</v>
      </c>
      <c r="AL101" s="456">
        <f>AL103</f>
        <v>0</v>
      </c>
      <c r="AM101" s="457">
        <f>AN101+AO101</f>
        <v>0</v>
      </c>
      <c r="AN101" s="455">
        <f>AN103</f>
        <v>0</v>
      </c>
      <c r="AO101" s="456">
        <f>AO103</f>
        <v>0</v>
      </c>
      <c r="AP101" s="457">
        <f>AP103</f>
        <v>0</v>
      </c>
      <c r="AQ101" s="455">
        <f>AQ103</f>
        <v>0</v>
      </c>
      <c r="AR101" s="456">
        <f>AR103</f>
        <v>0</v>
      </c>
      <c r="AS101" s="496"/>
      <c r="AT101" s="496"/>
      <c r="AU101" s="496"/>
      <c r="AV101" s="496"/>
      <c r="AW101" s="496"/>
      <c r="AX101" s="496"/>
      <c r="AY101" s="496"/>
      <c r="AZ101" s="496"/>
      <c r="BA101" s="496"/>
      <c r="BB101" s="496"/>
      <c r="BC101" s="496"/>
      <c r="BD101" s="496"/>
      <c r="BE101" s="496"/>
      <c r="BF101" s="496"/>
    </row>
    <row r="102" spans="1:58">
      <c r="D102" s="378" t="s">
        <v>942</v>
      </c>
      <c r="E102" s="813" t="s">
        <v>1473</v>
      </c>
      <c r="F102" s="820"/>
      <c r="G102" s="454">
        <f t="shared" ref="G102:AR102" si="118">IF(G98=0,0,G101/G98*100)</f>
        <v>0</v>
      </c>
      <c r="H102" s="456">
        <f t="shared" si="118"/>
        <v>0</v>
      </c>
      <c r="I102" s="454">
        <f t="shared" si="118"/>
        <v>0</v>
      </c>
      <c r="J102" s="456">
        <f t="shared" si="118"/>
        <v>0</v>
      </c>
      <c r="K102" s="454">
        <f t="shared" si="118"/>
        <v>0</v>
      </c>
      <c r="L102" s="456">
        <f t="shared" si="118"/>
        <v>0</v>
      </c>
      <c r="M102" s="454">
        <f t="shared" si="118"/>
        <v>0</v>
      </c>
      <c r="N102" s="456">
        <f t="shared" si="118"/>
        <v>0</v>
      </c>
      <c r="O102" s="454">
        <f t="shared" si="118"/>
        <v>0</v>
      </c>
      <c r="P102" s="455">
        <f t="shared" si="118"/>
        <v>0</v>
      </c>
      <c r="Q102" s="456">
        <f t="shared" si="118"/>
        <v>0</v>
      </c>
      <c r="R102" s="457">
        <f t="shared" si="118"/>
        <v>0</v>
      </c>
      <c r="S102" s="455">
        <f t="shared" si="118"/>
        <v>0</v>
      </c>
      <c r="T102" s="456">
        <f t="shared" si="118"/>
        <v>0</v>
      </c>
      <c r="U102" s="457">
        <f t="shared" si="118"/>
        <v>0</v>
      </c>
      <c r="V102" s="455">
        <f t="shared" si="118"/>
        <v>0</v>
      </c>
      <c r="W102" s="456">
        <f t="shared" si="118"/>
        <v>0</v>
      </c>
      <c r="X102" s="457">
        <f t="shared" si="118"/>
        <v>0</v>
      </c>
      <c r="Y102" s="455">
        <f t="shared" si="118"/>
        <v>0</v>
      </c>
      <c r="Z102" s="456">
        <f t="shared" si="118"/>
        <v>0</v>
      </c>
      <c r="AA102" s="457">
        <f t="shared" si="118"/>
        <v>0</v>
      </c>
      <c r="AB102" s="455">
        <f t="shared" si="118"/>
        <v>0</v>
      </c>
      <c r="AC102" s="456">
        <f t="shared" si="118"/>
        <v>0</v>
      </c>
      <c r="AD102" s="457">
        <f t="shared" si="118"/>
        <v>0</v>
      </c>
      <c r="AE102" s="455">
        <f t="shared" si="118"/>
        <v>0</v>
      </c>
      <c r="AF102" s="456">
        <f t="shared" si="118"/>
        <v>0</v>
      </c>
      <c r="AG102" s="457">
        <f t="shared" si="118"/>
        <v>0</v>
      </c>
      <c r="AH102" s="455">
        <f t="shared" si="118"/>
        <v>0</v>
      </c>
      <c r="AI102" s="456">
        <f t="shared" si="118"/>
        <v>0</v>
      </c>
      <c r="AJ102" s="457">
        <f t="shared" si="118"/>
        <v>0</v>
      </c>
      <c r="AK102" s="455">
        <f t="shared" si="118"/>
        <v>0</v>
      </c>
      <c r="AL102" s="456">
        <f t="shared" si="118"/>
        <v>0</v>
      </c>
      <c r="AM102" s="457">
        <f t="shared" si="118"/>
        <v>0</v>
      </c>
      <c r="AN102" s="455">
        <f t="shared" si="118"/>
        <v>0</v>
      </c>
      <c r="AO102" s="456">
        <f t="shared" si="118"/>
        <v>0</v>
      </c>
      <c r="AP102" s="457">
        <f t="shared" si="118"/>
        <v>0</v>
      </c>
      <c r="AQ102" s="455">
        <f t="shared" si="118"/>
        <v>0</v>
      </c>
      <c r="AR102" s="456">
        <f t="shared" si="118"/>
        <v>0</v>
      </c>
      <c r="AS102" s="496"/>
      <c r="AT102" s="496"/>
      <c r="AU102" s="496"/>
      <c r="AV102" s="496"/>
      <c r="AW102" s="496"/>
      <c r="AX102" s="496"/>
      <c r="AY102" s="496"/>
      <c r="AZ102" s="496"/>
      <c r="BA102" s="496"/>
      <c r="BB102" s="496"/>
      <c r="BC102" s="496"/>
      <c r="BD102" s="496"/>
      <c r="BE102" s="496"/>
      <c r="BF102" s="496"/>
    </row>
    <row r="103" spans="1:58">
      <c r="D103" s="378" t="s">
        <v>943</v>
      </c>
      <c r="E103" s="813" t="s">
        <v>2351</v>
      </c>
      <c r="F103" s="820"/>
      <c r="G103" s="539">
        <f t="shared" ref="G103:N103" si="119">SUMIF($E$114:$E$125,$D103,G$114:G$125)</f>
        <v>0</v>
      </c>
      <c r="H103" s="538">
        <f t="shared" si="119"/>
        <v>0</v>
      </c>
      <c r="I103" s="539">
        <f t="shared" si="119"/>
        <v>0</v>
      </c>
      <c r="J103" s="538">
        <f t="shared" si="119"/>
        <v>0</v>
      </c>
      <c r="K103" s="539">
        <f t="shared" si="119"/>
        <v>0</v>
      </c>
      <c r="L103" s="538">
        <f t="shared" si="119"/>
        <v>0</v>
      </c>
      <c r="M103" s="539">
        <f t="shared" si="119"/>
        <v>0</v>
      </c>
      <c r="N103" s="538">
        <f t="shared" si="119"/>
        <v>0</v>
      </c>
      <c r="O103" s="454">
        <f t="shared" ref="O103:O110" si="120">P103+Q103</f>
        <v>0</v>
      </c>
      <c r="P103" s="537">
        <f>SUMIF($E$114:$E$125,$D103,P$114:P$125)</f>
        <v>0</v>
      </c>
      <c r="Q103" s="538">
        <f>SUMIF($E$114:$E$125,$D103,Q$114:Q$125)</f>
        <v>0</v>
      </c>
      <c r="R103" s="637">
        <f>SUMIF($E$114:$E$125,$D103,R$114:R$125)</f>
        <v>0</v>
      </c>
      <c r="S103" s="537">
        <f>SUMIF($E$114:$E$125,$D103,S$114:S$125)</f>
        <v>0</v>
      </c>
      <c r="T103" s="538">
        <f>SUMIF($E$114:$E$125,$D103,T$114:T$125)</f>
        <v>0</v>
      </c>
      <c r="U103" s="457">
        <f t="shared" ref="U103:U110" si="121">V103+W103</f>
        <v>0</v>
      </c>
      <c r="V103" s="537">
        <f>SUMIF($E$114:$E$125,$D103,V$114:V$125)</f>
        <v>0</v>
      </c>
      <c r="W103" s="538">
        <f>SUMIF($E$114:$E$125,$D103,W$114:W$125)</f>
        <v>0</v>
      </c>
      <c r="X103" s="637">
        <f>SUMIF($E$114:$E$125,$D103,X$114:X$125)</f>
        <v>0</v>
      </c>
      <c r="Y103" s="537">
        <f>SUMIF($E$114:$E$125,$D103,Y$114:Y$125)</f>
        <v>0</v>
      </c>
      <c r="Z103" s="538">
        <f>SUMIF($E$114:$E$125,$D103,Z$114:Z$125)</f>
        <v>0</v>
      </c>
      <c r="AA103" s="457">
        <f t="shared" ref="AA103:AA110" si="122">AB103+AC103</f>
        <v>0</v>
      </c>
      <c r="AB103" s="537">
        <f>SUMIF($E$114:$E$125,$D103,AB$114:AB$125)</f>
        <v>0</v>
      </c>
      <c r="AC103" s="538">
        <f>SUMIF($E$114:$E$125,$D103,AC$114:AC$125)</f>
        <v>0</v>
      </c>
      <c r="AD103" s="637">
        <f>SUMIF($E$114:$E$125,$D103,AD$114:AD$125)</f>
        <v>0</v>
      </c>
      <c r="AE103" s="537">
        <f>SUMIF($E$114:$E$125,$D103,AE$114:AE$125)</f>
        <v>0</v>
      </c>
      <c r="AF103" s="538">
        <f>SUMIF($E$114:$E$125,$D103,AF$114:AF$125)</f>
        <v>0</v>
      </c>
      <c r="AG103" s="457">
        <f t="shared" ref="AG103:AG110" si="123">AH103+AI103</f>
        <v>0</v>
      </c>
      <c r="AH103" s="537">
        <f>SUMIF($E$114:$E$125,$D103,AH$114:AH$125)</f>
        <v>0</v>
      </c>
      <c r="AI103" s="538">
        <f>SUMIF($E$114:$E$125,$D103,AI$114:AI$125)</f>
        <v>0</v>
      </c>
      <c r="AJ103" s="637">
        <f>SUMIF($E$114:$E$125,$D103,AJ$114:AJ$125)</f>
        <v>0</v>
      </c>
      <c r="AK103" s="537">
        <f>SUMIF($E$114:$E$125,$D103,AK$114:AK$125)</f>
        <v>0</v>
      </c>
      <c r="AL103" s="538">
        <f>SUMIF($E$114:$E$125,$D103,AL$114:AL$125)</f>
        <v>0</v>
      </c>
      <c r="AM103" s="457">
        <f t="shared" ref="AM103:AM110" si="124">AN103+AO103</f>
        <v>0</v>
      </c>
      <c r="AN103" s="537">
        <f>SUMIF($E$114:$E$125,$D103,AN$114:AN$125)</f>
        <v>0</v>
      </c>
      <c r="AO103" s="538">
        <f>SUMIF($E$114:$E$125,$D103,AO$114:AO$125)</f>
        <v>0</v>
      </c>
      <c r="AP103" s="637">
        <f>SUMIF($E$114:$E$125,$D103,AP$114:AP$125)</f>
        <v>0</v>
      </c>
      <c r="AQ103" s="537">
        <f>SUMIF($E$114:$E$125,$D103,AQ$114:AQ$125)</f>
        <v>0</v>
      </c>
      <c r="AR103" s="538">
        <f>SUMIF($E$114:$E$125,$D103,AR$114:AR$125)</f>
        <v>0</v>
      </c>
      <c r="AS103" s="496"/>
      <c r="AT103" s="496"/>
      <c r="AU103" s="496"/>
      <c r="AV103" s="496"/>
      <c r="AW103" s="496"/>
      <c r="AX103" s="496"/>
      <c r="AY103" s="496"/>
      <c r="AZ103" s="496"/>
      <c r="BA103" s="496"/>
      <c r="BB103" s="496"/>
      <c r="BC103" s="496"/>
      <c r="BD103" s="496"/>
      <c r="BE103" s="496"/>
      <c r="BF103" s="496"/>
    </row>
    <row r="104" spans="1:58">
      <c r="D104" s="378" t="s">
        <v>947</v>
      </c>
      <c r="E104" s="813" t="s">
        <v>2352</v>
      </c>
      <c r="F104" s="820"/>
      <c r="G104" s="454">
        <f t="shared" ref="G104:N104" si="125">G105+G108</f>
        <v>0</v>
      </c>
      <c r="H104" s="456">
        <f t="shared" si="125"/>
        <v>0</v>
      </c>
      <c r="I104" s="454">
        <f t="shared" si="125"/>
        <v>0</v>
      </c>
      <c r="J104" s="456">
        <f t="shared" si="125"/>
        <v>0</v>
      </c>
      <c r="K104" s="454">
        <f t="shared" si="125"/>
        <v>0</v>
      </c>
      <c r="L104" s="456">
        <f t="shared" si="125"/>
        <v>0</v>
      </c>
      <c r="M104" s="454">
        <f t="shared" si="125"/>
        <v>0</v>
      </c>
      <c r="N104" s="456">
        <f t="shared" si="125"/>
        <v>0</v>
      </c>
      <c r="O104" s="454">
        <f t="shared" si="120"/>
        <v>0</v>
      </c>
      <c r="P104" s="455">
        <f>P105+P108</f>
        <v>0</v>
      </c>
      <c r="Q104" s="456">
        <f>Q105+Q108</f>
        <v>0</v>
      </c>
      <c r="R104" s="457">
        <f>R105+R108</f>
        <v>0</v>
      </c>
      <c r="S104" s="455">
        <f>S105+S108</f>
        <v>0</v>
      </c>
      <c r="T104" s="456">
        <f>T105+T108</f>
        <v>0</v>
      </c>
      <c r="U104" s="457">
        <f t="shared" si="121"/>
        <v>0</v>
      </c>
      <c r="V104" s="455">
        <f>V105+V108</f>
        <v>0</v>
      </c>
      <c r="W104" s="456">
        <f>W105+W108</f>
        <v>0</v>
      </c>
      <c r="X104" s="457">
        <f>X105+X108</f>
        <v>0</v>
      </c>
      <c r="Y104" s="455">
        <f>Y105+Y108</f>
        <v>0</v>
      </c>
      <c r="Z104" s="456">
        <f>Z105+Z108</f>
        <v>0</v>
      </c>
      <c r="AA104" s="457">
        <f t="shared" si="122"/>
        <v>0</v>
      </c>
      <c r="AB104" s="455">
        <f>AB105+AB108</f>
        <v>0</v>
      </c>
      <c r="AC104" s="456">
        <f>AC105+AC108</f>
        <v>0</v>
      </c>
      <c r="AD104" s="457">
        <f>AD105+AD108</f>
        <v>0</v>
      </c>
      <c r="AE104" s="455">
        <f>AE105+AE108</f>
        <v>0</v>
      </c>
      <c r="AF104" s="456">
        <f>AF105+AF108</f>
        <v>0</v>
      </c>
      <c r="AG104" s="457">
        <f t="shared" si="123"/>
        <v>0</v>
      </c>
      <c r="AH104" s="455">
        <f>AH105+AH108</f>
        <v>0</v>
      </c>
      <c r="AI104" s="456">
        <f>AI105+AI108</f>
        <v>0</v>
      </c>
      <c r="AJ104" s="457">
        <f>AJ105+AJ108</f>
        <v>0</v>
      </c>
      <c r="AK104" s="455">
        <f>AK105+AK108</f>
        <v>0</v>
      </c>
      <c r="AL104" s="456">
        <f>AL105+AL108</f>
        <v>0</v>
      </c>
      <c r="AM104" s="457">
        <f t="shared" si="124"/>
        <v>0</v>
      </c>
      <c r="AN104" s="455">
        <f>AN105+AN108</f>
        <v>0</v>
      </c>
      <c r="AO104" s="456">
        <f>AO105+AO108</f>
        <v>0</v>
      </c>
      <c r="AP104" s="457">
        <f>AP105+AP108</f>
        <v>0</v>
      </c>
      <c r="AQ104" s="455">
        <f>AQ105+AQ108</f>
        <v>0</v>
      </c>
      <c r="AR104" s="456">
        <f>AR105+AR108</f>
        <v>0</v>
      </c>
      <c r="AS104" s="496"/>
      <c r="AT104" s="496"/>
      <c r="AU104" s="496"/>
      <c r="AV104" s="496"/>
      <c r="AW104" s="496"/>
      <c r="AX104" s="496"/>
      <c r="AY104" s="496"/>
      <c r="AZ104" s="496"/>
      <c r="BA104" s="496"/>
      <c r="BB104" s="496"/>
      <c r="BC104" s="496"/>
      <c r="BD104" s="496"/>
      <c r="BE104" s="496"/>
      <c r="BF104" s="496"/>
    </row>
    <row r="105" spans="1:58" ht="15" customHeight="1">
      <c r="C105" s="341" t="s">
        <v>2304</v>
      </c>
      <c r="D105" s="378" t="s">
        <v>949</v>
      </c>
      <c r="E105" s="828" t="s">
        <v>944</v>
      </c>
      <c r="F105" s="829"/>
      <c r="G105" s="454">
        <f t="shared" ref="G105:N105" si="126">G106+G107</f>
        <v>0</v>
      </c>
      <c r="H105" s="456">
        <f t="shared" si="126"/>
        <v>0</v>
      </c>
      <c r="I105" s="454">
        <f t="shared" si="126"/>
        <v>0</v>
      </c>
      <c r="J105" s="456">
        <f t="shared" si="126"/>
        <v>0</v>
      </c>
      <c r="K105" s="454">
        <f t="shared" si="126"/>
        <v>0</v>
      </c>
      <c r="L105" s="456">
        <f t="shared" si="126"/>
        <v>0</v>
      </c>
      <c r="M105" s="454">
        <f t="shared" si="126"/>
        <v>0</v>
      </c>
      <c r="N105" s="456">
        <f t="shared" si="126"/>
        <v>0</v>
      </c>
      <c r="O105" s="454">
        <f t="shared" si="120"/>
        <v>0</v>
      </c>
      <c r="P105" s="455">
        <f>P106+P107</f>
        <v>0</v>
      </c>
      <c r="Q105" s="456">
        <f>Q106+Q107</f>
        <v>0</v>
      </c>
      <c r="R105" s="457">
        <f>R106+R107</f>
        <v>0</v>
      </c>
      <c r="S105" s="455">
        <f>S106+S107</f>
        <v>0</v>
      </c>
      <c r="T105" s="456">
        <f>T106+T107</f>
        <v>0</v>
      </c>
      <c r="U105" s="457">
        <f t="shared" si="121"/>
        <v>0</v>
      </c>
      <c r="V105" s="455">
        <f>V106+V107</f>
        <v>0</v>
      </c>
      <c r="W105" s="456">
        <f>W106+W107</f>
        <v>0</v>
      </c>
      <c r="X105" s="457">
        <f>X106+X107</f>
        <v>0</v>
      </c>
      <c r="Y105" s="455">
        <f>Y106+Y107</f>
        <v>0</v>
      </c>
      <c r="Z105" s="456">
        <f>Z106+Z107</f>
        <v>0</v>
      </c>
      <c r="AA105" s="457">
        <f t="shared" si="122"/>
        <v>0</v>
      </c>
      <c r="AB105" s="455">
        <f>AB106+AB107</f>
        <v>0</v>
      </c>
      <c r="AC105" s="456">
        <f>AC106+AC107</f>
        <v>0</v>
      </c>
      <c r="AD105" s="457">
        <f>AD106+AD107</f>
        <v>0</v>
      </c>
      <c r="AE105" s="455">
        <f>AE106+AE107</f>
        <v>0</v>
      </c>
      <c r="AF105" s="456">
        <f>AF106+AF107</f>
        <v>0</v>
      </c>
      <c r="AG105" s="457">
        <f t="shared" si="123"/>
        <v>0</v>
      </c>
      <c r="AH105" s="455">
        <f>AH106+AH107</f>
        <v>0</v>
      </c>
      <c r="AI105" s="456">
        <f>AI106+AI107</f>
        <v>0</v>
      </c>
      <c r="AJ105" s="457">
        <f>AJ106+AJ107</f>
        <v>0</v>
      </c>
      <c r="AK105" s="455">
        <f>AK106+AK107</f>
        <v>0</v>
      </c>
      <c r="AL105" s="456">
        <f>AL106+AL107</f>
        <v>0</v>
      </c>
      <c r="AM105" s="457">
        <f t="shared" si="124"/>
        <v>0</v>
      </c>
      <c r="AN105" s="455">
        <f>AN106+AN107</f>
        <v>0</v>
      </c>
      <c r="AO105" s="456">
        <f>AO106+AO107</f>
        <v>0</v>
      </c>
      <c r="AP105" s="457">
        <f>AP106+AP107</f>
        <v>0</v>
      </c>
      <c r="AQ105" s="455">
        <f>AQ106+AQ107</f>
        <v>0</v>
      </c>
      <c r="AR105" s="456">
        <f>AR106+AR107</f>
        <v>0</v>
      </c>
      <c r="AS105" s="496"/>
      <c r="AT105" s="496"/>
      <c r="AU105" s="496"/>
      <c r="AV105" s="496"/>
      <c r="AW105" s="496"/>
      <c r="AX105" s="496"/>
      <c r="AY105" s="496"/>
      <c r="AZ105" s="496"/>
      <c r="BA105" s="496"/>
      <c r="BB105" s="496"/>
      <c r="BC105" s="496"/>
      <c r="BD105" s="496"/>
      <c r="BE105" s="496"/>
      <c r="BF105" s="496"/>
    </row>
    <row r="106" spans="1:58" ht="15" customHeight="1">
      <c r="D106" s="378" t="s">
        <v>2339</v>
      </c>
      <c r="E106" s="807" t="s">
        <v>945</v>
      </c>
      <c r="F106" s="835"/>
      <c r="G106" s="539">
        <f t="shared" ref="G106:N107" si="127">SUMIF($E$114:$E$125,$D106,G$114:G$125)</f>
        <v>0</v>
      </c>
      <c r="H106" s="538">
        <f t="shared" si="127"/>
        <v>0</v>
      </c>
      <c r="I106" s="539">
        <f t="shared" si="127"/>
        <v>0</v>
      </c>
      <c r="J106" s="538">
        <f t="shared" si="127"/>
        <v>0</v>
      </c>
      <c r="K106" s="539">
        <f t="shared" si="127"/>
        <v>0</v>
      </c>
      <c r="L106" s="538">
        <f t="shared" si="127"/>
        <v>0</v>
      </c>
      <c r="M106" s="539">
        <f t="shared" si="127"/>
        <v>0</v>
      </c>
      <c r="N106" s="538">
        <f t="shared" si="127"/>
        <v>0</v>
      </c>
      <c r="O106" s="454">
        <f t="shared" si="120"/>
        <v>0</v>
      </c>
      <c r="P106" s="537">
        <f t="shared" ref="P106:T107" si="128">SUMIF($E$114:$E$125,$D106,P$114:P$125)</f>
        <v>0</v>
      </c>
      <c r="Q106" s="538">
        <f t="shared" si="128"/>
        <v>0</v>
      </c>
      <c r="R106" s="637">
        <f t="shared" si="128"/>
        <v>0</v>
      </c>
      <c r="S106" s="537">
        <f t="shared" si="128"/>
        <v>0</v>
      </c>
      <c r="T106" s="538">
        <f t="shared" si="128"/>
        <v>0</v>
      </c>
      <c r="U106" s="457">
        <f t="shared" si="121"/>
        <v>0</v>
      </c>
      <c r="V106" s="537">
        <f t="shared" ref="V106:Z107" si="129">SUMIF($E$114:$E$125,$D106,V$114:V$125)</f>
        <v>0</v>
      </c>
      <c r="W106" s="538">
        <f t="shared" si="129"/>
        <v>0</v>
      </c>
      <c r="X106" s="637">
        <f t="shared" si="129"/>
        <v>0</v>
      </c>
      <c r="Y106" s="537">
        <f t="shared" si="129"/>
        <v>0</v>
      </c>
      <c r="Z106" s="538">
        <f t="shared" si="129"/>
        <v>0</v>
      </c>
      <c r="AA106" s="457">
        <f t="shared" si="122"/>
        <v>0</v>
      </c>
      <c r="AB106" s="537">
        <f t="shared" ref="AB106:AF107" si="130">SUMIF($E$114:$E$125,$D106,AB$114:AB$125)</f>
        <v>0</v>
      </c>
      <c r="AC106" s="538">
        <f t="shared" si="130"/>
        <v>0</v>
      </c>
      <c r="AD106" s="637">
        <f t="shared" si="130"/>
        <v>0</v>
      </c>
      <c r="AE106" s="537">
        <f t="shared" si="130"/>
        <v>0</v>
      </c>
      <c r="AF106" s="538">
        <f t="shared" si="130"/>
        <v>0</v>
      </c>
      <c r="AG106" s="457">
        <f t="shared" si="123"/>
        <v>0</v>
      </c>
      <c r="AH106" s="537">
        <f t="shared" ref="AH106:AL107" si="131">SUMIF($E$114:$E$125,$D106,AH$114:AH$125)</f>
        <v>0</v>
      </c>
      <c r="AI106" s="538">
        <f t="shared" si="131"/>
        <v>0</v>
      </c>
      <c r="AJ106" s="637">
        <f t="shared" si="131"/>
        <v>0</v>
      </c>
      <c r="AK106" s="537">
        <f t="shared" si="131"/>
        <v>0</v>
      </c>
      <c r="AL106" s="538">
        <f t="shared" si="131"/>
        <v>0</v>
      </c>
      <c r="AM106" s="457">
        <f t="shared" si="124"/>
        <v>0</v>
      </c>
      <c r="AN106" s="537">
        <f t="shared" ref="AN106:AR107" si="132">SUMIF($E$114:$E$125,$D106,AN$114:AN$125)</f>
        <v>0</v>
      </c>
      <c r="AO106" s="538">
        <f t="shared" si="132"/>
        <v>0</v>
      </c>
      <c r="AP106" s="637">
        <f t="shared" si="132"/>
        <v>0</v>
      </c>
      <c r="AQ106" s="537">
        <f t="shared" si="132"/>
        <v>0</v>
      </c>
      <c r="AR106" s="538">
        <f t="shared" si="132"/>
        <v>0</v>
      </c>
      <c r="AS106" s="496"/>
      <c r="AT106" s="496"/>
      <c r="AU106" s="496"/>
      <c r="AV106" s="496"/>
      <c r="AW106" s="496"/>
      <c r="AX106" s="496"/>
      <c r="AY106" s="496"/>
      <c r="AZ106" s="496"/>
      <c r="BA106" s="496"/>
      <c r="BB106" s="496"/>
      <c r="BC106" s="496"/>
      <c r="BD106" s="496"/>
      <c r="BE106" s="496"/>
      <c r="BF106" s="496"/>
    </row>
    <row r="107" spans="1:58" ht="15" customHeight="1">
      <c r="D107" s="378" t="s">
        <v>2340</v>
      </c>
      <c r="E107" s="807" t="s">
        <v>946</v>
      </c>
      <c r="F107" s="835"/>
      <c r="G107" s="539">
        <f t="shared" si="127"/>
        <v>0</v>
      </c>
      <c r="H107" s="538">
        <f t="shared" si="127"/>
        <v>0</v>
      </c>
      <c r="I107" s="539">
        <f t="shared" si="127"/>
        <v>0</v>
      </c>
      <c r="J107" s="538">
        <f t="shared" si="127"/>
        <v>0</v>
      </c>
      <c r="K107" s="539">
        <f t="shared" si="127"/>
        <v>0</v>
      </c>
      <c r="L107" s="538">
        <f t="shared" si="127"/>
        <v>0</v>
      </c>
      <c r="M107" s="539">
        <f t="shared" si="127"/>
        <v>0</v>
      </c>
      <c r="N107" s="538">
        <f t="shared" si="127"/>
        <v>0</v>
      </c>
      <c r="O107" s="454">
        <f t="shared" si="120"/>
        <v>0</v>
      </c>
      <c r="P107" s="537">
        <f t="shared" si="128"/>
        <v>0</v>
      </c>
      <c r="Q107" s="538">
        <f t="shared" si="128"/>
        <v>0</v>
      </c>
      <c r="R107" s="637">
        <f t="shared" si="128"/>
        <v>0</v>
      </c>
      <c r="S107" s="537">
        <f t="shared" si="128"/>
        <v>0</v>
      </c>
      <c r="T107" s="538">
        <f t="shared" si="128"/>
        <v>0</v>
      </c>
      <c r="U107" s="457">
        <f t="shared" si="121"/>
        <v>0</v>
      </c>
      <c r="V107" s="537">
        <f t="shared" si="129"/>
        <v>0</v>
      </c>
      <c r="W107" s="538">
        <f t="shared" si="129"/>
        <v>0</v>
      </c>
      <c r="X107" s="637">
        <f t="shared" si="129"/>
        <v>0</v>
      </c>
      <c r="Y107" s="537">
        <f t="shared" si="129"/>
        <v>0</v>
      </c>
      <c r="Z107" s="538">
        <f t="shared" si="129"/>
        <v>0</v>
      </c>
      <c r="AA107" s="457">
        <f t="shared" si="122"/>
        <v>0</v>
      </c>
      <c r="AB107" s="537">
        <f t="shared" si="130"/>
        <v>0</v>
      </c>
      <c r="AC107" s="538">
        <f t="shared" si="130"/>
        <v>0</v>
      </c>
      <c r="AD107" s="637">
        <f t="shared" si="130"/>
        <v>0</v>
      </c>
      <c r="AE107" s="537">
        <f t="shared" si="130"/>
        <v>0</v>
      </c>
      <c r="AF107" s="538">
        <f t="shared" si="130"/>
        <v>0</v>
      </c>
      <c r="AG107" s="457">
        <f t="shared" si="123"/>
        <v>0</v>
      </c>
      <c r="AH107" s="537">
        <f t="shared" si="131"/>
        <v>0</v>
      </c>
      <c r="AI107" s="538">
        <f t="shared" si="131"/>
        <v>0</v>
      </c>
      <c r="AJ107" s="637">
        <f t="shared" si="131"/>
        <v>0</v>
      </c>
      <c r="AK107" s="537">
        <f t="shared" si="131"/>
        <v>0</v>
      </c>
      <c r="AL107" s="538">
        <f t="shared" si="131"/>
        <v>0</v>
      </c>
      <c r="AM107" s="457">
        <f t="shared" si="124"/>
        <v>0</v>
      </c>
      <c r="AN107" s="537">
        <f t="shared" si="132"/>
        <v>0</v>
      </c>
      <c r="AO107" s="538">
        <f t="shared" si="132"/>
        <v>0</v>
      </c>
      <c r="AP107" s="637">
        <f t="shared" si="132"/>
        <v>0</v>
      </c>
      <c r="AQ107" s="537">
        <f t="shared" si="132"/>
        <v>0</v>
      </c>
      <c r="AR107" s="538">
        <f t="shared" si="132"/>
        <v>0</v>
      </c>
      <c r="AS107" s="496"/>
      <c r="AT107" s="496"/>
      <c r="AU107" s="496"/>
      <c r="AV107" s="496"/>
      <c r="AW107" s="496"/>
      <c r="AX107" s="496"/>
      <c r="AY107" s="496"/>
      <c r="AZ107" s="496"/>
      <c r="BA107" s="496"/>
      <c r="BB107" s="496"/>
      <c r="BC107" s="496"/>
      <c r="BD107" s="496"/>
      <c r="BE107" s="496"/>
      <c r="BF107" s="496"/>
    </row>
    <row r="108" spans="1:58" ht="15" customHeight="1">
      <c r="C108" s="341" t="s">
        <v>2304</v>
      </c>
      <c r="D108" s="378" t="s">
        <v>950</v>
      </c>
      <c r="E108" s="828" t="s">
        <v>948</v>
      </c>
      <c r="F108" s="829"/>
      <c r="G108" s="454">
        <f t="shared" ref="G108:N108" si="133">G109+G110</f>
        <v>0</v>
      </c>
      <c r="H108" s="456">
        <f t="shared" si="133"/>
        <v>0</v>
      </c>
      <c r="I108" s="454">
        <f t="shared" si="133"/>
        <v>0</v>
      </c>
      <c r="J108" s="456">
        <f t="shared" si="133"/>
        <v>0</v>
      </c>
      <c r="K108" s="454">
        <f t="shared" si="133"/>
        <v>0</v>
      </c>
      <c r="L108" s="456">
        <f t="shared" si="133"/>
        <v>0</v>
      </c>
      <c r="M108" s="454">
        <f t="shared" si="133"/>
        <v>0</v>
      </c>
      <c r="N108" s="456">
        <f t="shared" si="133"/>
        <v>0</v>
      </c>
      <c r="O108" s="454">
        <f t="shared" si="120"/>
        <v>0</v>
      </c>
      <c r="P108" s="455">
        <f>P109+P110</f>
        <v>0</v>
      </c>
      <c r="Q108" s="456">
        <f>Q109+Q110</f>
        <v>0</v>
      </c>
      <c r="R108" s="457">
        <f>R109+R110</f>
        <v>0</v>
      </c>
      <c r="S108" s="455">
        <f>S109+S110</f>
        <v>0</v>
      </c>
      <c r="T108" s="456">
        <f>T109+T110</f>
        <v>0</v>
      </c>
      <c r="U108" s="457">
        <f t="shared" si="121"/>
        <v>0</v>
      </c>
      <c r="V108" s="455">
        <f>V109+V110</f>
        <v>0</v>
      </c>
      <c r="W108" s="456">
        <f>W109+W110</f>
        <v>0</v>
      </c>
      <c r="X108" s="457">
        <f>X109+X110</f>
        <v>0</v>
      </c>
      <c r="Y108" s="455">
        <f>Y109+Y110</f>
        <v>0</v>
      </c>
      <c r="Z108" s="456">
        <f>Z109+Z110</f>
        <v>0</v>
      </c>
      <c r="AA108" s="457">
        <f t="shared" si="122"/>
        <v>0</v>
      </c>
      <c r="AB108" s="455">
        <f>AB109+AB110</f>
        <v>0</v>
      </c>
      <c r="AC108" s="456">
        <f>AC109+AC110</f>
        <v>0</v>
      </c>
      <c r="AD108" s="457">
        <f>AD109+AD110</f>
        <v>0</v>
      </c>
      <c r="AE108" s="455">
        <f>AE109+AE110</f>
        <v>0</v>
      </c>
      <c r="AF108" s="456">
        <f>AF109+AF110</f>
        <v>0</v>
      </c>
      <c r="AG108" s="457">
        <f t="shared" si="123"/>
        <v>0</v>
      </c>
      <c r="AH108" s="455">
        <f>AH109+AH110</f>
        <v>0</v>
      </c>
      <c r="AI108" s="456">
        <f>AI109+AI110</f>
        <v>0</v>
      </c>
      <c r="AJ108" s="457">
        <f>AJ109+AJ110</f>
        <v>0</v>
      </c>
      <c r="AK108" s="455">
        <f>AK109+AK110</f>
        <v>0</v>
      </c>
      <c r="AL108" s="456">
        <f>AL109+AL110</f>
        <v>0</v>
      </c>
      <c r="AM108" s="457">
        <f t="shared" si="124"/>
        <v>0</v>
      </c>
      <c r="AN108" s="455">
        <f>AN109+AN110</f>
        <v>0</v>
      </c>
      <c r="AO108" s="456">
        <f>AO109+AO110</f>
        <v>0</v>
      </c>
      <c r="AP108" s="457">
        <f>AP109+AP110</f>
        <v>0</v>
      </c>
      <c r="AQ108" s="455">
        <f>AQ109+AQ110</f>
        <v>0</v>
      </c>
      <c r="AR108" s="456">
        <f>AR109+AR110</f>
        <v>0</v>
      </c>
      <c r="AS108" s="496"/>
      <c r="AT108" s="496"/>
      <c r="AU108" s="496"/>
      <c r="AV108" s="496"/>
      <c r="AW108" s="496"/>
      <c r="AX108" s="496"/>
      <c r="AY108" s="496"/>
      <c r="AZ108" s="496"/>
      <c r="BA108" s="496"/>
      <c r="BB108" s="496"/>
      <c r="BC108" s="496"/>
      <c r="BD108" s="496"/>
      <c r="BE108" s="496"/>
      <c r="BF108" s="496"/>
    </row>
    <row r="109" spans="1:58" ht="15" customHeight="1">
      <c r="D109" s="378" t="s">
        <v>2341</v>
      </c>
      <c r="E109" s="807" t="s">
        <v>945</v>
      </c>
      <c r="F109" s="835"/>
      <c r="G109" s="539">
        <f t="shared" ref="G109:N110" si="134">SUMIF($E$114:$E$125,$D109,G$114:G$125)</f>
        <v>0</v>
      </c>
      <c r="H109" s="538">
        <f t="shared" si="134"/>
        <v>0</v>
      </c>
      <c r="I109" s="539">
        <f t="shared" si="134"/>
        <v>0</v>
      </c>
      <c r="J109" s="538">
        <f t="shared" si="134"/>
        <v>0</v>
      </c>
      <c r="K109" s="539">
        <f t="shared" si="134"/>
        <v>0</v>
      </c>
      <c r="L109" s="538">
        <f t="shared" si="134"/>
        <v>0</v>
      </c>
      <c r="M109" s="539">
        <f t="shared" si="134"/>
        <v>0</v>
      </c>
      <c r="N109" s="538">
        <f t="shared" si="134"/>
        <v>0</v>
      </c>
      <c r="O109" s="454">
        <f t="shared" si="120"/>
        <v>0</v>
      </c>
      <c r="P109" s="537">
        <f t="shared" ref="P109:T110" si="135">SUMIF($E$114:$E$125,$D109,P$114:P$125)</f>
        <v>0</v>
      </c>
      <c r="Q109" s="538">
        <f t="shared" si="135"/>
        <v>0</v>
      </c>
      <c r="R109" s="637">
        <f t="shared" si="135"/>
        <v>0</v>
      </c>
      <c r="S109" s="537">
        <f t="shared" si="135"/>
        <v>0</v>
      </c>
      <c r="T109" s="538">
        <f t="shared" si="135"/>
        <v>0</v>
      </c>
      <c r="U109" s="457">
        <f t="shared" si="121"/>
        <v>0</v>
      </c>
      <c r="V109" s="537">
        <f t="shared" ref="V109:Z110" si="136">SUMIF($E$114:$E$125,$D109,V$114:V$125)</f>
        <v>0</v>
      </c>
      <c r="W109" s="538">
        <f t="shared" si="136"/>
        <v>0</v>
      </c>
      <c r="X109" s="637">
        <f t="shared" si="136"/>
        <v>0</v>
      </c>
      <c r="Y109" s="537">
        <f t="shared" si="136"/>
        <v>0</v>
      </c>
      <c r="Z109" s="538">
        <f t="shared" si="136"/>
        <v>0</v>
      </c>
      <c r="AA109" s="457">
        <f t="shared" si="122"/>
        <v>0</v>
      </c>
      <c r="AB109" s="537">
        <f t="shared" ref="AB109:AF110" si="137">SUMIF($E$114:$E$125,$D109,AB$114:AB$125)</f>
        <v>0</v>
      </c>
      <c r="AC109" s="538">
        <f t="shared" si="137"/>
        <v>0</v>
      </c>
      <c r="AD109" s="637">
        <f t="shared" si="137"/>
        <v>0</v>
      </c>
      <c r="AE109" s="537">
        <f t="shared" si="137"/>
        <v>0</v>
      </c>
      <c r="AF109" s="538">
        <f t="shared" si="137"/>
        <v>0</v>
      </c>
      <c r="AG109" s="457">
        <f t="shared" si="123"/>
        <v>0</v>
      </c>
      <c r="AH109" s="537">
        <f t="shared" ref="AH109:AL110" si="138">SUMIF($E$114:$E$125,$D109,AH$114:AH$125)</f>
        <v>0</v>
      </c>
      <c r="AI109" s="538">
        <f t="shared" si="138"/>
        <v>0</v>
      </c>
      <c r="AJ109" s="637">
        <f t="shared" si="138"/>
        <v>0</v>
      </c>
      <c r="AK109" s="537">
        <f t="shared" si="138"/>
        <v>0</v>
      </c>
      <c r="AL109" s="538">
        <f t="shared" si="138"/>
        <v>0</v>
      </c>
      <c r="AM109" s="457">
        <f t="shared" si="124"/>
        <v>0</v>
      </c>
      <c r="AN109" s="537">
        <f t="shared" ref="AN109:AR110" si="139">SUMIF($E$114:$E$125,$D109,AN$114:AN$125)</f>
        <v>0</v>
      </c>
      <c r="AO109" s="538">
        <f t="shared" si="139"/>
        <v>0</v>
      </c>
      <c r="AP109" s="637">
        <f t="shared" si="139"/>
        <v>0</v>
      </c>
      <c r="AQ109" s="537">
        <f t="shared" si="139"/>
        <v>0</v>
      </c>
      <c r="AR109" s="538">
        <f t="shared" si="139"/>
        <v>0</v>
      </c>
      <c r="AS109" s="496"/>
      <c r="AT109" s="496"/>
      <c r="AU109" s="496"/>
      <c r="AV109" s="496"/>
      <c r="AW109" s="496"/>
      <c r="AX109" s="496"/>
      <c r="AY109" s="496"/>
      <c r="AZ109" s="496"/>
      <c r="BA109" s="496"/>
      <c r="BB109" s="496"/>
      <c r="BC109" s="496"/>
      <c r="BD109" s="496"/>
      <c r="BE109" s="496"/>
      <c r="BF109" s="496"/>
    </row>
    <row r="110" spans="1:58" ht="15" customHeight="1">
      <c r="D110" s="378" t="s">
        <v>2342</v>
      </c>
      <c r="E110" s="807" t="s">
        <v>946</v>
      </c>
      <c r="F110" s="835"/>
      <c r="G110" s="539">
        <f t="shared" si="134"/>
        <v>0</v>
      </c>
      <c r="H110" s="538">
        <f t="shared" si="134"/>
        <v>0</v>
      </c>
      <c r="I110" s="539">
        <f t="shared" si="134"/>
        <v>0</v>
      </c>
      <c r="J110" s="538">
        <f t="shared" si="134"/>
        <v>0</v>
      </c>
      <c r="K110" s="539">
        <f t="shared" si="134"/>
        <v>0</v>
      </c>
      <c r="L110" s="538">
        <f t="shared" si="134"/>
        <v>0</v>
      </c>
      <c r="M110" s="539">
        <f t="shared" si="134"/>
        <v>0</v>
      </c>
      <c r="N110" s="538">
        <f t="shared" si="134"/>
        <v>0</v>
      </c>
      <c r="O110" s="454">
        <f t="shared" si="120"/>
        <v>0</v>
      </c>
      <c r="P110" s="537">
        <f t="shared" si="135"/>
        <v>0</v>
      </c>
      <c r="Q110" s="538">
        <f t="shared" si="135"/>
        <v>0</v>
      </c>
      <c r="R110" s="637">
        <f t="shared" si="135"/>
        <v>0</v>
      </c>
      <c r="S110" s="537">
        <f t="shared" si="135"/>
        <v>0</v>
      </c>
      <c r="T110" s="538">
        <f t="shared" si="135"/>
        <v>0</v>
      </c>
      <c r="U110" s="457">
        <f t="shared" si="121"/>
        <v>0</v>
      </c>
      <c r="V110" s="537">
        <f t="shared" si="136"/>
        <v>0</v>
      </c>
      <c r="W110" s="538">
        <f t="shared" si="136"/>
        <v>0</v>
      </c>
      <c r="X110" s="637">
        <f t="shared" si="136"/>
        <v>0</v>
      </c>
      <c r="Y110" s="537">
        <f t="shared" si="136"/>
        <v>0</v>
      </c>
      <c r="Z110" s="538">
        <f t="shared" si="136"/>
        <v>0</v>
      </c>
      <c r="AA110" s="457">
        <f t="shared" si="122"/>
        <v>0</v>
      </c>
      <c r="AB110" s="537">
        <f t="shared" si="137"/>
        <v>0</v>
      </c>
      <c r="AC110" s="538">
        <f t="shared" si="137"/>
        <v>0</v>
      </c>
      <c r="AD110" s="637">
        <f t="shared" si="137"/>
        <v>0</v>
      </c>
      <c r="AE110" s="537">
        <f t="shared" si="137"/>
        <v>0</v>
      </c>
      <c r="AF110" s="538">
        <f t="shared" si="137"/>
        <v>0</v>
      </c>
      <c r="AG110" s="457">
        <f t="shared" si="123"/>
        <v>0</v>
      </c>
      <c r="AH110" s="537">
        <f t="shared" si="138"/>
        <v>0</v>
      </c>
      <c r="AI110" s="538">
        <f t="shared" si="138"/>
        <v>0</v>
      </c>
      <c r="AJ110" s="637">
        <f t="shared" si="138"/>
        <v>0</v>
      </c>
      <c r="AK110" s="537">
        <f t="shared" si="138"/>
        <v>0</v>
      </c>
      <c r="AL110" s="538">
        <f t="shared" si="138"/>
        <v>0</v>
      </c>
      <c r="AM110" s="457">
        <f t="shared" si="124"/>
        <v>0</v>
      </c>
      <c r="AN110" s="537">
        <f t="shared" si="139"/>
        <v>0</v>
      </c>
      <c r="AO110" s="538">
        <f t="shared" si="139"/>
        <v>0</v>
      </c>
      <c r="AP110" s="637">
        <f t="shared" si="139"/>
        <v>0</v>
      </c>
      <c r="AQ110" s="537">
        <f t="shared" si="139"/>
        <v>0</v>
      </c>
      <c r="AR110" s="538">
        <f t="shared" si="139"/>
        <v>0</v>
      </c>
      <c r="AS110" s="496"/>
      <c r="AT110" s="496"/>
      <c r="AU110" s="496"/>
      <c r="AV110" s="496"/>
      <c r="AW110" s="496"/>
      <c r="AX110" s="496"/>
      <c r="AY110" s="496"/>
      <c r="AZ110" s="496"/>
      <c r="BA110" s="496"/>
      <c r="BB110" s="496"/>
      <c r="BC110" s="496"/>
      <c r="BD110" s="496"/>
      <c r="BE110" s="496"/>
      <c r="BF110" s="496"/>
    </row>
    <row r="111" spans="1:58" ht="15" customHeight="1">
      <c r="C111" s="349"/>
      <c r="D111" s="378" t="s">
        <v>951</v>
      </c>
      <c r="E111" s="813" t="s">
        <v>2355</v>
      </c>
      <c r="F111" s="820"/>
      <c r="G111" s="454">
        <f t="shared" ref="G111:N111" si="140">G112+G113</f>
        <v>0</v>
      </c>
      <c r="H111" s="456">
        <f t="shared" si="140"/>
        <v>0</v>
      </c>
      <c r="I111" s="454">
        <f t="shared" si="140"/>
        <v>0</v>
      </c>
      <c r="J111" s="456">
        <f t="shared" si="140"/>
        <v>0</v>
      </c>
      <c r="K111" s="454">
        <f t="shared" si="140"/>
        <v>0</v>
      </c>
      <c r="L111" s="456">
        <f t="shared" si="140"/>
        <v>0</v>
      </c>
      <c r="M111" s="454">
        <f t="shared" si="140"/>
        <v>0</v>
      </c>
      <c r="N111" s="456">
        <f t="shared" si="140"/>
        <v>0</v>
      </c>
      <c r="O111" s="540"/>
      <c r="P111" s="402"/>
      <c r="Q111" s="403"/>
      <c r="R111" s="575"/>
      <c r="S111" s="402"/>
      <c r="T111" s="403"/>
      <c r="U111" s="572"/>
      <c r="V111" s="402"/>
      <c r="W111" s="403"/>
      <c r="X111" s="575"/>
      <c r="Y111" s="402"/>
      <c r="Z111" s="403"/>
      <c r="AA111" s="572"/>
      <c r="AB111" s="402"/>
      <c r="AC111" s="403"/>
      <c r="AD111" s="575"/>
      <c r="AE111" s="402"/>
      <c r="AF111" s="403"/>
      <c r="AG111" s="572"/>
      <c r="AH111" s="402"/>
      <c r="AI111" s="403"/>
      <c r="AJ111" s="575"/>
      <c r="AK111" s="402"/>
      <c r="AL111" s="403"/>
      <c r="AM111" s="572"/>
      <c r="AN111" s="402"/>
      <c r="AO111" s="403"/>
      <c r="AP111" s="575"/>
      <c r="AQ111" s="402"/>
      <c r="AR111" s="403"/>
      <c r="AS111" s="496"/>
      <c r="AT111" s="496"/>
      <c r="AU111" s="496"/>
      <c r="AV111" s="496"/>
      <c r="AW111" s="496"/>
      <c r="AX111" s="496"/>
      <c r="AY111" s="496"/>
      <c r="AZ111" s="496"/>
      <c r="BA111" s="496"/>
      <c r="BB111" s="496"/>
      <c r="BC111" s="496"/>
      <c r="BD111" s="496"/>
      <c r="BE111" s="496"/>
      <c r="BF111" s="496"/>
    </row>
    <row r="112" spans="1:58">
      <c r="C112" s="349"/>
      <c r="D112" s="378" t="s">
        <v>2353</v>
      </c>
      <c r="E112" s="809" t="s">
        <v>945</v>
      </c>
      <c r="F112" s="833"/>
      <c r="G112" s="539">
        <f>+'Баланс СТ 1'!G117</f>
        <v>0</v>
      </c>
      <c r="H112" s="538">
        <f>+'Баланс СТ 1'!H117</f>
        <v>0</v>
      </c>
      <c r="I112" s="539">
        <f>+'Баланс СТ 1'!I117</f>
        <v>0</v>
      </c>
      <c r="J112" s="538">
        <f>+'Баланс СТ 1'!J117</f>
        <v>0</v>
      </c>
      <c r="K112" s="539">
        <f>+'Баланс СТ 1'!K117</f>
        <v>0</v>
      </c>
      <c r="L112" s="538">
        <f>+'Баланс СТ 1'!L117</f>
        <v>0</v>
      </c>
      <c r="M112" s="539">
        <f>+'Баланс СТ 1'!M117</f>
        <v>0</v>
      </c>
      <c r="N112" s="538">
        <f>+'Баланс СТ 1'!N117</f>
        <v>0</v>
      </c>
      <c r="O112" s="540"/>
      <c r="P112" s="402"/>
      <c r="Q112" s="403"/>
      <c r="R112" s="575"/>
      <c r="S112" s="402"/>
      <c r="T112" s="403"/>
      <c r="U112" s="572"/>
      <c r="V112" s="402"/>
      <c r="W112" s="403"/>
      <c r="X112" s="575"/>
      <c r="Y112" s="402"/>
      <c r="Z112" s="403"/>
      <c r="AA112" s="572"/>
      <c r="AB112" s="402"/>
      <c r="AC112" s="403"/>
      <c r="AD112" s="575"/>
      <c r="AE112" s="402"/>
      <c r="AF112" s="403"/>
      <c r="AG112" s="572"/>
      <c r="AH112" s="402"/>
      <c r="AI112" s="403"/>
      <c r="AJ112" s="575"/>
      <c r="AK112" s="402"/>
      <c r="AL112" s="403"/>
      <c r="AM112" s="572"/>
      <c r="AN112" s="402"/>
      <c r="AO112" s="403"/>
      <c r="AP112" s="575"/>
      <c r="AQ112" s="402"/>
      <c r="AR112" s="403"/>
      <c r="AS112" s="496"/>
      <c r="AT112" s="496"/>
      <c r="AU112" s="496"/>
      <c r="AV112" s="496"/>
      <c r="AW112" s="496"/>
      <c r="AX112" s="496"/>
      <c r="AY112" s="496"/>
      <c r="AZ112" s="496"/>
      <c r="BA112" s="496"/>
      <c r="BB112" s="496"/>
      <c r="BC112" s="496"/>
      <c r="BD112" s="496"/>
      <c r="BE112" s="496"/>
      <c r="BF112" s="496"/>
    </row>
    <row r="113" spans="1:58" ht="16.5" thickBot="1">
      <c r="C113" s="349"/>
      <c r="D113" s="378" t="s">
        <v>2354</v>
      </c>
      <c r="E113" s="809" t="s">
        <v>946</v>
      </c>
      <c r="F113" s="833"/>
      <c r="G113" s="539">
        <f>+'Баланс СТ 1'!G118</f>
        <v>0</v>
      </c>
      <c r="H113" s="538">
        <f>+'Баланс СТ 1'!H118</f>
        <v>0</v>
      </c>
      <c r="I113" s="539">
        <f>+'Баланс СТ 1'!I118</f>
        <v>0</v>
      </c>
      <c r="J113" s="538">
        <f>+'Баланс СТ 1'!J118</f>
        <v>0</v>
      </c>
      <c r="K113" s="539">
        <f>+'Баланс СТ 1'!K118</f>
        <v>0</v>
      </c>
      <c r="L113" s="538">
        <f>+'Баланс СТ 1'!L118</f>
        <v>0</v>
      </c>
      <c r="M113" s="539">
        <f>+'Баланс СТ 1'!M118</f>
        <v>0</v>
      </c>
      <c r="N113" s="538">
        <f>+'Баланс СТ 1'!N118</f>
        <v>0</v>
      </c>
      <c r="O113" s="540"/>
      <c r="P113" s="402"/>
      <c r="Q113" s="403"/>
      <c r="R113" s="575"/>
      <c r="S113" s="402"/>
      <c r="T113" s="403"/>
      <c r="U113" s="572"/>
      <c r="V113" s="402"/>
      <c r="W113" s="403"/>
      <c r="X113" s="575"/>
      <c r="Y113" s="402"/>
      <c r="Z113" s="403"/>
      <c r="AA113" s="572"/>
      <c r="AB113" s="402"/>
      <c r="AC113" s="403"/>
      <c r="AD113" s="575"/>
      <c r="AE113" s="402"/>
      <c r="AF113" s="403"/>
      <c r="AG113" s="572"/>
      <c r="AH113" s="402"/>
      <c r="AI113" s="403"/>
      <c r="AJ113" s="575"/>
      <c r="AK113" s="402"/>
      <c r="AL113" s="403"/>
      <c r="AM113" s="572"/>
      <c r="AN113" s="402"/>
      <c r="AO113" s="403"/>
      <c r="AP113" s="575"/>
      <c r="AQ113" s="402"/>
      <c r="AR113" s="403"/>
      <c r="AS113" s="496"/>
      <c r="AT113" s="496"/>
      <c r="AU113" s="496"/>
      <c r="AV113" s="496"/>
      <c r="AW113" s="496"/>
      <c r="AX113" s="496"/>
      <c r="AY113" s="496"/>
      <c r="AZ113" s="496"/>
      <c r="BA113" s="496"/>
      <c r="BB113" s="496"/>
      <c r="BC113" s="496"/>
      <c r="BD113" s="496"/>
      <c r="BE113" s="496"/>
      <c r="BF113" s="496"/>
    </row>
    <row r="114" spans="1:58" hidden="1">
      <c r="B114" s="340" t="s">
        <v>2303</v>
      </c>
      <c r="D114" s="367"/>
      <c r="E114" s="392"/>
      <c r="F114" s="393"/>
      <c r="G114" s="557"/>
      <c r="H114" s="558"/>
      <c r="I114" s="557"/>
      <c r="J114" s="558"/>
      <c r="K114" s="557"/>
      <c r="L114" s="558"/>
      <c r="M114" s="557"/>
      <c r="N114" s="558"/>
      <c r="O114" s="534"/>
      <c r="P114" s="541"/>
      <c r="Q114" s="542"/>
      <c r="R114" s="541"/>
      <c r="S114" s="541"/>
      <c r="T114" s="542"/>
      <c r="U114" s="535"/>
      <c r="V114" s="541"/>
      <c r="W114" s="542"/>
      <c r="X114" s="541"/>
      <c r="Y114" s="541"/>
      <c r="Z114" s="542"/>
      <c r="AA114" s="535"/>
      <c r="AB114" s="541"/>
      <c r="AC114" s="542"/>
      <c r="AD114" s="541"/>
      <c r="AE114" s="541"/>
      <c r="AF114" s="542"/>
      <c r="AG114" s="535"/>
      <c r="AH114" s="541"/>
      <c r="AI114" s="542"/>
      <c r="AJ114" s="541"/>
      <c r="AK114" s="541"/>
      <c r="AL114" s="542"/>
      <c r="AM114" s="535"/>
      <c r="AN114" s="541"/>
      <c r="AO114" s="542"/>
      <c r="AP114" s="541"/>
      <c r="AQ114" s="541"/>
      <c r="AR114" s="542"/>
      <c r="AS114" s="496"/>
      <c r="AT114" s="496"/>
      <c r="AU114" s="496"/>
      <c r="AV114" s="496"/>
      <c r="AW114" s="496"/>
      <c r="AX114" s="496"/>
      <c r="AY114" s="496"/>
      <c r="AZ114" s="496"/>
      <c r="BA114" s="496"/>
      <c r="BB114" s="496"/>
      <c r="BC114" s="496"/>
      <c r="BD114" s="496"/>
      <c r="BE114" s="496"/>
      <c r="BF114" s="496"/>
    </row>
    <row r="115" spans="1:58" ht="16.5" thickTop="1">
      <c r="A115" s="406"/>
      <c r="B115" s="844" t="s">
        <v>1464</v>
      </c>
      <c r="C115" s="414" t="s">
        <v>2304</v>
      </c>
      <c r="D115" s="850" t="str">
        <f>"6." &amp; ROMAN(B115)</f>
        <v>6.I</v>
      </c>
      <c r="E115" s="434" t="s">
        <v>940</v>
      </c>
      <c r="F115" s="417" t="s">
        <v>1535</v>
      </c>
      <c r="G115" s="543">
        <f>+'Баланс СТ 1'!G106</f>
        <v>0</v>
      </c>
      <c r="H115" s="545">
        <f>+'Баланс СТ 1'!H106</f>
        <v>0</v>
      </c>
      <c r="I115" s="543">
        <f>+'Баланс СТ 1'!I106</f>
        <v>0</v>
      </c>
      <c r="J115" s="545">
        <f>+'Баланс СТ 1'!J106</f>
        <v>0</v>
      </c>
      <c r="K115" s="543">
        <f>+'Баланс СТ 1'!K106</f>
        <v>0</v>
      </c>
      <c r="L115" s="545">
        <f>+'Баланс СТ 1'!L106</f>
        <v>0</v>
      </c>
      <c r="M115" s="543">
        <f>+'Баланс СТ 1'!M106</f>
        <v>0</v>
      </c>
      <c r="N115" s="545">
        <f>+'Баланс СТ 1'!N106</f>
        <v>0</v>
      </c>
      <c r="O115" s="543">
        <f>P115+Q115</f>
        <v>0</v>
      </c>
      <c r="P115" s="544">
        <f>+'Баланс СТ 1'!P106</f>
        <v>0</v>
      </c>
      <c r="Q115" s="545">
        <f>+'Баланс СТ 1'!Q106</f>
        <v>0</v>
      </c>
      <c r="R115" s="640">
        <f>+'Баланс СТ 1'!R106</f>
        <v>0</v>
      </c>
      <c r="S115" s="544">
        <f>+'Баланс СТ 1'!S106</f>
        <v>0</v>
      </c>
      <c r="T115" s="545">
        <f>+'Баланс СТ 1'!T106</f>
        <v>0</v>
      </c>
      <c r="U115" s="640">
        <f>V115+W115</f>
        <v>0</v>
      </c>
      <c r="V115" s="544">
        <f>+'Баланс СТ 1'!V106</f>
        <v>0</v>
      </c>
      <c r="W115" s="545">
        <f>+'Баланс СТ 1'!W106</f>
        <v>0</v>
      </c>
      <c r="X115" s="640">
        <f>+'Баланс СТ 1'!X106</f>
        <v>0</v>
      </c>
      <c r="Y115" s="544">
        <f>+'Баланс СТ 1'!Y106</f>
        <v>0</v>
      </c>
      <c r="Z115" s="545">
        <f>+'Баланс СТ 1'!Z106</f>
        <v>0</v>
      </c>
      <c r="AA115" s="640">
        <f>AB115+AC115</f>
        <v>0</v>
      </c>
      <c r="AB115" s="544">
        <f>+'Баланс СТ 1'!AB106</f>
        <v>0</v>
      </c>
      <c r="AC115" s="545">
        <f>+'Баланс СТ 1'!AC106</f>
        <v>0</v>
      </c>
      <c r="AD115" s="640">
        <f>+'Баланс СТ 1'!AD106</f>
        <v>0</v>
      </c>
      <c r="AE115" s="544">
        <f>+'Баланс СТ 1'!AE106</f>
        <v>0</v>
      </c>
      <c r="AF115" s="545">
        <f>+'Баланс СТ 1'!AF106</f>
        <v>0</v>
      </c>
      <c r="AG115" s="640">
        <f>AH115+AI115</f>
        <v>0</v>
      </c>
      <c r="AH115" s="544">
        <f>+'Баланс СТ 1'!AH106</f>
        <v>0</v>
      </c>
      <c r="AI115" s="545">
        <f>+'Баланс СТ 1'!AI106</f>
        <v>0</v>
      </c>
      <c r="AJ115" s="640">
        <f>+'Баланс СТ 1'!AJ106</f>
        <v>0</v>
      </c>
      <c r="AK115" s="544">
        <f>+'Баланс СТ 1'!AK106</f>
        <v>0</v>
      </c>
      <c r="AL115" s="545">
        <f>+'Баланс СТ 1'!AL106</f>
        <v>0</v>
      </c>
      <c r="AM115" s="640">
        <f>AN115+AO115</f>
        <v>0</v>
      </c>
      <c r="AN115" s="544">
        <f>+'Баланс СТ 1'!AN106</f>
        <v>0</v>
      </c>
      <c r="AO115" s="545">
        <f>+'Баланс СТ 1'!AO106</f>
        <v>0</v>
      </c>
      <c r="AP115" s="640">
        <f>+'Баланс СТ 1'!AP106</f>
        <v>0</v>
      </c>
      <c r="AQ115" s="544">
        <f>+'Баланс СТ 1'!AQ106</f>
        <v>0</v>
      </c>
      <c r="AR115" s="545">
        <f>+'Баланс СТ 1'!AR106</f>
        <v>0</v>
      </c>
      <c r="AS115" s="496"/>
      <c r="AT115" s="496"/>
      <c r="AU115" s="496"/>
      <c r="AV115" s="496"/>
      <c r="AW115" s="496"/>
      <c r="AX115" s="496"/>
      <c r="AY115" s="496"/>
      <c r="AZ115" s="496"/>
      <c r="BA115" s="496"/>
      <c r="BB115" s="496"/>
      <c r="BC115" s="496"/>
      <c r="BD115" s="496"/>
      <c r="BE115" s="496"/>
      <c r="BF115" s="496"/>
    </row>
    <row r="116" spans="1:58" ht="14.25">
      <c r="A116" s="406"/>
      <c r="B116" s="844"/>
      <c r="C116" s="407"/>
      <c r="D116" s="851"/>
      <c r="E116" s="378" t="s">
        <v>942</v>
      </c>
      <c r="F116" s="388" t="s">
        <v>1473</v>
      </c>
      <c r="G116" s="454">
        <f t="shared" ref="G116:AR116" si="141">IF(G99=0,0,G115/G99*100)</f>
        <v>0</v>
      </c>
      <c r="H116" s="456">
        <f t="shared" si="141"/>
        <v>0</v>
      </c>
      <c r="I116" s="454">
        <f t="shared" si="141"/>
        <v>0</v>
      </c>
      <c r="J116" s="456">
        <f t="shared" si="141"/>
        <v>0</v>
      </c>
      <c r="K116" s="454">
        <f t="shared" si="141"/>
        <v>0</v>
      </c>
      <c r="L116" s="456">
        <f t="shared" si="141"/>
        <v>0</v>
      </c>
      <c r="M116" s="454">
        <f t="shared" si="141"/>
        <v>0</v>
      </c>
      <c r="N116" s="456">
        <f t="shared" si="141"/>
        <v>0</v>
      </c>
      <c r="O116" s="454">
        <f t="shared" si="141"/>
        <v>0</v>
      </c>
      <c r="P116" s="455">
        <f t="shared" si="141"/>
        <v>0</v>
      </c>
      <c r="Q116" s="456">
        <f t="shared" si="141"/>
        <v>0</v>
      </c>
      <c r="R116" s="457">
        <f t="shared" si="141"/>
        <v>0</v>
      </c>
      <c r="S116" s="455">
        <f t="shared" si="141"/>
        <v>0</v>
      </c>
      <c r="T116" s="456">
        <f t="shared" si="141"/>
        <v>0</v>
      </c>
      <c r="U116" s="457">
        <f t="shared" si="141"/>
        <v>0</v>
      </c>
      <c r="V116" s="455">
        <f t="shared" si="141"/>
        <v>0</v>
      </c>
      <c r="W116" s="456">
        <f t="shared" si="141"/>
        <v>0</v>
      </c>
      <c r="X116" s="457">
        <f t="shared" si="141"/>
        <v>0</v>
      </c>
      <c r="Y116" s="455">
        <f t="shared" si="141"/>
        <v>0</v>
      </c>
      <c r="Z116" s="456">
        <f t="shared" si="141"/>
        <v>0</v>
      </c>
      <c r="AA116" s="457">
        <f t="shared" si="141"/>
        <v>0</v>
      </c>
      <c r="AB116" s="455">
        <f t="shared" si="141"/>
        <v>0</v>
      </c>
      <c r="AC116" s="456">
        <f t="shared" si="141"/>
        <v>0</v>
      </c>
      <c r="AD116" s="457">
        <f t="shared" si="141"/>
        <v>0</v>
      </c>
      <c r="AE116" s="455">
        <f t="shared" si="141"/>
        <v>0</v>
      </c>
      <c r="AF116" s="456">
        <f t="shared" si="141"/>
        <v>0</v>
      </c>
      <c r="AG116" s="457">
        <f t="shared" si="141"/>
        <v>0</v>
      </c>
      <c r="AH116" s="455">
        <f t="shared" si="141"/>
        <v>0</v>
      </c>
      <c r="AI116" s="456">
        <f t="shared" si="141"/>
        <v>0</v>
      </c>
      <c r="AJ116" s="457">
        <f t="shared" si="141"/>
        <v>0</v>
      </c>
      <c r="AK116" s="455">
        <f t="shared" si="141"/>
        <v>0</v>
      </c>
      <c r="AL116" s="456">
        <f t="shared" si="141"/>
        <v>0</v>
      </c>
      <c r="AM116" s="457">
        <f t="shared" si="141"/>
        <v>0</v>
      </c>
      <c r="AN116" s="455">
        <f t="shared" si="141"/>
        <v>0</v>
      </c>
      <c r="AO116" s="456">
        <f t="shared" si="141"/>
        <v>0</v>
      </c>
      <c r="AP116" s="457">
        <f t="shared" si="141"/>
        <v>0</v>
      </c>
      <c r="AQ116" s="455">
        <f t="shared" si="141"/>
        <v>0</v>
      </c>
      <c r="AR116" s="456">
        <f t="shared" si="141"/>
        <v>0</v>
      </c>
      <c r="AS116" s="496"/>
      <c r="AT116" s="496"/>
      <c r="AU116" s="496"/>
      <c r="AV116" s="496"/>
      <c r="AW116" s="496"/>
      <c r="AX116" s="496"/>
      <c r="AY116" s="496"/>
      <c r="AZ116" s="496"/>
      <c r="BA116" s="496"/>
      <c r="BB116" s="496"/>
      <c r="BC116" s="496"/>
      <c r="BD116" s="496"/>
      <c r="BE116" s="496"/>
      <c r="BF116" s="496"/>
    </row>
    <row r="117" spans="1:58" ht="14.25">
      <c r="A117" s="406"/>
      <c r="B117" s="844"/>
      <c r="C117" s="407"/>
      <c r="D117" s="851"/>
      <c r="E117" s="378" t="s">
        <v>943</v>
      </c>
      <c r="F117" s="388" t="s">
        <v>2351</v>
      </c>
      <c r="G117" s="454">
        <f>+'Баланс СТ 1'!G108</f>
        <v>0</v>
      </c>
      <c r="H117" s="456">
        <f>+'Баланс СТ 1'!H108</f>
        <v>0</v>
      </c>
      <c r="I117" s="454">
        <f>+'Баланс СТ 1'!I108</f>
        <v>0</v>
      </c>
      <c r="J117" s="456">
        <f>+'Баланс СТ 1'!J108</f>
        <v>0</v>
      </c>
      <c r="K117" s="454">
        <f>+'Баланс СТ 1'!K108</f>
        <v>0</v>
      </c>
      <c r="L117" s="456">
        <f>+'Баланс СТ 1'!L108</f>
        <v>0</v>
      </c>
      <c r="M117" s="454">
        <f>+'Баланс СТ 1'!M108</f>
        <v>0</v>
      </c>
      <c r="N117" s="456">
        <f>+'Баланс СТ 1'!N108</f>
        <v>0</v>
      </c>
      <c r="O117" s="454">
        <f t="shared" ref="O117:O124" si="142">P117+Q117</f>
        <v>0</v>
      </c>
      <c r="P117" s="457">
        <f>+'Баланс СТ 1'!P108</f>
        <v>0</v>
      </c>
      <c r="Q117" s="644">
        <f>+'Баланс СТ 1'!Q108</f>
        <v>0</v>
      </c>
      <c r="R117" s="457">
        <f>+'Баланс СТ 1'!R108</f>
        <v>0</v>
      </c>
      <c r="S117" s="455">
        <f>+'Баланс СТ 1'!S108</f>
        <v>0</v>
      </c>
      <c r="T117" s="456">
        <f>+'Баланс СТ 1'!T108</f>
        <v>0</v>
      </c>
      <c r="U117" s="457">
        <f t="shared" ref="U117:U124" si="143">V117+W117</f>
        <v>0</v>
      </c>
      <c r="V117" s="457">
        <f>+'Баланс СТ 1'!V108</f>
        <v>0</v>
      </c>
      <c r="W117" s="644">
        <f>+'Баланс СТ 1'!W108</f>
        <v>0</v>
      </c>
      <c r="X117" s="457">
        <f>+'Баланс СТ 1'!X108</f>
        <v>0</v>
      </c>
      <c r="Y117" s="455">
        <f>+'Баланс СТ 1'!Y108</f>
        <v>0</v>
      </c>
      <c r="Z117" s="456">
        <f>+'Баланс СТ 1'!Z108</f>
        <v>0</v>
      </c>
      <c r="AA117" s="457">
        <f t="shared" ref="AA117:AA124" si="144">AB117+AC117</f>
        <v>0</v>
      </c>
      <c r="AB117" s="457">
        <f>+'Баланс СТ 1'!AB108</f>
        <v>0</v>
      </c>
      <c r="AC117" s="644">
        <f>+'Баланс СТ 1'!AC108</f>
        <v>0</v>
      </c>
      <c r="AD117" s="457">
        <f>+'Баланс СТ 1'!AD108</f>
        <v>0</v>
      </c>
      <c r="AE117" s="455">
        <f>+'Баланс СТ 1'!AE108</f>
        <v>0</v>
      </c>
      <c r="AF117" s="456">
        <f>+'Баланс СТ 1'!AF108</f>
        <v>0</v>
      </c>
      <c r="AG117" s="457">
        <f t="shared" ref="AG117:AG124" si="145">AH117+AI117</f>
        <v>0</v>
      </c>
      <c r="AH117" s="457">
        <f>+'Баланс СТ 1'!AH108</f>
        <v>0</v>
      </c>
      <c r="AI117" s="644">
        <f>+'Баланс СТ 1'!AI108</f>
        <v>0</v>
      </c>
      <c r="AJ117" s="457">
        <f>+'Баланс СТ 1'!AJ108</f>
        <v>0</v>
      </c>
      <c r="AK117" s="455">
        <f>+'Баланс СТ 1'!AK108</f>
        <v>0</v>
      </c>
      <c r="AL117" s="456">
        <f>+'Баланс СТ 1'!AL108</f>
        <v>0</v>
      </c>
      <c r="AM117" s="457">
        <f t="shared" ref="AM117:AM124" si="146">AN117+AO117</f>
        <v>0</v>
      </c>
      <c r="AN117" s="457">
        <f>+'Баланс СТ 1'!AN108</f>
        <v>0</v>
      </c>
      <c r="AO117" s="644">
        <f>+'Баланс СТ 1'!AO108</f>
        <v>0</v>
      </c>
      <c r="AP117" s="457">
        <f>+'Баланс СТ 1'!AP108</f>
        <v>0</v>
      </c>
      <c r="AQ117" s="455">
        <f>+'Баланс СТ 1'!AQ108</f>
        <v>0</v>
      </c>
      <c r="AR117" s="456">
        <f>+'Баланс СТ 1'!AR108</f>
        <v>0</v>
      </c>
      <c r="AS117" s="496"/>
      <c r="AT117" s="496"/>
      <c r="AU117" s="496"/>
      <c r="AV117" s="496"/>
      <c r="AW117" s="496"/>
      <c r="AX117" s="496"/>
      <c r="AY117" s="496"/>
      <c r="AZ117" s="496"/>
      <c r="BA117" s="496"/>
      <c r="BB117" s="496"/>
      <c r="BC117" s="496"/>
      <c r="BD117" s="496"/>
      <c r="BE117" s="496"/>
      <c r="BF117" s="496"/>
    </row>
    <row r="118" spans="1:58" ht="14.25">
      <c r="A118" s="406"/>
      <c r="B118" s="844"/>
      <c r="C118" s="407"/>
      <c r="D118" s="851"/>
      <c r="E118" s="378" t="s">
        <v>947</v>
      </c>
      <c r="F118" s="388" t="s">
        <v>2352</v>
      </c>
      <c r="G118" s="454">
        <f t="shared" ref="G118:N118" si="147">G119+G122</f>
        <v>0</v>
      </c>
      <c r="H118" s="456">
        <f t="shared" si="147"/>
        <v>0</v>
      </c>
      <c r="I118" s="454">
        <f t="shared" si="147"/>
        <v>0</v>
      </c>
      <c r="J118" s="456">
        <f t="shared" si="147"/>
        <v>0</v>
      </c>
      <c r="K118" s="454">
        <f t="shared" si="147"/>
        <v>0</v>
      </c>
      <c r="L118" s="456">
        <f t="shared" si="147"/>
        <v>0</v>
      </c>
      <c r="M118" s="454">
        <f t="shared" si="147"/>
        <v>0</v>
      </c>
      <c r="N118" s="456">
        <f t="shared" si="147"/>
        <v>0</v>
      </c>
      <c r="O118" s="454">
        <f t="shared" si="142"/>
        <v>0</v>
      </c>
      <c r="P118" s="455">
        <f>P119+P122</f>
        <v>0</v>
      </c>
      <c r="Q118" s="456">
        <f>Q119+Q122</f>
        <v>0</v>
      </c>
      <c r="R118" s="457">
        <f>R119+R122</f>
        <v>0</v>
      </c>
      <c r="S118" s="455">
        <f>S119+S122</f>
        <v>0</v>
      </c>
      <c r="T118" s="456">
        <f>T119+T122</f>
        <v>0</v>
      </c>
      <c r="U118" s="457">
        <f t="shared" si="143"/>
        <v>0</v>
      </c>
      <c r="V118" s="455">
        <f>V119+V122</f>
        <v>0</v>
      </c>
      <c r="W118" s="456">
        <f>W119+W122</f>
        <v>0</v>
      </c>
      <c r="X118" s="457">
        <f>X119+X122</f>
        <v>0</v>
      </c>
      <c r="Y118" s="455">
        <f>Y119+Y122</f>
        <v>0</v>
      </c>
      <c r="Z118" s="456">
        <f>Z119+Z122</f>
        <v>0</v>
      </c>
      <c r="AA118" s="457">
        <f t="shared" si="144"/>
        <v>0</v>
      </c>
      <c r="AB118" s="455">
        <f>AB119+AB122</f>
        <v>0</v>
      </c>
      <c r="AC118" s="456">
        <f>AC119+AC122</f>
        <v>0</v>
      </c>
      <c r="AD118" s="457">
        <f>AD119+AD122</f>
        <v>0</v>
      </c>
      <c r="AE118" s="455">
        <f>AE119+AE122</f>
        <v>0</v>
      </c>
      <c r="AF118" s="456">
        <f>AF119+AF122</f>
        <v>0</v>
      </c>
      <c r="AG118" s="457">
        <f t="shared" si="145"/>
        <v>0</v>
      </c>
      <c r="AH118" s="455">
        <f>AH119+AH122</f>
        <v>0</v>
      </c>
      <c r="AI118" s="456">
        <f>AI119+AI122</f>
        <v>0</v>
      </c>
      <c r="AJ118" s="457">
        <f>AJ119+AJ122</f>
        <v>0</v>
      </c>
      <c r="AK118" s="455">
        <f>AK119+AK122</f>
        <v>0</v>
      </c>
      <c r="AL118" s="456">
        <f>AL119+AL122</f>
        <v>0</v>
      </c>
      <c r="AM118" s="457">
        <f t="shared" si="146"/>
        <v>0</v>
      </c>
      <c r="AN118" s="455">
        <f>AN119+AN122</f>
        <v>0</v>
      </c>
      <c r="AO118" s="456">
        <f>AO119+AO122</f>
        <v>0</v>
      </c>
      <c r="AP118" s="457">
        <f>AP119+AP122</f>
        <v>0</v>
      </c>
      <c r="AQ118" s="455">
        <f>AQ119+AQ122</f>
        <v>0</v>
      </c>
      <c r="AR118" s="456">
        <f>AR119+AR122</f>
        <v>0</v>
      </c>
      <c r="AS118" s="496"/>
      <c r="AT118" s="496"/>
      <c r="AU118" s="496"/>
      <c r="AV118" s="496"/>
      <c r="AW118" s="496"/>
      <c r="AX118" s="496"/>
      <c r="AY118" s="496"/>
      <c r="AZ118" s="496"/>
      <c r="BA118" s="496"/>
      <c r="BB118" s="496"/>
      <c r="BC118" s="496"/>
      <c r="BD118" s="496"/>
      <c r="BE118" s="496"/>
      <c r="BF118" s="496"/>
    </row>
    <row r="119" spans="1:58" ht="14.25">
      <c r="A119" s="406"/>
      <c r="B119" s="844"/>
      <c r="C119" s="407"/>
      <c r="D119" s="851"/>
      <c r="E119" s="378" t="s">
        <v>949</v>
      </c>
      <c r="F119" s="421" t="s">
        <v>944</v>
      </c>
      <c r="G119" s="454">
        <f t="shared" ref="G119:N119" si="148">G120+G121</f>
        <v>0</v>
      </c>
      <c r="H119" s="456">
        <f t="shared" si="148"/>
        <v>0</v>
      </c>
      <c r="I119" s="454">
        <f t="shared" si="148"/>
        <v>0</v>
      </c>
      <c r="J119" s="456">
        <f t="shared" si="148"/>
        <v>0</v>
      </c>
      <c r="K119" s="454">
        <f t="shared" si="148"/>
        <v>0</v>
      </c>
      <c r="L119" s="456">
        <f t="shared" si="148"/>
        <v>0</v>
      </c>
      <c r="M119" s="454">
        <f t="shared" si="148"/>
        <v>0</v>
      </c>
      <c r="N119" s="456">
        <f t="shared" si="148"/>
        <v>0</v>
      </c>
      <c r="O119" s="454">
        <f t="shared" si="142"/>
        <v>0</v>
      </c>
      <c r="P119" s="455">
        <f>P120+P121</f>
        <v>0</v>
      </c>
      <c r="Q119" s="456">
        <f>Q120+Q121</f>
        <v>0</v>
      </c>
      <c r="R119" s="457">
        <f>R120+R121</f>
        <v>0</v>
      </c>
      <c r="S119" s="455">
        <f>S120+S121</f>
        <v>0</v>
      </c>
      <c r="T119" s="456">
        <f>T120+T121</f>
        <v>0</v>
      </c>
      <c r="U119" s="457">
        <f t="shared" si="143"/>
        <v>0</v>
      </c>
      <c r="V119" s="455">
        <f>V120+V121</f>
        <v>0</v>
      </c>
      <c r="W119" s="456">
        <f>W120+W121</f>
        <v>0</v>
      </c>
      <c r="X119" s="457">
        <f>X120+X121</f>
        <v>0</v>
      </c>
      <c r="Y119" s="455">
        <f>Y120+Y121</f>
        <v>0</v>
      </c>
      <c r="Z119" s="456">
        <f>Z120+Z121</f>
        <v>0</v>
      </c>
      <c r="AA119" s="457">
        <f t="shared" si="144"/>
        <v>0</v>
      </c>
      <c r="AB119" s="455">
        <f>AB120+AB121</f>
        <v>0</v>
      </c>
      <c r="AC119" s="456">
        <f>AC120+AC121</f>
        <v>0</v>
      </c>
      <c r="AD119" s="457">
        <f>AD120+AD121</f>
        <v>0</v>
      </c>
      <c r="AE119" s="455">
        <f>AE120+AE121</f>
        <v>0</v>
      </c>
      <c r="AF119" s="456">
        <f>AF120+AF121</f>
        <v>0</v>
      </c>
      <c r="AG119" s="457">
        <f t="shared" si="145"/>
        <v>0</v>
      </c>
      <c r="AH119" s="455">
        <f>AH120+AH121</f>
        <v>0</v>
      </c>
      <c r="AI119" s="456">
        <f>AI120+AI121</f>
        <v>0</v>
      </c>
      <c r="AJ119" s="457">
        <f>AJ120+AJ121</f>
        <v>0</v>
      </c>
      <c r="AK119" s="455">
        <f>AK120+AK121</f>
        <v>0</v>
      </c>
      <c r="AL119" s="456">
        <f>AL120+AL121</f>
        <v>0</v>
      </c>
      <c r="AM119" s="457">
        <f t="shared" si="146"/>
        <v>0</v>
      </c>
      <c r="AN119" s="455">
        <f>AN120+AN121</f>
        <v>0</v>
      </c>
      <c r="AO119" s="456">
        <f>AO120+AO121</f>
        <v>0</v>
      </c>
      <c r="AP119" s="457">
        <f>AP120+AP121</f>
        <v>0</v>
      </c>
      <c r="AQ119" s="455">
        <f>AQ120+AQ121</f>
        <v>0</v>
      </c>
      <c r="AR119" s="456">
        <f>AR120+AR121</f>
        <v>0</v>
      </c>
      <c r="AS119" s="496"/>
      <c r="AT119" s="496"/>
      <c r="AU119" s="496"/>
      <c r="AV119" s="496"/>
      <c r="AW119" s="496"/>
      <c r="AX119" s="496"/>
      <c r="AY119" s="496"/>
      <c r="AZ119" s="496"/>
      <c r="BA119" s="496"/>
      <c r="BB119" s="496"/>
      <c r="BC119" s="496"/>
      <c r="BD119" s="496"/>
      <c r="BE119" s="496"/>
      <c r="BF119" s="496"/>
    </row>
    <row r="120" spans="1:58" ht="14.25">
      <c r="A120" s="406"/>
      <c r="B120" s="844"/>
      <c r="C120" s="407"/>
      <c r="D120" s="851"/>
      <c r="E120" s="378" t="s">
        <v>2339</v>
      </c>
      <c r="F120" s="423" t="s">
        <v>945</v>
      </c>
      <c r="G120" s="454">
        <f>+'Баланс СТ 1'!G111</f>
        <v>0</v>
      </c>
      <c r="H120" s="456">
        <f>+'Баланс СТ 1'!H111</f>
        <v>0</v>
      </c>
      <c r="I120" s="454">
        <f>+'Баланс СТ 1'!I111</f>
        <v>0</v>
      </c>
      <c r="J120" s="456">
        <f>+'Баланс СТ 1'!J111</f>
        <v>0</v>
      </c>
      <c r="K120" s="454">
        <f>+'Баланс СТ 1'!K111</f>
        <v>0</v>
      </c>
      <c r="L120" s="456">
        <f>+'Баланс СТ 1'!L111</f>
        <v>0</v>
      </c>
      <c r="M120" s="454">
        <f>+'Баланс СТ 1'!M111</f>
        <v>0</v>
      </c>
      <c r="N120" s="456">
        <f>+'Баланс СТ 1'!N111</f>
        <v>0</v>
      </c>
      <c r="O120" s="454">
        <f t="shared" si="142"/>
        <v>0</v>
      </c>
      <c r="P120" s="457">
        <f>+'Баланс СТ 1'!P111</f>
        <v>0</v>
      </c>
      <c r="Q120" s="644">
        <f>+'Баланс СТ 1'!Q111</f>
        <v>0</v>
      </c>
      <c r="R120" s="457">
        <f>+'Баланс СТ 1'!R111</f>
        <v>0</v>
      </c>
      <c r="S120" s="455">
        <f>+'Баланс СТ 1'!S111</f>
        <v>0</v>
      </c>
      <c r="T120" s="456">
        <f>+'Баланс СТ 1'!T111</f>
        <v>0</v>
      </c>
      <c r="U120" s="457">
        <f t="shared" si="143"/>
        <v>0</v>
      </c>
      <c r="V120" s="457">
        <f>+'Баланс СТ 1'!V111</f>
        <v>0</v>
      </c>
      <c r="W120" s="644">
        <f>+'Баланс СТ 1'!W111</f>
        <v>0</v>
      </c>
      <c r="X120" s="457">
        <f>+'Баланс СТ 1'!X111</f>
        <v>0</v>
      </c>
      <c r="Y120" s="455">
        <f>+'Баланс СТ 1'!Y111</f>
        <v>0</v>
      </c>
      <c r="Z120" s="456">
        <f>+'Баланс СТ 1'!Z111</f>
        <v>0</v>
      </c>
      <c r="AA120" s="457">
        <f t="shared" si="144"/>
        <v>0</v>
      </c>
      <c r="AB120" s="457">
        <f>+'Баланс СТ 1'!AB111</f>
        <v>0</v>
      </c>
      <c r="AC120" s="644">
        <f>+'Баланс СТ 1'!AC111</f>
        <v>0</v>
      </c>
      <c r="AD120" s="457">
        <f>+'Баланс СТ 1'!AD111</f>
        <v>0</v>
      </c>
      <c r="AE120" s="455">
        <f>+'Баланс СТ 1'!AE111</f>
        <v>0</v>
      </c>
      <c r="AF120" s="456">
        <f>+'Баланс СТ 1'!AF111</f>
        <v>0</v>
      </c>
      <c r="AG120" s="457">
        <f t="shared" si="145"/>
        <v>0</v>
      </c>
      <c r="AH120" s="457">
        <f>+'Баланс СТ 1'!AH111</f>
        <v>0</v>
      </c>
      <c r="AI120" s="644">
        <f>+'Баланс СТ 1'!AI111</f>
        <v>0</v>
      </c>
      <c r="AJ120" s="457">
        <f>+'Баланс СТ 1'!AJ111</f>
        <v>0</v>
      </c>
      <c r="AK120" s="455">
        <f>+'Баланс СТ 1'!AK111</f>
        <v>0</v>
      </c>
      <c r="AL120" s="456">
        <f>+'Баланс СТ 1'!AL111</f>
        <v>0</v>
      </c>
      <c r="AM120" s="457">
        <f t="shared" si="146"/>
        <v>0</v>
      </c>
      <c r="AN120" s="457">
        <f>+'Баланс СТ 1'!AN111</f>
        <v>0</v>
      </c>
      <c r="AO120" s="644">
        <f>+'Баланс СТ 1'!AO111</f>
        <v>0</v>
      </c>
      <c r="AP120" s="457">
        <f>+'Баланс СТ 1'!AP111</f>
        <v>0</v>
      </c>
      <c r="AQ120" s="455">
        <f>+'Баланс СТ 1'!AQ111</f>
        <v>0</v>
      </c>
      <c r="AR120" s="456">
        <f>+'Баланс СТ 1'!AR111</f>
        <v>0</v>
      </c>
      <c r="AS120" s="496"/>
      <c r="AT120" s="496"/>
      <c r="AU120" s="496"/>
      <c r="AV120" s="496"/>
      <c r="AW120" s="496"/>
      <c r="AX120" s="496"/>
      <c r="AY120" s="496"/>
      <c r="AZ120" s="496"/>
      <c r="BA120" s="496"/>
      <c r="BB120" s="496"/>
      <c r="BC120" s="496"/>
      <c r="BD120" s="496"/>
      <c r="BE120" s="496"/>
      <c r="BF120" s="496"/>
    </row>
    <row r="121" spans="1:58" ht="14.25">
      <c r="A121" s="406"/>
      <c r="B121" s="844"/>
      <c r="C121" s="407"/>
      <c r="D121" s="851"/>
      <c r="E121" s="378" t="s">
        <v>2340</v>
      </c>
      <c r="F121" s="423" t="s">
        <v>946</v>
      </c>
      <c r="G121" s="454">
        <f>+'Баланс СТ 1'!G112</f>
        <v>0</v>
      </c>
      <c r="H121" s="456">
        <f>+'Баланс СТ 1'!H112</f>
        <v>0</v>
      </c>
      <c r="I121" s="454">
        <f>+'Баланс СТ 1'!I112</f>
        <v>0</v>
      </c>
      <c r="J121" s="456">
        <f>+'Баланс СТ 1'!J112</f>
        <v>0</v>
      </c>
      <c r="K121" s="454">
        <f>+'Баланс СТ 1'!K112</f>
        <v>0</v>
      </c>
      <c r="L121" s="456">
        <f>+'Баланс СТ 1'!L112</f>
        <v>0</v>
      </c>
      <c r="M121" s="454">
        <f>+'Баланс СТ 1'!M112</f>
        <v>0</v>
      </c>
      <c r="N121" s="456">
        <f>+'Баланс СТ 1'!N112</f>
        <v>0</v>
      </c>
      <c r="O121" s="454">
        <f t="shared" si="142"/>
        <v>0</v>
      </c>
      <c r="P121" s="457">
        <f>+'Баланс СТ 1'!P112</f>
        <v>0</v>
      </c>
      <c r="Q121" s="644">
        <f>+'Баланс СТ 1'!Q112</f>
        <v>0</v>
      </c>
      <c r="R121" s="457">
        <f>+'Баланс СТ 1'!R112</f>
        <v>0</v>
      </c>
      <c r="S121" s="455">
        <f>+'Баланс СТ 1'!S112</f>
        <v>0</v>
      </c>
      <c r="T121" s="456">
        <f>+'Баланс СТ 1'!T112</f>
        <v>0</v>
      </c>
      <c r="U121" s="457">
        <f t="shared" si="143"/>
        <v>0</v>
      </c>
      <c r="V121" s="457">
        <f>+'Баланс СТ 1'!V112</f>
        <v>0</v>
      </c>
      <c r="W121" s="644">
        <f>+'Баланс СТ 1'!W112</f>
        <v>0</v>
      </c>
      <c r="X121" s="457">
        <f>+'Баланс СТ 1'!X112</f>
        <v>0</v>
      </c>
      <c r="Y121" s="455">
        <f>+'Баланс СТ 1'!Y112</f>
        <v>0</v>
      </c>
      <c r="Z121" s="456">
        <f>+'Баланс СТ 1'!Z112</f>
        <v>0</v>
      </c>
      <c r="AA121" s="457">
        <f t="shared" si="144"/>
        <v>0</v>
      </c>
      <c r="AB121" s="457">
        <f>+'Баланс СТ 1'!AB112</f>
        <v>0</v>
      </c>
      <c r="AC121" s="644">
        <f>+'Баланс СТ 1'!AC112</f>
        <v>0</v>
      </c>
      <c r="AD121" s="457">
        <f>+'Баланс СТ 1'!AD112</f>
        <v>0</v>
      </c>
      <c r="AE121" s="455">
        <f>+'Баланс СТ 1'!AE112</f>
        <v>0</v>
      </c>
      <c r="AF121" s="456">
        <f>+'Баланс СТ 1'!AF112</f>
        <v>0</v>
      </c>
      <c r="AG121" s="457">
        <f t="shared" si="145"/>
        <v>0</v>
      </c>
      <c r="AH121" s="457">
        <f>+'Баланс СТ 1'!AH112</f>
        <v>0</v>
      </c>
      <c r="AI121" s="644">
        <f>+'Баланс СТ 1'!AI112</f>
        <v>0</v>
      </c>
      <c r="AJ121" s="457">
        <f>+'Баланс СТ 1'!AJ112</f>
        <v>0</v>
      </c>
      <c r="AK121" s="455">
        <f>+'Баланс СТ 1'!AK112</f>
        <v>0</v>
      </c>
      <c r="AL121" s="456">
        <f>+'Баланс СТ 1'!AL112</f>
        <v>0</v>
      </c>
      <c r="AM121" s="457">
        <f t="shared" si="146"/>
        <v>0</v>
      </c>
      <c r="AN121" s="457">
        <f>+'Баланс СТ 1'!AN112</f>
        <v>0</v>
      </c>
      <c r="AO121" s="644">
        <f>+'Баланс СТ 1'!AO112</f>
        <v>0</v>
      </c>
      <c r="AP121" s="457">
        <f>+'Баланс СТ 1'!AP112</f>
        <v>0</v>
      </c>
      <c r="AQ121" s="455">
        <f>+'Баланс СТ 1'!AQ112</f>
        <v>0</v>
      </c>
      <c r="AR121" s="456">
        <f>+'Баланс СТ 1'!AR112</f>
        <v>0</v>
      </c>
      <c r="AS121" s="496"/>
      <c r="AT121" s="496"/>
      <c r="AU121" s="496"/>
      <c r="AV121" s="496"/>
      <c r="AW121" s="496"/>
      <c r="AX121" s="496"/>
      <c r="AY121" s="496"/>
      <c r="AZ121" s="496"/>
      <c r="BA121" s="496"/>
      <c r="BB121" s="496"/>
      <c r="BC121" s="496"/>
      <c r="BD121" s="496"/>
      <c r="BE121" s="496"/>
      <c r="BF121" s="496"/>
    </row>
    <row r="122" spans="1:58" ht="14.25">
      <c r="A122" s="406"/>
      <c r="B122" s="844"/>
      <c r="C122" s="407"/>
      <c r="D122" s="851"/>
      <c r="E122" s="378" t="s">
        <v>950</v>
      </c>
      <c r="F122" s="421" t="s">
        <v>948</v>
      </c>
      <c r="G122" s="454">
        <f t="shared" ref="G122:N122" si="149">G123+G124</f>
        <v>0</v>
      </c>
      <c r="H122" s="456">
        <f t="shared" si="149"/>
        <v>0</v>
      </c>
      <c r="I122" s="454">
        <f t="shared" si="149"/>
        <v>0</v>
      </c>
      <c r="J122" s="456">
        <f t="shared" si="149"/>
        <v>0</v>
      </c>
      <c r="K122" s="454">
        <f t="shared" si="149"/>
        <v>0</v>
      </c>
      <c r="L122" s="456">
        <f t="shared" si="149"/>
        <v>0</v>
      </c>
      <c r="M122" s="454">
        <f t="shared" si="149"/>
        <v>0</v>
      </c>
      <c r="N122" s="456">
        <f t="shared" si="149"/>
        <v>0</v>
      </c>
      <c r="O122" s="454">
        <f t="shared" si="142"/>
        <v>0</v>
      </c>
      <c r="P122" s="455">
        <f>P123+P124</f>
        <v>0</v>
      </c>
      <c r="Q122" s="456">
        <f>Q123+Q124</f>
        <v>0</v>
      </c>
      <c r="R122" s="457">
        <f>R123+R124</f>
        <v>0</v>
      </c>
      <c r="S122" s="455">
        <f>S123+S124</f>
        <v>0</v>
      </c>
      <c r="T122" s="456">
        <f>T123+T124</f>
        <v>0</v>
      </c>
      <c r="U122" s="457">
        <f t="shared" si="143"/>
        <v>0</v>
      </c>
      <c r="V122" s="455">
        <f>V123+V124</f>
        <v>0</v>
      </c>
      <c r="W122" s="456">
        <f>W123+W124</f>
        <v>0</v>
      </c>
      <c r="X122" s="457">
        <f>X123+X124</f>
        <v>0</v>
      </c>
      <c r="Y122" s="455">
        <f>Y123+Y124</f>
        <v>0</v>
      </c>
      <c r="Z122" s="456">
        <f>Z123+Z124</f>
        <v>0</v>
      </c>
      <c r="AA122" s="457">
        <f t="shared" si="144"/>
        <v>0</v>
      </c>
      <c r="AB122" s="455">
        <f>AB123+AB124</f>
        <v>0</v>
      </c>
      <c r="AC122" s="456">
        <f>AC123+AC124</f>
        <v>0</v>
      </c>
      <c r="AD122" s="457">
        <f>AD123+AD124</f>
        <v>0</v>
      </c>
      <c r="AE122" s="455">
        <f>AE123+AE124</f>
        <v>0</v>
      </c>
      <c r="AF122" s="456">
        <f>AF123+AF124</f>
        <v>0</v>
      </c>
      <c r="AG122" s="457">
        <f t="shared" si="145"/>
        <v>0</v>
      </c>
      <c r="AH122" s="455">
        <f>AH123+AH124</f>
        <v>0</v>
      </c>
      <c r="AI122" s="456">
        <f>AI123+AI124</f>
        <v>0</v>
      </c>
      <c r="AJ122" s="457">
        <f>AJ123+AJ124</f>
        <v>0</v>
      </c>
      <c r="AK122" s="455">
        <f>AK123+AK124</f>
        <v>0</v>
      </c>
      <c r="AL122" s="456">
        <f>AL123+AL124</f>
        <v>0</v>
      </c>
      <c r="AM122" s="457">
        <f t="shared" si="146"/>
        <v>0</v>
      </c>
      <c r="AN122" s="455">
        <f>AN123+AN124</f>
        <v>0</v>
      </c>
      <c r="AO122" s="456">
        <f>AO123+AO124</f>
        <v>0</v>
      </c>
      <c r="AP122" s="457">
        <f>AP123+AP124</f>
        <v>0</v>
      </c>
      <c r="AQ122" s="455">
        <f>AQ123+AQ124</f>
        <v>0</v>
      </c>
      <c r="AR122" s="456">
        <f>AR123+AR124</f>
        <v>0</v>
      </c>
      <c r="AS122" s="496"/>
      <c r="AT122" s="496"/>
      <c r="AU122" s="496"/>
      <c r="AV122" s="496"/>
      <c r="AW122" s="496"/>
      <c r="AX122" s="496"/>
      <c r="AY122" s="496"/>
      <c r="AZ122" s="496"/>
      <c r="BA122" s="496"/>
      <c r="BB122" s="496"/>
      <c r="BC122" s="496"/>
      <c r="BD122" s="496"/>
      <c r="BE122" s="496"/>
      <c r="BF122" s="496"/>
    </row>
    <row r="123" spans="1:58" ht="14.25">
      <c r="A123" s="406"/>
      <c r="B123" s="844"/>
      <c r="C123" s="407"/>
      <c r="D123" s="851"/>
      <c r="E123" s="378" t="s">
        <v>2341</v>
      </c>
      <c r="F123" s="423" t="s">
        <v>945</v>
      </c>
      <c r="G123" s="454">
        <f>+'Баланс СТ 1'!G114</f>
        <v>0</v>
      </c>
      <c r="H123" s="456">
        <f>+'Баланс СТ 1'!H114</f>
        <v>0</v>
      </c>
      <c r="I123" s="454">
        <f>+'Баланс СТ 1'!I114</f>
        <v>0</v>
      </c>
      <c r="J123" s="456">
        <f>+'Баланс СТ 1'!J114</f>
        <v>0</v>
      </c>
      <c r="K123" s="454">
        <f>+'Баланс СТ 1'!K114</f>
        <v>0</v>
      </c>
      <c r="L123" s="456">
        <f>+'Баланс СТ 1'!L114</f>
        <v>0</v>
      </c>
      <c r="M123" s="454">
        <f>+'Баланс СТ 1'!M114</f>
        <v>0</v>
      </c>
      <c r="N123" s="456">
        <f>+'Баланс СТ 1'!N114</f>
        <v>0</v>
      </c>
      <c r="O123" s="454">
        <f t="shared" si="142"/>
        <v>0</v>
      </c>
      <c r="P123" s="457">
        <f>+'Баланс СТ 1'!P114</f>
        <v>0</v>
      </c>
      <c r="Q123" s="644">
        <f>+'Баланс СТ 1'!Q114</f>
        <v>0</v>
      </c>
      <c r="R123" s="457">
        <f>+'Баланс СТ 1'!R114</f>
        <v>0</v>
      </c>
      <c r="S123" s="455">
        <f>+'Баланс СТ 1'!S114</f>
        <v>0</v>
      </c>
      <c r="T123" s="456">
        <f>+'Баланс СТ 1'!T114</f>
        <v>0</v>
      </c>
      <c r="U123" s="457">
        <f t="shared" si="143"/>
        <v>0</v>
      </c>
      <c r="V123" s="457">
        <f>+'Баланс СТ 1'!V114</f>
        <v>0</v>
      </c>
      <c r="W123" s="644">
        <f>+'Баланс СТ 1'!W114</f>
        <v>0</v>
      </c>
      <c r="X123" s="457">
        <f>+'Баланс СТ 1'!X114</f>
        <v>0</v>
      </c>
      <c r="Y123" s="455">
        <f>+'Баланс СТ 1'!Y114</f>
        <v>0</v>
      </c>
      <c r="Z123" s="456">
        <f>+'Баланс СТ 1'!Z114</f>
        <v>0</v>
      </c>
      <c r="AA123" s="457">
        <f t="shared" si="144"/>
        <v>0</v>
      </c>
      <c r="AB123" s="457">
        <f>+'Баланс СТ 1'!AB114</f>
        <v>0</v>
      </c>
      <c r="AC123" s="644">
        <f>+'Баланс СТ 1'!AC114</f>
        <v>0</v>
      </c>
      <c r="AD123" s="457">
        <f>+'Баланс СТ 1'!AD114</f>
        <v>0</v>
      </c>
      <c r="AE123" s="455">
        <f>+'Баланс СТ 1'!AE114</f>
        <v>0</v>
      </c>
      <c r="AF123" s="456">
        <f>+'Баланс СТ 1'!AF114</f>
        <v>0</v>
      </c>
      <c r="AG123" s="457">
        <f t="shared" si="145"/>
        <v>0</v>
      </c>
      <c r="AH123" s="457">
        <f>+'Баланс СТ 1'!AH114</f>
        <v>0</v>
      </c>
      <c r="AI123" s="644">
        <f>+'Баланс СТ 1'!AI114</f>
        <v>0</v>
      </c>
      <c r="AJ123" s="457">
        <f>+'Баланс СТ 1'!AJ114</f>
        <v>0</v>
      </c>
      <c r="AK123" s="455">
        <f>+'Баланс СТ 1'!AK114</f>
        <v>0</v>
      </c>
      <c r="AL123" s="456">
        <f>+'Баланс СТ 1'!AL114</f>
        <v>0</v>
      </c>
      <c r="AM123" s="457">
        <f t="shared" si="146"/>
        <v>0</v>
      </c>
      <c r="AN123" s="457">
        <f>+'Баланс СТ 1'!AN114</f>
        <v>0</v>
      </c>
      <c r="AO123" s="644">
        <f>+'Баланс СТ 1'!AO114</f>
        <v>0</v>
      </c>
      <c r="AP123" s="457">
        <f>+'Баланс СТ 1'!AP114</f>
        <v>0</v>
      </c>
      <c r="AQ123" s="455">
        <f>+'Баланс СТ 1'!AQ114</f>
        <v>0</v>
      </c>
      <c r="AR123" s="456">
        <f>+'Баланс СТ 1'!AR114</f>
        <v>0</v>
      </c>
      <c r="AS123" s="496"/>
      <c r="AT123" s="496"/>
      <c r="AU123" s="496"/>
      <c r="AV123" s="496"/>
      <c r="AW123" s="496"/>
      <c r="AX123" s="496"/>
      <c r="AY123" s="496"/>
      <c r="AZ123" s="496"/>
      <c r="BA123" s="496"/>
      <c r="BB123" s="496"/>
      <c r="BC123" s="496"/>
      <c r="BD123" s="496"/>
      <c r="BE123" s="496"/>
      <c r="BF123" s="496"/>
    </row>
    <row r="124" spans="1:58" ht="15" thickBot="1">
      <c r="A124" s="406"/>
      <c r="B124" s="844"/>
      <c r="C124" s="407"/>
      <c r="D124" s="852"/>
      <c r="E124" s="438" t="s">
        <v>2342</v>
      </c>
      <c r="F124" s="530" t="s">
        <v>946</v>
      </c>
      <c r="G124" s="461">
        <f>+'Баланс СТ 1'!G115</f>
        <v>0</v>
      </c>
      <c r="H124" s="460">
        <f>+'Баланс СТ 1'!H115</f>
        <v>0</v>
      </c>
      <c r="I124" s="461">
        <f>+'Баланс СТ 1'!I115</f>
        <v>0</v>
      </c>
      <c r="J124" s="460">
        <f>+'Баланс СТ 1'!J115</f>
        <v>0</v>
      </c>
      <c r="K124" s="461">
        <f>+'Баланс СТ 1'!K115</f>
        <v>0</v>
      </c>
      <c r="L124" s="460">
        <f>+'Баланс СТ 1'!L115</f>
        <v>0</v>
      </c>
      <c r="M124" s="461">
        <f>+'Баланс СТ 1'!M115</f>
        <v>0</v>
      </c>
      <c r="N124" s="460">
        <f>+'Баланс СТ 1'!N115</f>
        <v>0</v>
      </c>
      <c r="O124" s="461">
        <f t="shared" si="142"/>
        <v>0</v>
      </c>
      <c r="P124" s="458">
        <f>+'Баланс СТ 1'!P115</f>
        <v>0</v>
      </c>
      <c r="Q124" s="460">
        <f>+'Баланс СТ 1'!Q115</f>
        <v>0</v>
      </c>
      <c r="R124" s="459">
        <f>+'Баланс СТ 1'!R115</f>
        <v>0</v>
      </c>
      <c r="S124" s="458">
        <f>+'Баланс СТ 1'!S115</f>
        <v>0</v>
      </c>
      <c r="T124" s="460">
        <f>+'Баланс СТ 1'!T115</f>
        <v>0</v>
      </c>
      <c r="U124" s="459">
        <f t="shared" si="143"/>
        <v>0</v>
      </c>
      <c r="V124" s="458">
        <f>+'Баланс СТ 1'!V115</f>
        <v>0</v>
      </c>
      <c r="W124" s="460">
        <f>+'Баланс СТ 1'!W115</f>
        <v>0</v>
      </c>
      <c r="X124" s="459">
        <f>+'Баланс СТ 1'!X115</f>
        <v>0</v>
      </c>
      <c r="Y124" s="458">
        <f>+'Баланс СТ 1'!Y115</f>
        <v>0</v>
      </c>
      <c r="Z124" s="460">
        <f>+'Баланс СТ 1'!Z115</f>
        <v>0</v>
      </c>
      <c r="AA124" s="459">
        <f t="shared" si="144"/>
        <v>0</v>
      </c>
      <c r="AB124" s="458">
        <f>+'Баланс СТ 1'!AB115</f>
        <v>0</v>
      </c>
      <c r="AC124" s="460">
        <f>+'Баланс СТ 1'!AC115</f>
        <v>0</v>
      </c>
      <c r="AD124" s="459">
        <f>+'Баланс СТ 1'!AD115</f>
        <v>0</v>
      </c>
      <c r="AE124" s="458">
        <f>+'Баланс СТ 1'!AE115</f>
        <v>0</v>
      </c>
      <c r="AF124" s="460">
        <f>+'Баланс СТ 1'!AF115</f>
        <v>0</v>
      </c>
      <c r="AG124" s="459">
        <f t="shared" si="145"/>
        <v>0</v>
      </c>
      <c r="AH124" s="458">
        <f>+'Баланс СТ 1'!AH115</f>
        <v>0</v>
      </c>
      <c r="AI124" s="460">
        <f>+'Баланс СТ 1'!AI115</f>
        <v>0</v>
      </c>
      <c r="AJ124" s="459">
        <f>+'Баланс СТ 1'!AJ115</f>
        <v>0</v>
      </c>
      <c r="AK124" s="458">
        <f>+'Баланс СТ 1'!AK115</f>
        <v>0</v>
      </c>
      <c r="AL124" s="460">
        <f>+'Баланс СТ 1'!AL115</f>
        <v>0</v>
      </c>
      <c r="AM124" s="459">
        <f t="shared" si="146"/>
        <v>0</v>
      </c>
      <c r="AN124" s="458">
        <f>+'Баланс СТ 1'!AN115</f>
        <v>0</v>
      </c>
      <c r="AO124" s="460">
        <f>+'Баланс СТ 1'!AO115</f>
        <v>0</v>
      </c>
      <c r="AP124" s="459">
        <f>+'Баланс СТ 1'!AP115</f>
        <v>0</v>
      </c>
      <c r="AQ124" s="458">
        <f>+'Баланс СТ 1'!AQ115</f>
        <v>0</v>
      </c>
      <c r="AR124" s="460">
        <f>+'Баланс СТ 1'!AR115</f>
        <v>0</v>
      </c>
      <c r="AS124" s="496"/>
      <c r="AT124" s="496"/>
      <c r="AU124" s="496"/>
      <c r="AV124" s="496"/>
      <c r="AW124" s="496"/>
      <c r="AX124" s="496"/>
      <c r="AY124" s="496"/>
      <c r="AZ124" s="496"/>
      <c r="BA124" s="496"/>
      <c r="BB124" s="496"/>
      <c r="BC124" s="496"/>
      <c r="BD124" s="496"/>
      <c r="BE124" s="496"/>
      <c r="BF124" s="496"/>
    </row>
    <row r="125" spans="1:58" hidden="1">
      <c r="D125" s="367"/>
      <c r="E125" s="392"/>
      <c r="F125" s="396"/>
      <c r="G125" s="557"/>
      <c r="H125" s="558"/>
      <c r="I125" s="557"/>
      <c r="J125" s="558"/>
      <c r="K125" s="557"/>
      <c r="L125" s="558"/>
      <c r="M125" s="557"/>
      <c r="N125" s="558"/>
      <c r="O125" s="534"/>
      <c r="P125" s="541"/>
      <c r="Q125" s="542"/>
      <c r="R125" s="541"/>
      <c r="S125" s="541"/>
      <c r="T125" s="542"/>
      <c r="U125" s="535"/>
      <c r="V125" s="541"/>
      <c r="W125" s="542"/>
      <c r="X125" s="541"/>
      <c r="Y125" s="541"/>
      <c r="Z125" s="542"/>
      <c r="AA125" s="535"/>
      <c r="AB125" s="541"/>
      <c r="AC125" s="542"/>
      <c r="AD125" s="541"/>
      <c r="AE125" s="541"/>
      <c r="AF125" s="542"/>
      <c r="AG125" s="535"/>
      <c r="AH125" s="541"/>
      <c r="AI125" s="542"/>
      <c r="AJ125" s="541"/>
      <c r="AK125" s="541"/>
      <c r="AL125" s="542"/>
      <c r="AM125" s="535"/>
      <c r="AN125" s="541"/>
      <c r="AO125" s="542"/>
      <c r="AP125" s="541"/>
      <c r="AQ125" s="541"/>
      <c r="AR125" s="542"/>
      <c r="AS125" s="496"/>
      <c r="AT125" s="496"/>
      <c r="AU125" s="496"/>
      <c r="AV125" s="496"/>
      <c r="AW125" s="496"/>
      <c r="AX125" s="496"/>
      <c r="AY125" s="496"/>
      <c r="AZ125" s="496"/>
      <c r="BA125" s="496"/>
      <c r="BB125" s="496"/>
      <c r="BC125" s="496"/>
      <c r="BD125" s="496"/>
      <c r="BE125" s="496"/>
      <c r="BF125" s="496"/>
    </row>
    <row r="126" spans="1:58" ht="16.5" thickTop="1">
      <c r="C126" s="341" t="s">
        <v>2304</v>
      </c>
      <c r="D126" s="363" t="s">
        <v>953</v>
      </c>
      <c r="E126" s="830" t="s">
        <v>955</v>
      </c>
      <c r="F126" s="831"/>
      <c r="G126" s="454">
        <f t="shared" ref="G126:N126" si="150">G127+G138+G150</f>
        <v>0</v>
      </c>
      <c r="H126" s="456">
        <f t="shared" si="150"/>
        <v>0</v>
      </c>
      <c r="I126" s="454">
        <f t="shared" si="150"/>
        <v>0</v>
      </c>
      <c r="J126" s="456">
        <f t="shared" si="150"/>
        <v>0</v>
      </c>
      <c r="K126" s="454">
        <f t="shared" si="150"/>
        <v>0</v>
      </c>
      <c r="L126" s="456">
        <f t="shared" si="150"/>
        <v>0</v>
      </c>
      <c r="M126" s="454">
        <f t="shared" si="150"/>
        <v>0</v>
      </c>
      <c r="N126" s="456">
        <f t="shared" si="150"/>
        <v>0</v>
      </c>
      <c r="O126" s="454">
        <f t="shared" ref="O126:O153" si="151">P126+Q126</f>
        <v>0</v>
      </c>
      <c r="P126" s="455">
        <f>P127+P138+P150</f>
        <v>0</v>
      </c>
      <c r="Q126" s="456">
        <f>Q127+Q138+Q150</f>
        <v>0</v>
      </c>
      <c r="R126" s="457">
        <f>R127+R138+R150</f>
        <v>0</v>
      </c>
      <c r="S126" s="455">
        <f>S127+S138+S150</f>
        <v>0</v>
      </c>
      <c r="T126" s="456">
        <f>T127+T138+T150</f>
        <v>0</v>
      </c>
      <c r="U126" s="457">
        <f t="shared" ref="U126:U153" si="152">V126+W126</f>
        <v>0</v>
      </c>
      <c r="V126" s="455">
        <f>V127+V138+V150</f>
        <v>0</v>
      </c>
      <c r="W126" s="456">
        <f>W127+W138+W150</f>
        <v>0</v>
      </c>
      <c r="X126" s="457">
        <f>X127+X138+X150</f>
        <v>0</v>
      </c>
      <c r="Y126" s="455">
        <f>Y127+Y138+Y150</f>
        <v>0</v>
      </c>
      <c r="Z126" s="456">
        <f>Z127+Z138+Z150</f>
        <v>0</v>
      </c>
      <c r="AA126" s="457">
        <f t="shared" ref="AA126:AA153" si="153">AB126+AC126</f>
        <v>0</v>
      </c>
      <c r="AB126" s="455">
        <f>AB127+AB138+AB150</f>
        <v>0</v>
      </c>
      <c r="AC126" s="456">
        <f>AC127+AC138+AC150</f>
        <v>0</v>
      </c>
      <c r="AD126" s="457">
        <f>AD127+AD138+AD150</f>
        <v>0</v>
      </c>
      <c r="AE126" s="455">
        <f>AE127+AE138+AE150</f>
        <v>0</v>
      </c>
      <c r="AF126" s="456">
        <f>AF127+AF138+AF150</f>
        <v>0</v>
      </c>
      <c r="AG126" s="457">
        <f t="shared" ref="AG126:AG153" si="154">AH126+AI126</f>
        <v>0</v>
      </c>
      <c r="AH126" s="455">
        <f>AH127+AH138+AH150</f>
        <v>0</v>
      </c>
      <c r="AI126" s="456">
        <f>AI127+AI138+AI150</f>
        <v>0</v>
      </c>
      <c r="AJ126" s="457">
        <f>AJ127+AJ138+AJ150</f>
        <v>0</v>
      </c>
      <c r="AK126" s="455">
        <f>AK127+AK138+AK150</f>
        <v>0</v>
      </c>
      <c r="AL126" s="456">
        <f>AL127+AL138+AL150</f>
        <v>0</v>
      </c>
      <c r="AM126" s="457">
        <f t="shared" ref="AM126:AM153" si="155">AN126+AO126</f>
        <v>0</v>
      </c>
      <c r="AN126" s="455">
        <f>AN127+AN138+AN150</f>
        <v>0</v>
      </c>
      <c r="AO126" s="456">
        <f>AO127+AO138+AO150</f>
        <v>0</v>
      </c>
      <c r="AP126" s="457">
        <f>AP127+AP138+AP150</f>
        <v>0</v>
      </c>
      <c r="AQ126" s="455">
        <f>AQ127+AQ138+AQ150</f>
        <v>0</v>
      </c>
      <c r="AR126" s="456">
        <f>AR127+AR138+AR150</f>
        <v>0</v>
      </c>
      <c r="AS126" s="496"/>
      <c r="AT126" s="496"/>
      <c r="AU126" s="496"/>
      <c r="AV126" s="496"/>
      <c r="AW126" s="496"/>
      <c r="AX126" s="496"/>
      <c r="AY126" s="496"/>
      <c r="AZ126" s="496"/>
      <c r="BA126" s="496"/>
      <c r="BB126" s="496"/>
      <c r="BC126" s="496"/>
      <c r="BD126" s="496"/>
      <c r="BE126" s="496"/>
      <c r="BF126" s="496"/>
    </row>
    <row r="127" spans="1:58">
      <c r="C127" s="341" t="s">
        <v>2304</v>
      </c>
      <c r="D127" s="378" t="s">
        <v>956</v>
      </c>
      <c r="E127" s="813" t="s">
        <v>1479</v>
      </c>
      <c r="F127" s="814"/>
      <c r="G127" s="454">
        <f t="shared" ref="G127:N129" si="156">G131+G135</f>
        <v>0</v>
      </c>
      <c r="H127" s="456">
        <f t="shared" si="156"/>
        <v>0</v>
      </c>
      <c r="I127" s="454">
        <f t="shared" si="156"/>
        <v>0</v>
      </c>
      <c r="J127" s="456">
        <f t="shared" si="156"/>
        <v>0</v>
      </c>
      <c r="K127" s="454">
        <f t="shared" si="156"/>
        <v>0</v>
      </c>
      <c r="L127" s="456">
        <f t="shared" si="156"/>
        <v>0</v>
      </c>
      <c r="M127" s="454">
        <f t="shared" si="156"/>
        <v>0</v>
      </c>
      <c r="N127" s="456">
        <f t="shared" si="156"/>
        <v>0</v>
      </c>
      <c r="O127" s="454">
        <f t="shared" si="151"/>
        <v>0</v>
      </c>
      <c r="P127" s="455">
        <f t="shared" ref="P127:T129" si="157">P131+P135</f>
        <v>0</v>
      </c>
      <c r="Q127" s="456">
        <f t="shared" si="157"/>
        <v>0</v>
      </c>
      <c r="R127" s="457">
        <f t="shared" si="157"/>
        <v>0</v>
      </c>
      <c r="S127" s="455">
        <f t="shared" si="157"/>
        <v>0</v>
      </c>
      <c r="T127" s="456">
        <f t="shared" si="157"/>
        <v>0</v>
      </c>
      <c r="U127" s="457">
        <f t="shared" si="152"/>
        <v>0</v>
      </c>
      <c r="V127" s="455">
        <f t="shared" ref="V127:Z129" si="158">V131+V135</f>
        <v>0</v>
      </c>
      <c r="W127" s="456">
        <f t="shared" si="158"/>
        <v>0</v>
      </c>
      <c r="X127" s="457">
        <f t="shared" si="158"/>
        <v>0</v>
      </c>
      <c r="Y127" s="455">
        <f t="shared" si="158"/>
        <v>0</v>
      </c>
      <c r="Z127" s="456">
        <f t="shared" si="158"/>
        <v>0</v>
      </c>
      <c r="AA127" s="457">
        <f t="shared" si="153"/>
        <v>0</v>
      </c>
      <c r="AB127" s="455">
        <f t="shared" ref="AB127:AF129" si="159">AB131+AB135</f>
        <v>0</v>
      </c>
      <c r="AC127" s="456">
        <f t="shared" si="159"/>
        <v>0</v>
      </c>
      <c r="AD127" s="457">
        <f t="shared" si="159"/>
        <v>0</v>
      </c>
      <c r="AE127" s="455">
        <f t="shared" si="159"/>
        <v>0</v>
      </c>
      <c r="AF127" s="456">
        <f t="shared" si="159"/>
        <v>0</v>
      </c>
      <c r="AG127" s="457">
        <f t="shared" si="154"/>
        <v>0</v>
      </c>
      <c r="AH127" s="455">
        <f t="shared" ref="AH127:AL129" si="160">AH131+AH135</f>
        <v>0</v>
      </c>
      <c r="AI127" s="456">
        <f t="shared" si="160"/>
        <v>0</v>
      </c>
      <c r="AJ127" s="457">
        <f t="shared" si="160"/>
        <v>0</v>
      </c>
      <c r="AK127" s="455">
        <f t="shared" si="160"/>
        <v>0</v>
      </c>
      <c r="AL127" s="456">
        <f t="shared" si="160"/>
        <v>0</v>
      </c>
      <c r="AM127" s="457">
        <f t="shared" si="155"/>
        <v>0</v>
      </c>
      <c r="AN127" s="455">
        <f t="shared" ref="AN127:AR129" si="161">AN131+AN135</f>
        <v>0</v>
      </c>
      <c r="AO127" s="456">
        <f t="shared" si="161"/>
        <v>0</v>
      </c>
      <c r="AP127" s="457">
        <f t="shared" si="161"/>
        <v>0</v>
      </c>
      <c r="AQ127" s="455">
        <f t="shared" si="161"/>
        <v>0</v>
      </c>
      <c r="AR127" s="456">
        <f t="shared" si="161"/>
        <v>0</v>
      </c>
      <c r="AS127" s="496"/>
      <c r="AT127" s="496"/>
      <c r="AU127" s="496"/>
      <c r="AV127" s="496"/>
      <c r="AW127" s="496"/>
      <c r="AX127" s="496"/>
      <c r="AY127" s="496"/>
      <c r="AZ127" s="496"/>
      <c r="BA127" s="496"/>
      <c r="BB127" s="496"/>
      <c r="BC127" s="496"/>
      <c r="BD127" s="496"/>
      <c r="BE127" s="496"/>
      <c r="BF127" s="496"/>
    </row>
    <row r="128" spans="1:58">
      <c r="D128" s="378" t="s">
        <v>957</v>
      </c>
      <c r="E128" s="807" t="s">
        <v>1481</v>
      </c>
      <c r="F128" s="808"/>
      <c r="G128" s="454">
        <f t="shared" si="156"/>
        <v>0</v>
      </c>
      <c r="H128" s="456">
        <f t="shared" si="156"/>
        <v>0</v>
      </c>
      <c r="I128" s="454">
        <f t="shared" si="156"/>
        <v>0</v>
      </c>
      <c r="J128" s="456">
        <f t="shared" si="156"/>
        <v>0</v>
      </c>
      <c r="K128" s="454">
        <f t="shared" si="156"/>
        <v>0</v>
      </c>
      <c r="L128" s="456">
        <f t="shared" si="156"/>
        <v>0</v>
      </c>
      <c r="M128" s="454">
        <f t="shared" si="156"/>
        <v>0</v>
      </c>
      <c r="N128" s="456">
        <f t="shared" si="156"/>
        <v>0</v>
      </c>
      <c r="O128" s="454">
        <f t="shared" si="151"/>
        <v>0</v>
      </c>
      <c r="P128" s="455">
        <f t="shared" si="157"/>
        <v>0</v>
      </c>
      <c r="Q128" s="456">
        <f t="shared" si="157"/>
        <v>0</v>
      </c>
      <c r="R128" s="457">
        <f t="shared" si="157"/>
        <v>0</v>
      </c>
      <c r="S128" s="455">
        <f t="shared" si="157"/>
        <v>0</v>
      </c>
      <c r="T128" s="456">
        <f t="shared" si="157"/>
        <v>0</v>
      </c>
      <c r="U128" s="457">
        <f t="shared" si="152"/>
        <v>0</v>
      </c>
      <c r="V128" s="455">
        <f t="shared" si="158"/>
        <v>0</v>
      </c>
      <c r="W128" s="456">
        <f t="shared" si="158"/>
        <v>0</v>
      </c>
      <c r="X128" s="457">
        <f t="shared" si="158"/>
        <v>0</v>
      </c>
      <c r="Y128" s="455">
        <f t="shared" si="158"/>
        <v>0</v>
      </c>
      <c r="Z128" s="456">
        <f t="shared" si="158"/>
        <v>0</v>
      </c>
      <c r="AA128" s="457">
        <f t="shared" si="153"/>
        <v>0</v>
      </c>
      <c r="AB128" s="455">
        <f t="shared" si="159"/>
        <v>0</v>
      </c>
      <c r="AC128" s="456">
        <f t="shared" si="159"/>
        <v>0</v>
      </c>
      <c r="AD128" s="457">
        <f t="shared" si="159"/>
        <v>0</v>
      </c>
      <c r="AE128" s="455">
        <f t="shared" si="159"/>
        <v>0</v>
      </c>
      <c r="AF128" s="456">
        <f t="shared" si="159"/>
        <v>0</v>
      </c>
      <c r="AG128" s="457">
        <f t="shared" si="154"/>
        <v>0</v>
      </c>
      <c r="AH128" s="455">
        <f t="shared" si="160"/>
        <v>0</v>
      </c>
      <c r="AI128" s="456">
        <f t="shared" si="160"/>
        <v>0</v>
      </c>
      <c r="AJ128" s="457">
        <f t="shared" si="160"/>
        <v>0</v>
      </c>
      <c r="AK128" s="455">
        <f t="shared" si="160"/>
        <v>0</v>
      </c>
      <c r="AL128" s="456">
        <f t="shared" si="160"/>
        <v>0</v>
      </c>
      <c r="AM128" s="457">
        <f t="shared" si="155"/>
        <v>0</v>
      </c>
      <c r="AN128" s="455">
        <f t="shared" si="161"/>
        <v>0</v>
      </c>
      <c r="AO128" s="456">
        <f t="shared" si="161"/>
        <v>0</v>
      </c>
      <c r="AP128" s="457">
        <f t="shared" si="161"/>
        <v>0</v>
      </c>
      <c r="AQ128" s="455">
        <f t="shared" si="161"/>
        <v>0</v>
      </c>
      <c r="AR128" s="456">
        <f t="shared" si="161"/>
        <v>0</v>
      </c>
      <c r="AS128" s="496"/>
      <c r="AT128" s="496"/>
      <c r="AU128" s="496"/>
      <c r="AV128" s="496"/>
      <c r="AW128" s="496"/>
      <c r="AX128" s="496"/>
      <c r="AY128" s="496"/>
      <c r="AZ128" s="496"/>
      <c r="BA128" s="496"/>
      <c r="BB128" s="496"/>
      <c r="BC128" s="496"/>
      <c r="BD128" s="496"/>
      <c r="BE128" s="496"/>
      <c r="BF128" s="496"/>
    </row>
    <row r="129" spans="3:58">
      <c r="D129" s="378" t="s">
        <v>958</v>
      </c>
      <c r="E129" s="807" t="s">
        <v>1483</v>
      </c>
      <c r="F129" s="808"/>
      <c r="G129" s="454">
        <f t="shared" si="156"/>
        <v>0</v>
      </c>
      <c r="H129" s="456">
        <f t="shared" si="156"/>
        <v>0</v>
      </c>
      <c r="I129" s="454">
        <f t="shared" si="156"/>
        <v>0</v>
      </c>
      <c r="J129" s="456">
        <f t="shared" si="156"/>
        <v>0</v>
      </c>
      <c r="K129" s="454">
        <f t="shared" si="156"/>
        <v>0</v>
      </c>
      <c r="L129" s="456">
        <f t="shared" si="156"/>
        <v>0</v>
      </c>
      <c r="M129" s="454">
        <f t="shared" si="156"/>
        <v>0</v>
      </c>
      <c r="N129" s="456">
        <f t="shared" si="156"/>
        <v>0</v>
      </c>
      <c r="O129" s="454">
        <f t="shared" si="151"/>
        <v>0</v>
      </c>
      <c r="P129" s="455">
        <f t="shared" si="157"/>
        <v>0</v>
      </c>
      <c r="Q129" s="456">
        <f t="shared" si="157"/>
        <v>0</v>
      </c>
      <c r="R129" s="457">
        <f t="shared" si="157"/>
        <v>0</v>
      </c>
      <c r="S129" s="455">
        <f t="shared" si="157"/>
        <v>0</v>
      </c>
      <c r="T129" s="456">
        <f t="shared" si="157"/>
        <v>0</v>
      </c>
      <c r="U129" s="457">
        <f t="shared" si="152"/>
        <v>0</v>
      </c>
      <c r="V129" s="455">
        <f t="shared" si="158"/>
        <v>0</v>
      </c>
      <c r="W129" s="456">
        <f t="shared" si="158"/>
        <v>0</v>
      </c>
      <c r="X129" s="457">
        <f t="shared" si="158"/>
        <v>0</v>
      </c>
      <c r="Y129" s="455">
        <f t="shared" si="158"/>
        <v>0</v>
      </c>
      <c r="Z129" s="456">
        <f t="shared" si="158"/>
        <v>0</v>
      </c>
      <c r="AA129" s="457">
        <f t="shared" si="153"/>
        <v>0</v>
      </c>
      <c r="AB129" s="455">
        <f t="shared" si="159"/>
        <v>0</v>
      </c>
      <c r="AC129" s="456">
        <f t="shared" si="159"/>
        <v>0</v>
      </c>
      <c r="AD129" s="457">
        <f t="shared" si="159"/>
        <v>0</v>
      </c>
      <c r="AE129" s="455">
        <f t="shared" si="159"/>
        <v>0</v>
      </c>
      <c r="AF129" s="456">
        <f t="shared" si="159"/>
        <v>0</v>
      </c>
      <c r="AG129" s="457">
        <f t="shared" si="154"/>
        <v>0</v>
      </c>
      <c r="AH129" s="455">
        <f t="shared" si="160"/>
        <v>0</v>
      </c>
      <c r="AI129" s="456">
        <f t="shared" si="160"/>
        <v>0</v>
      </c>
      <c r="AJ129" s="457">
        <f t="shared" si="160"/>
        <v>0</v>
      </c>
      <c r="AK129" s="455">
        <f t="shared" si="160"/>
        <v>0</v>
      </c>
      <c r="AL129" s="456">
        <f t="shared" si="160"/>
        <v>0</v>
      </c>
      <c r="AM129" s="457">
        <f t="shared" si="155"/>
        <v>0</v>
      </c>
      <c r="AN129" s="455">
        <f t="shared" si="161"/>
        <v>0</v>
      </c>
      <c r="AO129" s="456">
        <f t="shared" si="161"/>
        <v>0</v>
      </c>
      <c r="AP129" s="457">
        <f t="shared" si="161"/>
        <v>0</v>
      </c>
      <c r="AQ129" s="455">
        <f t="shared" si="161"/>
        <v>0</v>
      </c>
      <c r="AR129" s="456">
        <f t="shared" si="161"/>
        <v>0</v>
      </c>
      <c r="AS129" s="496"/>
      <c r="AT129" s="496"/>
      <c r="AU129" s="496"/>
      <c r="AV129" s="496"/>
      <c r="AW129" s="496"/>
      <c r="AX129" s="496"/>
      <c r="AY129" s="496"/>
      <c r="AZ129" s="496"/>
      <c r="BA129" s="496"/>
      <c r="BB129" s="496"/>
      <c r="BC129" s="496"/>
      <c r="BD129" s="496"/>
      <c r="BE129" s="496"/>
      <c r="BF129" s="496"/>
    </row>
    <row r="130" spans="3:58">
      <c r="D130" s="378" t="s">
        <v>959</v>
      </c>
      <c r="E130" s="807" t="s">
        <v>1485</v>
      </c>
      <c r="F130" s="808"/>
      <c r="G130" s="454">
        <f t="shared" ref="G130:N130" si="162">G134</f>
        <v>0</v>
      </c>
      <c r="H130" s="456">
        <f t="shared" si="162"/>
        <v>0</v>
      </c>
      <c r="I130" s="454">
        <f t="shared" si="162"/>
        <v>0</v>
      </c>
      <c r="J130" s="456">
        <f t="shared" si="162"/>
        <v>0</v>
      </c>
      <c r="K130" s="454">
        <f t="shared" si="162"/>
        <v>0</v>
      </c>
      <c r="L130" s="456">
        <f t="shared" si="162"/>
        <v>0</v>
      </c>
      <c r="M130" s="454">
        <f t="shared" si="162"/>
        <v>0</v>
      </c>
      <c r="N130" s="456">
        <f t="shared" si="162"/>
        <v>0</v>
      </c>
      <c r="O130" s="454">
        <f t="shared" si="151"/>
        <v>0</v>
      </c>
      <c r="P130" s="455">
        <f>P134</f>
        <v>0</v>
      </c>
      <c r="Q130" s="456">
        <f>Q134</f>
        <v>0</v>
      </c>
      <c r="R130" s="457">
        <f>R134</f>
        <v>0</v>
      </c>
      <c r="S130" s="455">
        <f>S134</f>
        <v>0</v>
      </c>
      <c r="T130" s="456">
        <f>T134</f>
        <v>0</v>
      </c>
      <c r="U130" s="457">
        <f t="shared" si="152"/>
        <v>0</v>
      </c>
      <c r="V130" s="455">
        <f>V134</f>
        <v>0</v>
      </c>
      <c r="W130" s="456">
        <f>W134</f>
        <v>0</v>
      </c>
      <c r="X130" s="457">
        <f>X134</f>
        <v>0</v>
      </c>
      <c r="Y130" s="455">
        <f>Y134</f>
        <v>0</v>
      </c>
      <c r="Z130" s="456">
        <f>Z134</f>
        <v>0</v>
      </c>
      <c r="AA130" s="457">
        <f t="shared" si="153"/>
        <v>0</v>
      </c>
      <c r="AB130" s="455">
        <f>AB134</f>
        <v>0</v>
      </c>
      <c r="AC130" s="456">
        <f>AC134</f>
        <v>0</v>
      </c>
      <c r="AD130" s="457">
        <f>AD134</f>
        <v>0</v>
      </c>
      <c r="AE130" s="455">
        <f>AE134</f>
        <v>0</v>
      </c>
      <c r="AF130" s="456">
        <f>AF134</f>
        <v>0</v>
      </c>
      <c r="AG130" s="457">
        <f t="shared" si="154"/>
        <v>0</v>
      </c>
      <c r="AH130" s="455">
        <f>AH134</f>
        <v>0</v>
      </c>
      <c r="AI130" s="456">
        <f>AI134</f>
        <v>0</v>
      </c>
      <c r="AJ130" s="457">
        <f>AJ134</f>
        <v>0</v>
      </c>
      <c r="AK130" s="455">
        <f>AK134</f>
        <v>0</v>
      </c>
      <c r="AL130" s="456">
        <f>AL134</f>
        <v>0</v>
      </c>
      <c r="AM130" s="457">
        <f t="shared" si="155"/>
        <v>0</v>
      </c>
      <c r="AN130" s="455">
        <f>AN134</f>
        <v>0</v>
      </c>
      <c r="AO130" s="456">
        <f>AO134</f>
        <v>0</v>
      </c>
      <c r="AP130" s="457">
        <f>AP134</f>
        <v>0</v>
      </c>
      <c r="AQ130" s="455">
        <f>AQ134</f>
        <v>0</v>
      </c>
      <c r="AR130" s="456">
        <f>AR134</f>
        <v>0</v>
      </c>
      <c r="AS130" s="496"/>
      <c r="AT130" s="496"/>
      <c r="AU130" s="496"/>
      <c r="AV130" s="496"/>
      <c r="AW130" s="496"/>
      <c r="AX130" s="496"/>
      <c r="AY130" s="496"/>
      <c r="AZ130" s="496"/>
      <c r="BA130" s="496"/>
      <c r="BB130" s="496"/>
      <c r="BC130" s="496"/>
      <c r="BD130" s="496"/>
      <c r="BE130" s="496"/>
      <c r="BF130" s="496"/>
    </row>
    <row r="131" spans="3:58">
      <c r="C131" s="341" t="s">
        <v>2304</v>
      </c>
      <c r="D131" s="378" t="s">
        <v>1561</v>
      </c>
      <c r="E131" s="809" t="s">
        <v>1487</v>
      </c>
      <c r="F131" s="810"/>
      <c r="G131" s="454">
        <f t="shared" ref="G131:N131" si="163">G132+G133+G134</f>
        <v>0</v>
      </c>
      <c r="H131" s="456">
        <f t="shared" si="163"/>
        <v>0</v>
      </c>
      <c r="I131" s="454">
        <f t="shared" si="163"/>
        <v>0</v>
      </c>
      <c r="J131" s="456">
        <f t="shared" si="163"/>
        <v>0</v>
      </c>
      <c r="K131" s="454">
        <f t="shared" si="163"/>
        <v>0</v>
      </c>
      <c r="L131" s="456">
        <f t="shared" si="163"/>
        <v>0</v>
      </c>
      <c r="M131" s="454">
        <f t="shared" si="163"/>
        <v>0</v>
      </c>
      <c r="N131" s="456">
        <f t="shared" si="163"/>
        <v>0</v>
      </c>
      <c r="O131" s="454">
        <f t="shared" si="151"/>
        <v>0</v>
      </c>
      <c r="P131" s="455">
        <f>P132+P133+P134</f>
        <v>0</v>
      </c>
      <c r="Q131" s="456">
        <f>Q132+Q133+Q134</f>
        <v>0</v>
      </c>
      <c r="R131" s="457">
        <f>R132+R133+R134</f>
        <v>0</v>
      </c>
      <c r="S131" s="455">
        <f>S132+S133+S134</f>
        <v>0</v>
      </c>
      <c r="T131" s="456">
        <f>T132+T133+T134</f>
        <v>0</v>
      </c>
      <c r="U131" s="457">
        <f t="shared" si="152"/>
        <v>0</v>
      </c>
      <c r="V131" s="455">
        <f>V132+V133+V134</f>
        <v>0</v>
      </c>
      <c r="W131" s="456">
        <f>W132+W133+W134</f>
        <v>0</v>
      </c>
      <c r="X131" s="457">
        <f>X132+X133+X134</f>
        <v>0</v>
      </c>
      <c r="Y131" s="455">
        <f>Y132+Y133+Y134</f>
        <v>0</v>
      </c>
      <c r="Z131" s="456">
        <f>Z132+Z133+Z134</f>
        <v>0</v>
      </c>
      <c r="AA131" s="457">
        <f t="shared" si="153"/>
        <v>0</v>
      </c>
      <c r="AB131" s="455">
        <f>AB132+AB133+AB134</f>
        <v>0</v>
      </c>
      <c r="AC131" s="456">
        <f>AC132+AC133+AC134</f>
        <v>0</v>
      </c>
      <c r="AD131" s="457">
        <f>AD132+AD133+AD134</f>
        <v>0</v>
      </c>
      <c r="AE131" s="455">
        <f>AE132+AE133+AE134</f>
        <v>0</v>
      </c>
      <c r="AF131" s="456">
        <f>AF132+AF133+AF134</f>
        <v>0</v>
      </c>
      <c r="AG131" s="457">
        <f t="shared" si="154"/>
        <v>0</v>
      </c>
      <c r="AH131" s="455">
        <f>AH132+AH133+AH134</f>
        <v>0</v>
      </c>
      <c r="AI131" s="456">
        <f>AI132+AI133+AI134</f>
        <v>0</v>
      </c>
      <c r="AJ131" s="457">
        <f>AJ132+AJ133+AJ134</f>
        <v>0</v>
      </c>
      <c r="AK131" s="455">
        <f>AK132+AK133+AK134</f>
        <v>0</v>
      </c>
      <c r="AL131" s="456">
        <f>AL132+AL133+AL134</f>
        <v>0</v>
      </c>
      <c r="AM131" s="457">
        <f t="shared" si="155"/>
        <v>0</v>
      </c>
      <c r="AN131" s="455">
        <f>AN132+AN133+AN134</f>
        <v>0</v>
      </c>
      <c r="AO131" s="456">
        <f>AO132+AO133+AO134</f>
        <v>0</v>
      </c>
      <c r="AP131" s="457">
        <f>AP132+AP133+AP134</f>
        <v>0</v>
      </c>
      <c r="AQ131" s="455">
        <f>AQ132+AQ133+AQ134</f>
        <v>0</v>
      </c>
      <c r="AR131" s="456">
        <f>AR132+AR133+AR134</f>
        <v>0</v>
      </c>
      <c r="AS131" s="496"/>
      <c r="AT131" s="496"/>
      <c r="AU131" s="496"/>
      <c r="AV131" s="496"/>
      <c r="AW131" s="496"/>
      <c r="AX131" s="496"/>
      <c r="AY131" s="496"/>
      <c r="AZ131" s="496"/>
      <c r="BA131" s="496"/>
      <c r="BB131" s="496"/>
      <c r="BC131" s="496"/>
      <c r="BD131" s="496"/>
      <c r="BE131" s="496"/>
      <c r="BF131" s="496"/>
    </row>
    <row r="132" spans="3:58">
      <c r="D132" s="378" t="s">
        <v>1562</v>
      </c>
      <c r="E132" s="807" t="s">
        <v>1481</v>
      </c>
      <c r="F132" s="808"/>
      <c r="G132" s="454">
        <f t="shared" ref="G132:N134" si="164">SUMIF($E$154:$E$183,$D132,G$154:G$183)</f>
        <v>0</v>
      </c>
      <c r="H132" s="456">
        <f t="shared" si="164"/>
        <v>0</v>
      </c>
      <c r="I132" s="454">
        <f t="shared" si="164"/>
        <v>0</v>
      </c>
      <c r="J132" s="456">
        <f t="shared" si="164"/>
        <v>0</v>
      </c>
      <c r="K132" s="454">
        <f t="shared" si="164"/>
        <v>0</v>
      </c>
      <c r="L132" s="456">
        <f t="shared" si="164"/>
        <v>0</v>
      </c>
      <c r="M132" s="454">
        <f t="shared" si="164"/>
        <v>0</v>
      </c>
      <c r="N132" s="456">
        <f t="shared" si="164"/>
        <v>0</v>
      </c>
      <c r="O132" s="454">
        <f t="shared" si="151"/>
        <v>0</v>
      </c>
      <c r="P132" s="455">
        <f t="shared" ref="P132:Q134" si="165">SUMIF($E$154:$E$183,$D132,P$154:P$183)</f>
        <v>0</v>
      </c>
      <c r="Q132" s="456">
        <f t="shared" si="165"/>
        <v>0</v>
      </c>
      <c r="R132" s="457">
        <f t="shared" ref="R132:S134" si="166">SUMIF($E$154:$E$183,$D132,R$154:R$183)</f>
        <v>0</v>
      </c>
      <c r="S132" s="455">
        <f t="shared" si="166"/>
        <v>0</v>
      </c>
      <c r="T132" s="456">
        <f>SUMIF($E$154:$E$183,$D132,T$154:T$183)</f>
        <v>0</v>
      </c>
      <c r="U132" s="457">
        <f t="shared" si="152"/>
        <v>0</v>
      </c>
      <c r="V132" s="455">
        <f t="shared" ref="V132:W134" si="167">SUMIF($E$154:$E$183,$D132,V$154:V$183)</f>
        <v>0</v>
      </c>
      <c r="W132" s="456">
        <f t="shared" si="167"/>
        <v>0</v>
      </c>
      <c r="X132" s="457">
        <f t="shared" ref="X132:Y134" si="168">SUMIF($E$154:$E$183,$D132,X$154:X$183)</f>
        <v>0</v>
      </c>
      <c r="Y132" s="455">
        <f t="shared" si="168"/>
        <v>0</v>
      </c>
      <c r="Z132" s="456">
        <f>SUMIF($E$154:$E$183,$D132,Z$154:Z$183)</f>
        <v>0</v>
      </c>
      <c r="AA132" s="457">
        <f t="shared" si="153"/>
        <v>0</v>
      </c>
      <c r="AB132" s="455">
        <f t="shared" ref="AB132:AC134" si="169">SUMIF($E$154:$E$183,$D132,AB$154:AB$183)</f>
        <v>0</v>
      </c>
      <c r="AC132" s="456">
        <f t="shared" si="169"/>
        <v>0</v>
      </c>
      <c r="AD132" s="457">
        <f t="shared" ref="AD132:AE134" si="170">SUMIF($E$154:$E$183,$D132,AD$154:AD$183)</f>
        <v>0</v>
      </c>
      <c r="AE132" s="455">
        <f t="shared" si="170"/>
        <v>0</v>
      </c>
      <c r="AF132" s="456">
        <f>SUMIF($E$154:$E$183,$D132,AF$154:AF$183)</f>
        <v>0</v>
      </c>
      <c r="AG132" s="457">
        <f t="shared" si="154"/>
        <v>0</v>
      </c>
      <c r="AH132" s="455">
        <f t="shared" ref="AH132:AI134" si="171">SUMIF($E$154:$E$183,$D132,AH$154:AH$183)</f>
        <v>0</v>
      </c>
      <c r="AI132" s="456">
        <f t="shared" si="171"/>
        <v>0</v>
      </c>
      <c r="AJ132" s="457">
        <f t="shared" ref="AJ132:AK134" si="172">SUMIF($E$154:$E$183,$D132,AJ$154:AJ$183)</f>
        <v>0</v>
      </c>
      <c r="AK132" s="455">
        <f t="shared" si="172"/>
        <v>0</v>
      </c>
      <c r="AL132" s="456">
        <f>SUMIF($E$154:$E$183,$D132,AL$154:AL$183)</f>
        <v>0</v>
      </c>
      <c r="AM132" s="457">
        <f t="shared" si="155"/>
        <v>0</v>
      </c>
      <c r="AN132" s="455">
        <f t="shared" ref="AN132:AO134" si="173">SUMIF($E$154:$E$183,$D132,AN$154:AN$183)</f>
        <v>0</v>
      </c>
      <c r="AO132" s="456">
        <f t="shared" si="173"/>
        <v>0</v>
      </c>
      <c r="AP132" s="457">
        <f t="shared" ref="AP132:AQ134" si="174">SUMIF($E$154:$E$183,$D132,AP$154:AP$183)</f>
        <v>0</v>
      </c>
      <c r="AQ132" s="455">
        <f t="shared" si="174"/>
        <v>0</v>
      </c>
      <c r="AR132" s="456">
        <f>SUMIF($E$154:$E$183,$D132,AR$154:AR$183)</f>
        <v>0</v>
      </c>
      <c r="AS132" s="496"/>
      <c r="AT132" s="496"/>
      <c r="AU132" s="496"/>
      <c r="AV132" s="496"/>
      <c r="AW132" s="496"/>
      <c r="AX132" s="496"/>
      <c r="AY132" s="496"/>
      <c r="AZ132" s="496"/>
      <c r="BA132" s="496"/>
      <c r="BB132" s="496"/>
      <c r="BC132" s="496"/>
      <c r="BD132" s="496"/>
      <c r="BE132" s="496"/>
      <c r="BF132" s="496"/>
    </row>
    <row r="133" spans="3:58">
      <c r="D133" s="378" t="s">
        <v>1563</v>
      </c>
      <c r="E133" s="807" t="s">
        <v>1483</v>
      </c>
      <c r="F133" s="808"/>
      <c r="G133" s="454">
        <f t="shared" si="164"/>
        <v>0</v>
      </c>
      <c r="H133" s="456">
        <f t="shared" si="164"/>
        <v>0</v>
      </c>
      <c r="I133" s="454">
        <f t="shared" si="164"/>
        <v>0</v>
      </c>
      <c r="J133" s="456">
        <f t="shared" si="164"/>
        <v>0</v>
      </c>
      <c r="K133" s="454">
        <f t="shared" si="164"/>
        <v>0</v>
      </c>
      <c r="L133" s="456">
        <f t="shared" si="164"/>
        <v>0</v>
      </c>
      <c r="M133" s="454">
        <f t="shared" si="164"/>
        <v>0</v>
      </c>
      <c r="N133" s="456">
        <f t="shared" si="164"/>
        <v>0</v>
      </c>
      <c r="O133" s="454">
        <f t="shared" si="151"/>
        <v>0</v>
      </c>
      <c r="P133" s="455">
        <f t="shared" si="165"/>
        <v>0</v>
      </c>
      <c r="Q133" s="456">
        <f t="shared" si="165"/>
        <v>0</v>
      </c>
      <c r="R133" s="457">
        <f t="shared" si="166"/>
        <v>0</v>
      </c>
      <c r="S133" s="455">
        <f t="shared" si="166"/>
        <v>0</v>
      </c>
      <c r="T133" s="456">
        <f>SUMIF($E$154:$E$183,$D133,T$154:T$183)</f>
        <v>0</v>
      </c>
      <c r="U133" s="457">
        <f t="shared" si="152"/>
        <v>0</v>
      </c>
      <c r="V133" s="455">
        <f t="shared" si="167"/>
        <v>0</v>
      </c>
      <c r="W133" s="456">
        <f t="shared" si="167"/>
        <v>0</v>
      </c>
      <c r="X133" s="457">
        <f t="shared" si="168"/>
        <v>0</v>
      </c>
      <c r="Y133" s="455">
        <f t="shared" si="168"/>
        <v>0</v>
      </c>
      <c r="Z133" s="456">
        <f>SUMIF($E$154:$E$183,$D133,Z$154:Z$183)</f>
        <v>0</v>
      </c>
      <c r="AA133" s="457">
        <f t="shared" si="153"/>
        <v>0</v>
      </c>
      <c r="AB133" s="455">
        <f t="shared" si="169"/>
        <v>0</v>
      </c>
      <c r="AC133" s="456">
        <f t="shared" si="169"/>
        <v>0</v>
      </c>
      <c r="AD133" s="457">
        <f t="shared" si="170"/>
        <v>0</v>
      </c>
      <c r="AE133" s="455">
        <f t="shared" si="170"/>
        <v>0</v>
      </c>
      <c r="AF133" s="456">
        <f>SUMIF($E$154:$E$183,$D133,AF$154:AF$183)</f>
        <v>0</v>
      </c>
      <c r="AG133" s="457">
        <f t="shared" si="154"/>
        <v>0</v>
      </c>
      <c r="AH133" s="455">
        <f t="shared" si="171"/>
        <v>0</v>
      </c>
      <c r="AI133" s="456">
        <f t="shared" si="171"/>
        <v>0</v>
      </c>
      <c r="AJ133" s="457">
        <f t="shared" si="172"/>
        <v>0</v>
      </c>
      <c r="AK133" s="455">
        <f t="shared" si="172"/>
        <v>0</v>
      </c>
      <c r="AL133" s="456">
        <f>SUMIF($E$154:$E$183,$D133,AL$154:AL$183)</f>
        <v>0</v>
      </c>
      <c r="AM133" s="457">
        <f t="shared" si="155"/>
        <v>0</v>
      </c>
      <c r="AN133" s="455">
        <f t="shared" si="173"/>
        <v>0</v>
      </c>
      <c r="AO133" s="456">
        <f t="shared" si="173"/>
        <v>0</v>
      </c>
      <c r="AP133" s="457">
        <f t="shared" si="174"/>
        <v>0</v>
      </c>
      <c r="AQ133" s="455">
        <f t="shared" si="174"/>
        <v>0</v>
      </c>
      <c r="AR133" s="456">
        <f>SUMIF($E$154:$E$183,$D133,AR$154:AR$183)</f>
        <v>0</v>
      </c>
      <c r="AS133" s="496"/>
      <c r="AT133" s="496"/>
      <c r="AU133" s="496"/>
      <c r="AV133" s="496"/>
      <c r="AW133" s="496"/>
      <c r="AX133" s="496"/>
      <c r="AY133" s="496"/>
      <c r="AZ133" s="496"/>
      <c r="BA133" s="496"/>
      <c r="BB133" s="496"/>
      <c r="BC133" s="496"/>
      <c r="BD133" s="496"/>
      <c r="BE133" s="496"/>
      <c r="BF133" s="496"/>
    </row>
    <row r="134" spans="3:58">
      <c r="D134" s="378" t="s">
        <v>1564</v>
      </c>
      <c r="E134" s="807" t="s">
        <v>1485</v>
      </c>
      <c r="F134" s="808"/>
      <c r="G134" s="454">
        <f t="shared" si="164"/>
        <v>0</v>
      </c>
      <c r="H134" s="456">
        <f t="shared" si="164"/>
        <v>0</v>
      </c>
      <c r="I134" s="454">
        <f t="shared" si="164"/>
        <v>0</v>
      </c>
      <c r="J134" s="456">
        <f t="shared" si="164"/>
        <v>0</v>
      </c>
      <c r="K134" s="454">
        <f t="shared" si="164"/>
        <v>0</v>
      </c>
      <c r="L134" s="456">
        <f t="shared" si="164"/>
        <v>0</v>
      </c>
      <c r="M134" s="454">
        <f t="shared" si="164"/>
        <v>0</v>
      </c>
      <c r="N134" s="456">
        <f t="shared" si="164"/>
        <v>0</v>
      </c>
      <c r="O134" s="454">
        <f t="shared" si="151"/>
        <v>0</v>
      </c>
      <c r="P134" s="455">
        <f t="shared" si="165"/>
        <v>0</v>
      </c>
      <c r="Q134" s="456">
        <f t="shared" si="165"/>
        <v>0</v>
      </c>
      <c r="R134" s="457">
        <f t="shared" si="166"/>
        <v>0</v>
      </c>
      <c r="S134" s="455">
        <f t="shared" si="166"/>
        <v>0</v>
      </c>
      <c r="T134" s="456">
        <f>SUMIF($E$154:$E$183,$D134,T$154:T$183)</f>
        <v>0</v>
      </c>
      <c r="U134" s="457">
        <f t="shared" si="152"/>
        <v>0</v>
      </c>
      <c r="V134" s="455">
        <f t="shared" si="167"/>
        <v>0</v>
      </c>
      <c r="W134" s="456">
        <f t="shared" si="167"/>
        <v>0</v>
      </c>
      <c r="X134" s="457">
        <f t="shared" si="168"/>
        <v>0</v>
      </c>
      <c r="Y134" s="455">
        <f t="shared" si="168"/>
        <v>0</v>
      </c>
      <c r="Z134" s="456">
        <f>SUMIF($E$154:$E$183,$D134,Z$154:Z$183)</f>
        <v>0</v>
      </c>
      <c r="AA134" s="457">
        <f t="shared" si="153"/>
        <v>0</v>
      </c>
      <c r="AB134" s="455">
        <f t="shared" si="169"/>
        <v>0</v>
      </c>
      <c r="AC134" s="456">
        <f t="shared" si="169"/>
        <v>0</v>
      </c>
      <c r="AD134" s="457">
        <f t="shared" si="170"/>
        <v>0</v>
      </c>
      <c r="AE134" s="455">
        <f t="shared" si="170"/>
        <v>0</v>
      </c>
      <c r="AF134" s="456">
        <f>SUMIF($E$154:$E$183,$D134,AF$154:AF$183)</f>
        <v>0</v>
      </c>
      <c r="AG134" s="457">
        <f t="shared" si="154"/>
        <v>0</v>
      </c>
      <c r="AH134" s="455">
        <f t="shared" si="171"/>
        <v>0</v>
      </c>
      <c r="AI134" s="456">
        <f t="shared" si="171"/>
        <v>0</v>
      </c>
      <c r="AJ134" s="457">
        <f t="shared" si="172"/>
        <v>0</v>
      </c>
      <c r="AK134" s="455">
        <f t="shared" si="172"/>
        <v>0</v>
      </c>
      <c r="AL134" s="456">
        <f>SUMIF($E$154:$E$183,$D134,AL$154:AL$183)</f>
        <v>0</v>
      </c>
      <c r="AM134" s="457">
        <f t="shared" si="155"/>
        <v>0</v>
      </c>
      <c r="AN134" s="455">
        <f t="shared" si="173"/>
        <v>0</v>
      </c>
      <c r="AO134" s="456">
        <f t="shared" si="173"/>
        <v>0</v>
      </c>
      <c r="AP134" s="457">
        <f t="shared" si="174"/>
        <v>0</v>
      </c>
      <c r="AQ134" s="455">
        <f t="shared" si="174"/>
        <v>0</v>
      </c>
      <c r="AR134" s="456">
        <f>SUMIF($E$154:$E$183,$D134,AR$154:AR$183)</f>
        <v>0</v>
      </c>
      <c r="AS134" s="496"/>
      <c r="AT134" s="496"/>
      <c r="AU134" s="496"/>
      <c r="AV134" s="496"/>
      <c r="AW134" s="496"/>
      <c r="AX134" s="496"/>
      <c r="AY134" s="496"/>
      <c r="AZ134" s="496"/>
      <c r="BA134" s="496"/>
      <c r="BB134" s="496"/>
      <c r="BC134" s="496"/>
      <c r="BD134" s="496"/>
      <c r="BE134" s="496"/>
      <c r="BF134" s="496"/>
    </row>
    <row r="135" spans="3:58">
      <c r="C135" s="341" t="s">
        <v>2304</v>
      </c>
      <c r="D135" s="378" t="s">
        <v>1568</v>
      </c>
      <c r="E135" s="809" t="s">
        <v>1492</v>
      </c>
      <c r="F135" s="810"/>
      <c r="G135" s="454">
        <f t="shared" ref="G135:N135" si="175">G136+G137</f>
        <v>0</v>
      </c>
      <c r="H135" s="456">
        <f t="shared" si="175"/>
        <v>0</v>
      </c>
      <c r="I135" s="454">
        <f t="shared" si="175"/>
        <v>0</v>
      </c>
      <c r="J135" s="456">
        <f t="shared" si="175"/>
        <v>0</v>
      </c>
      <c r="K135" s="454">
        <f t="shared" si="175"/>
        <v>0</v>
      </c>
      <c r="L135" s="456">
        <f t="shared" si="175"/>
        <v>0</v>
      </c>
      <c r="M135" s="454">
        <f t="shared" si="175"/>
        <v>0</v>
      </c>
      <c r="N135" s="456">
        <f t="shared" si="175"/>
        <v>0</v>
      </c>
      <c r="O135" s="454">
        <f t="shared" si="151"/>
        <v>0</v>
      </c>
      <c r="P135" s="455">
        <f>P136+P137</f>
        <v>0</v>
      </c>
      <c r="Q135" s="456">
        <f>Q136+Q137</f>
        <v>0</v>
      </c>
      <c r="R135" s="457">
        <f>R136+R137</f>
        <v>0</v>
      </c>
      <c r="S135" s="455">
        <f>S136+S137</f>
        <v>0</v>
      </c>
      <c r="T135" s="456">
        <f>T136+T137</f>
        <v>0</v>
      </c>
      <c r="U135" s="457">
        <f t="shared" si="152"/>
        <v>0</v>
      </c>
      <c r="V135" s="455">
        <f>V136+V137</f>
        <v>0</v>
      </c>
      <c r="W135" s="456">
        <f>W136+W137</f>
        <v>0</v>
      </c>
      <c r="X135" s="457">
        <f>X136+X137</f>
        <v>0</v>
      </c>
      <c r="Y135" s="455">
        <f>Y136+Y137</f>
        <v>0</v>
      </c>
      <c r="Z135" s="456">
        <f>Z136+Z137</f>
        <v>0</v>
      </c>
      <c r="AA135" s="457">
        <f t="shared" si="153"/>
        <v>0</v>
      </c>
      <c r="AB135" s="455">
        <f>AB136+AB137</f>
        <v>0</v>
      </c>
      <c r="AC135" s="456">
        <f>AC136+AC137</f>
        <v>0</v>
      </c>
      <c r="AD135" s="457">
        <f>AD136+AD137</f>
        <v>0</v>
      </c>
      <c r="AE135" s="455">
        <f>AE136+AE137</f>
        <v>0</v>
      </c>
      <c r="AF135" s="456">
        <f>AF136+AF137</f>
        <v>0</v>
      </c>
      <c r="AG135" s="457">
        <f t="shared" si="154"/>
        <v>0</v>
      </c>
      <c r="AH135" s="455">
        <f>AH136+AH137</f>
        <v>0</v>
      </c>
      <c r="AI135" s="456">
        <f>AI136+AI137</f>
        <v>0</v>
      </c>
      <c r="AJ135" s="457">
        <f>AJ136+AJ137</f>
        <v>0</v>
      </c>
      <c r="AK135" s="455">
        <f>AK136+AK137</f>
        <v>0</v>
      </c>
      <c r="AL135" s="456">
        <f>AL136+AL137</f>
        <v>0</v>
      </c>
      <c r="AM135" s="457">
        <f t="shared" si="155"/>
        <v>0</v>
      </c>
      <c r="AN135" s="455">
        <f>AN136+AN137</f>
        <v>0</v>
      </c>
      <c r="AO135" s="456">
        <f>AO136+AO137</f>
        <v>0</v>
      </c>
      <c r="AP135" s="457">
        <f>AP136+AP137</f>
        <v>0</v>
      </c>
      <c r="AQ135" s="455">
        <f>AQ136+AQ137</f>
        <v>0</v>
      </c>
      <c r="AR135" s="456">
        <f>AR136+AR137</f>
        <v>0</v>
      </c>
      <c r="AS135" s="496"/>
      <c r="AT135" s="496"/>
      <c r="AU135" s="496"/>
      <c r="AV135" s="496"/>
      <c r="AW135" s="496"/>
      <c r="AX135" s="496"/>
      <c r="AY135" s="496"/>
      <c r="AZ135" s="496"/>
      <c r="BA135" s="496"/>
      <c r="BB135" s="496"/>
      <c r="BC135" s="496"/>
      <c r="BD135" s="496"/>
      <c r="BE135" s="496"/>
      <c r="BF135" s="496"/>
    </row>
    <row r="136" spans="3:58">
      <c r="D136" s="378" t="s">
        <v>1569</v>
      </c>
      <c r="E136" s="807" t="s">
        <v>1481</v>
      </c>
      <c r="F136" s="808"/>
      <c r="G136" s="454">
        <f t="shared" ref="G136:N137" si="176">SUMIF($E$154:$E$183,$D136,G$154:G$183)</f>
        <v>0</v>
      </c>
      <c r="H136" s="456">
        <f t="shared" si="176"/>
        <v>0</v>
      </c>
      <c r="I136" s="454">
        <f t="shared" si="176"/>
        <v>0</v>
      </c>
      <c r="J136" s="456">
        <f t="shared" si="176"/>
        <v>0</v>
      </c>
      <c r="K136" s="454">
        <f t="shared" si="176"/>
        <v>0</v>
      </c>
      <c r="L136" s="456">
        <f t="shared" si="176"/>
        <v>0</v>
      </c>
      <c r="M136" s="454">
        <f t="shared" si="176"/>
        <v>0</v>
      </c>
      <c r="N136" s="456">
        <f t="shared" si="176"/>
        <v>0</v>
      </c>
      <c r="O136" s="454">
        <f t="shared" si="151"/>
        <v>0</v>
      </c>
      <c r="P136" s="455">
        <f t="shared" ref="P136:T137" si="177">SUMIF($E$154:$E$183,$D136,P$154:P$183)</f>
        <v>0</v>
      </c>
      <c r="Q136" s="456">
        <f t="shared" si="177"/>
        <v>0</v>
      </c>
      <c r="R136" s="457">
        <f t="shared" si="177"/>
        <v>0</v>
      </c>
      <c r="S136" s="455">
        <f t="shared" si="177"/>
        <v>0</v>
      </c>
      <c r="T136" s="456">
        <f t="shared" si="177"/>
        <v>0</v>
      </c>
      <c r="U136" s="457">
        <f t="shared" si="152"/>
        <v>0</v>
      </c>
      <c r="V136" s="455">
        <f t="shared" ref="V136:Z137" si="178">SUMIF($E$154:$E$183,$D136,V$154:V$183)</f>
        <v>0</v>
      </c>
      <c r="W136" s="456">
        <f t="shared" si="178"/>
        <v>0</v>
      </c>
      <c r="X136" s="457">
        <f t="shared" si="178"/>
        <v>0</v>
      </c>
      <c r="Y136" s="455">
        <f t="shared" si="178"/>
        <v>0</v>
      </c>
      <c r="Z136" s="456">
        <f t="shared" si="178"/>
        <v>0</v>
      </c>
      <c r="AA136" s="457">
        <f t="shared" si="153"/>
        <v>0</v>
      </c>
      <c r="AB136" s="455">
        <f t="shared" ref="AB136:AF137" si="179">SUMIF($E$154:$E$183,$D136,AB$154:AB$183)</f>
        <v>0</v>
      </c>
      <c r="AC136" s="456">
        <f t="shared" si="179"/>
        <v>0</v>
      </c>
      <c r="AD136" s="457">
        <f t="shared" si="179"/>
        <v>0</v>
      </c>
      <c r="AE136" s="455">
        <f t="shared" si="179"/>
        <v>0</v>
      </c>
      <c r="AF136" s="456">
        <f t="shared" si="179"/>
        <v>0</v>
      </c>
      <c r="AG136" s="457">
        <f t="shared" si="154"/>
        <v>0</v>
      </c>
      <c r="AH136" s="455">
        <f t="shared" ref="AH136:AL137" si="180">SUMIF($E$154:$E$183,$D136,AH$154:AH$183)</f>
        <v>0</v>
      </c>
      <c r="AI136" s="456">
        <f t="shared" si="180"/>
        <v>0</v>
      </c>
      <c r="AJ136" s="457">
        <f t="shared" si="180"/>
        <v>0</v>
      </c>
      <c r="AK136" s="455">
        <f t="shared" si="180"/>
        <v>0</v>
      </c>
      <c r="AL136" s="456">
        <f t="shared" si="180"/>
        <v>0</v>
      </c>
      <c r="AM136" s="457">
        <f t="shared" si="155"/>
        <v>0</v>
      </c>
      <c r="AN136" s="455">
        <f t="shared" ref="AN136:AR137" si="181">SUMIF($E$154:$E$183,$D136,AN$154:AN$183)</f>
        <v>0</v>
      </c>
      <c r="AO136" s="456">
        <f t="shared" si="181"/>
        <v>0</v>
      </c>
      <c r="AP136" s="457">
        <f t="shared" si="181"/>
        <v>0</v>
      </c>
      <c r="AQ136" s="455">
        <f t="shared" si="181"/>
        <v>0</v>
      </c>
      <c r="AR136" s="456">
        <f t="shared" si="181"/>
        <v>0</v>
      </c>
      <c r="AS136" s="496"/>
      <c r="AT136" s="496"/>
      <c r="AU136" s="496"/>
      <c r="AV136" s="496"/>
      <c r="AW136" s="496"/>
      <c r="AX136" s="496"/>
      <c r="AY136" s="496"/>
      <c r="AZ136" s="496"/>
      <c r="BA136" s="496"/>
      <c r="BB136" s="496"/>
      <c r="BC136" s="496"/>
      <c r="BD136" s="496"/>
      <c r="BE136" s="496"/>
      <c r="BF136" s="496"/>
    </row>
    <row r="137" spans="3:58">
      <c r="D137" s="378" t="s">
        <v>1570</v>
      </c>
      <c r="E137" s="807" t="s">
        <v>1483</v>
      </c>
      <c r="F137" s="808"/>
      <c r="G137" s="454">
        <f t="shared" si="176"/>
        <v>0</v>
      </c>
      <c r="H137" s="456">
        <f t="shared" si="176"/>
        <v>0</v>
      </c>
      <c r="I137" s="454">
        <f t="shared" si="176"/>
        <v>0</v>
      </c>
      <c r="J137" s="456">
        <f t="shared" si="176"/>
        <v>0</v>
      </c>
      <c r="K137" s="454">
        <f t="shared" si="176"/>
        <v>0</v>
      </c>
      <c r="L137" s="456">
        <f t="shared" si="176"/>
        <v>0</v>
      </c>
      <c r="M137" s="454">
        <f t="shared" si="176"/>
        <v>0</v>
      </c>
      <c r="N137" s="456">
        <f t="shared" si="176"/>
        <v>0</v>
      </c>
      <c r="O137" s="454">
        <f t="shared" si="151"/>
        <v>0</v>
      </c>
      <c r="P137" s="455">
        <f t="shared" si="177"/>
        <v>0</v>
      </c>
      <c r="Q137" s="456">
        <f t="shared" si="177"/>
        <v>0</v>
      </c>
      <c r="R137" s="457">
        <f t="shared" si="177"/>
        <v>0</v>
      </c>
      <c r="S137" s="455">
        <f t="shared" si="177"/>
        <v>0</v>
      </c>
      <c r="T137" s="456">
        <f t="shared" si="177"/>
        <v>0</v>
      </c>
      <c r="U137" s="457">
        <f t="shared" si="152"/>
        <v>0</v>
      </c>
      <c r="V137" s="455">
        <f t="shared" si="178"/>
        <v>0</v>
      </c>
      <c r="W137" s="456">
        <f t="shared" si="178"/>
        <v>0</v>
      </c>
      <c r="X137" s="457">
        <f t="shared" si="178"/>
        <v>0</v>
      </c>
      <c r="Y137" s="455">
        <f t="shared" si="178"/>
        <v>0</v>
      </c>
      <c r="Z137" s="456">
        <f t="shared" si="178"/>
        <v>0</v>
      </c>
      <c r="AA137" s="457">
        <f t="shared" si="153"/>
        <v>0</v>
      </c>
      <c r="AB137" s="455">
        <f t="shared" si="179"/>
        <v>0</v>
      </c>
      <c r="AC137" s="456">
        <f t="shared" si="179"/>
        <v>0</v>
      </c>
      <c r="AD137" s="457">
        <f t="shared" si="179"/>
        <v>0</v>
      </c>
      <c r="AE137" s="455">
        <f t="shared" si="179"/>
        <v>0</v>
      </c>
      <c r="AF137" s="456">
        <f t="shared" si="179"/>
        <v>0</v>
      </c>
      <c r="AG137" s="457">
        <f t="shared" si="154"/>
        <v>0</v>
      </c>
      <c r="AH137" s="455">
        <f t="shared" si="180"/>
        <v>0</v>
      </c>
      <c r="AI137" s="456">
        <f t="shared" si="180"/>
        <v>0</v>
      </c>
      <c r="AJ137" s="457">
        <f t="shared" si="180"/>
        <v>0</v>
      </c>
      <c r="AK137" s="455">
        <f t="shared" si="180"/>
        <v>0</v>
      </c>
      <c r="AL137" s="456">
        <f t="shared" si="180"/>
        <v>0</v>
      </c>
      <c r="AM137" s="457">
        <f t="shared" si="155"/>
        <v>0</v>
      </c>
      <c r="AN137" s="455">
        <f t="shared" si="181"/>
        <v>0</v>
      </c>
      <c r="AO137" s="456">
        <f t="shared" si="181"/>
        <v>0</v>
      </c>
      <c r="AP137" s="457">
        <f t="shared" si="181"/>
        <v>0</v>
      </c>
      <c r="AQ137" s="455">
        <f t="shared" si="181"/>
        <v>0</v>
      </c>
      <c r="AR137" s="456">
        <f t="shared" si="181"/>
        <v>0</v>
      </c>
      <c r="AS137" s="496"/>
      <c r="AT137" s="496"/>
      <c r="AU137" s="496"/>
      <c r="AV137" s="496"/>
      <c r="AW137" s="496"/>
      <c r="AX137" s="496"/>
      <c r="AY137" s="496"/>
      <c r="AZ137" s="496"/>
      <c r="BA137" s="496"/>
      <c r="BB137" s="496"/>
      <c r="BC137" s="496"/>
      <c r="BD137" s="496"/>
      <c r="BE137" s="496"/>
      <c r="BF137" s="496"/>
    </row>
    <row r="138" spans="3:58">
      <c r="C138" s="341" t="s">
        <v>2304</v>
      </c>
      <c r="D138" s="378" t="s">
        <v>1571</v>
      </c>
      <c r="E138" s="813" t="s">
        <v>1496</v>
      </c>
      <c r="F138" s="814"/>
      <c r="G138" s="454">
        <f t="shared" ref="G138:N138" si="182">G139+G142+G146</f>
        <v>0</v>
      </c>
      <c r="H138" s="456">
        <f t="shared" si="182"/>
        <v>0</v>
      </c>
      <c r="I138" s="454">
        <f t="shared" si="182"/>
        <v>0</v>
      </c>
      <c r="J138" s="456">
        <f t="shared" si="182"/>
        <v>0</v>
      </c>
      <c r="K138" s="454">
        <f t="shared" si="182"/>
        <v>0</v>
      </c>
      <c r="L138" s="456">
        <f t="shared" si="182"/>
        <v>0</v>
      </c>
      <c r="M138" s="454">
        <f t="shared" si="182"/>
        <v>0</v>
      </c>
      <c r="N138" s="456">
        <f t="shared" si="182"/>
        <v>0</v>
      </c>
      <c r="O138" s="454">
        <f t="shared" si="151"/>
        <v>0</v>
      </c>
      <c r="P138" s="455">
        <f>P139+P142+P146</f>
        <v>0</v>
      </c>
      <c r="Q138" s="456">
        <f>Q139+Q142+Q146</f>
        <v>0</v>
      </c>
      <c r="R138" s="457">
        <f>R139+R142+R146</f>
        <v>0</v>
      </c>
      <c r="S138" s="455">
        <f>S139+S142+S146</f>
        <v>0</v>
      </c>
      <c r="T138" s="456">
        <f>T139+T142+T146</f>
        <v>0</v>
      </c>
      <c r="U138" s="457">
        <f t="shared" si="152"/>
        <v>0</v>
      </c>
      <c r="V138" s="455">
        <f>V139+V142+V146</f>
        <v>0</v>
      </c>
      <c r="W138" s="456">
        <f>W139+W142+W146</f>
        <v>0</v>
      </c>
      <c r="X138" s="457">
        <f>X139+X142+X146</f>
        <v>0</v>
      </c>
      <c r="Y138" s="455">
        <f>Y139+Y142+Y146</f>
        <v>0</v>
      </c>
      <c r="Z138" s="456">
        <f>Z139+Z142+Z146</f>
        <v>0</v>
      </c>
      <c r="AA138" s="457">
        <f t="shared" si="153"/>
        <v>0</v>
      </c>
      <c r="AB138" s="455">
        <f>AB139+AB142+AB146</f>
        <v>0</v>
      </c>
      <c r="AC138" s="456">
        <f>AC139+AC142+AC146</f>
        <v>0</v>
      </c>
      <c r="AD138" s="457">
        <f>AD139+AD142+AD146</f>
        <v>0</v>
      </c>
      <c r="AE138" s="455">
        <f>AE139+AE142+AE146</f>
        <v>0</v>
      </c>
      <c r="AF138" s="456">
        <f>AF139+AF142+AF146</f>
        <v>0</v>
      </c>
      <c r="AG138" s="457">
        <f t="shared" si="154"/>
        <v>0</v>
      </c>
      <c r="AH138" s="455">
        <f>AH139+AH142+AH146</f>
        <v>0</v>
      </c>
      <c r="AI138" s="456">
        <f>AI139+AI142+AI146</f>
        <v>0</v>
      </c>
      <c r="AJ138" s="457">
        <f>AJ139+AJ142+AJ146</f>
        <v>0</v>
      </c>
      <c r="AK138" s="455">
        <f>AK139+AK142+AK146</f>
        <v>0</v>
      </c>
      <c r="AL138" s="456">
        <f>AL139+AL142+AL146</f>
        <v>0</v>
      </c>
      <c r="AM138" s="457">
        <f t="shared" si="155"/>
        <v>0</v>
      </c>
      <c r="AN138" s="455">
        <f>AN139+AN142+AN146</f>
        <v>0</v>
      </c>
      <c r="AO138" s="456">
        <f>AO139+AO142+AO146</f>
        <v>0</v>
      </c>
      <c r="AP138" s="457">
        <f>AP139+AP142+AP146</f>
        <v>0</v>
      </c>
      <c r="AQ138" s="455">
        <f>AQ139+AQ142+AQ146</f>
        <v>0</v>
      </c>
      <c r="AR138" s="456">
        <f>AR139+AR142+AR146</f>
        <v>0</v>
      </c>
      <c r="AS138" s="496"/>
      <c r="AT138" s="496"/>
      <c r="AU138" s="496"/>
      <c r="AV138" s="496"/>
      <c r="AW138" s="496"/>
      <c r="AX138" s="496"/>
      <c r="AY138" s="496"/>
      <c r="AZ138" s="496"/>
      <c r="BA138" s="496"/>
      <c r="BB138" s="496"/>
      <c r="BC138" s="496"/>
      <c r="BD138" s="496"/>
      <c r="BE138" s="496"/>
      <c r="BF138" s="496"/>
    </row>
    <row r="139" spans="3:58">
      <c r="C139" s="341" t="s">
        <v>2304</v>
      </c>
      <c r="D139" s="378" t="s">
        <v>1572</v>
      </c>
      <c r="E139" s="809" t="s">
        <v>1498</v>
      </c>
      <c r="F139" s="810"/>
      <c r="G139" s="454">
        <f t="shared" ref="G139:N139" si="183">G140+G141</f>
        <v>0</v>
      </c>
      <c r="H139" s="456">
        <f t="shared" si="183"/>
        <v>0</v>
      </c>
      <c r="I139" s="454">
        <f t="shared" si="183"/>
        <v>0</v>
      </c>
      <c r="J139" s="456">
        <f t="shared" si="183"/>
        <v>0</v>
      </c>
      <c r="K139" s="454">
        <f t="shared" si="183"/>
        <v>0</v>
      </c>
      <c r="L139" s="456">
        <f t="shared" si="183"/>
        <v>0</v>
      </c>
      <c r="M139" s="454">
        <f t="shared" si="183"/>
        <v>0</v>
      </c>
      <c r="N139" s="456">
        <f t="shared" si="183"/>
        <v>0</v>
      </c>
      <c r="O139" s="454">
        <f t="shared" si="151"/>
        <v>0</v>
      </c>
      <c r="P139" s="455">
        <f>P140+P141</f>
        <v>0</v>
      </c>
      <c r="Q139" s="456">
        <f>Q140+Q141</f>
        <v>0</v>
      </c>
      <c r="R139" s="457">
        <f>R140+R141</f>
        <v>0</v>
      </c>
      <c r="S139" s="455">
        <f>S140+S141</f>
        <v>0</v>
      </c>
      <c r="T139" s="456">
        <f>T140+T141</f>
        <v>0</v>
      </c>
      <c r="U139" s="457">
        <f t="shared" si="152"/>
        <v>0</v>
      </c>
      <c r="V139" s="455">
        <f>V140+V141</f>
        <v>0</v>
      </c>
      <c r="W139" s="456">
        <f>W140+W141</f>
        <v>0</v>
      </c>
      <c r="X139" s="457">
        <f>X140+X141</f>
        <v>0</v>
      </c>
      <c r="Y139" s="455">
        <f>Y140+Y141</f>
        <v>0</v>
      </c>
      <c r="Z139" s="456">
        <f>Z140+Z141</f>
        <v>0</v>
      </c>
      <c r="AA139" s="457">
        <f t="shared" si="153"/>
        <v>0</v>
      </c>
      <c r="AB139" s="455">
        <f>AB140+AB141</f>
        <v>0</v>
      </c>
      <c r="AC139" s="456">
        <f>AC140+AC141</f>
        <v>0</v>
      </c>
      <c r="AD139" s="457">
        <f>AD140+AD141</f>
        <v>0</v>
      </c>
      <c r="AE139" s="455">
        <f>AE140+AE141</f>
        <v>0</v>
      </c>
      <c r="AF139" s="456">
        <f>AF140+AF141</f>
        <v>0</v>
      </c>
      <c r="AG139" s="457">
        <f t="shared" si="154"/>
        <v>0</v>
      </c>
      <c r="AH139" s="455">
        <f>AH140+AH141</f>
        <v>0</v>
      </c>
      <c r="AI139" s="456">
        <f>AI140+AI141</f>
        <v>0</v>
      </c>
      <c r="AJ139" s="457">
        <f>AJ140+AJ141</f>
        <v>0</v>
      </c>
      <c r="AK139" s="455">
        <f>AK140+AK141</f>
        <v>0</v>
      </c>
      <c r="AL139" s="456">
        <f>AL140+AL141</f>
        <v>0</v>
      </c>
      <c r="AM139" s="457">
        <f t="shared" si="155"/>
        <v>0</v>
      </c>
      <c r="AN139" s="455">
        <f>AN140+AN141</f>
        <v>0</v>
      </c>
      <c r="AO139" s="456">
        <f>AO140+AO141</f>
        <v>0</v>
      </c>
      <c r="AP139" s="457">
        <f>AP140+AP141</f>
        <v>0</v>
      </c>
      <c r="AQ139" s="455">
        <f>AQ140+AQ141</f>
        <v>0</v>
      </c>
      <c r="AR139" s="456">
        <f>AR140+AR141</f>
        <v>0</v>
      </c>
      <c r="AS139" s="496"/>
      <c r="AT139" s="496"/>
      <c r="AU139" s="496"/>
      <c r="AV139" s="496"/>
      <c r="AW139" s="496"/>
      <c r="AX139" s="496"/>
      <c r="AY139" s="496"/>
      <c r="AZ139" s="496"/>
      <c r="BA139" s="496"/>
      <c r="BB139" s="496"/>
      <c r="BC139" s="496"/>
      <c r="BD139" s="496"/>
      <c r="BE139" s="496"/>
      <c r="BF139" s="496"/>
    </row>
    <row r="140" spans="3:58">
      <c r="D140" s="378" t="s">
        <v>1573</v>
      </c>
      <c r="E140" s="807" t="s">
        <v>1481</v>
      </c>
      <c r="F140" s="808"/>
      <c r="G140" s="454">
        <f t="shared" ref="G140:N141" si="184">SUMIF($E$154:$E$183,$D140,G$154:G$183)</f>
        <v>0</v>
      </c>
      <c r="H140" s="456">
        <f t="shared" si="184"/>
        <v>0</v>
      </c>
      <c r="I140" s="454">
        <f t="shared" si="184"/>
        <v>0</v>
      </c>
      <c r="J140" s="456">
        <f t="shared" si="184"/>
        <v>0</v>
      </c>
      <c r="K140" s="454">
        <f t="shared" si="184"/>
        <v>0</v>
      </c>
      <c r="L140" s="456">
        <f t="shared" si="184"/>
        <v>0</v>
      </c>
      <c r="M140" s="454">
        <f t="shared" si="184"/>
        <v>0</v>
      </c>
      <c r="N140" s="456">
        <f t="shared" si="184"/>
        <v>0</v>
      </c>
      <c r="O140" s="454">
        <f t="shared" si="151"/>
        <v>0</v>
      </c>
      <c r="P140" s="455">
        <f t="shared" ref="P140:T141" si="185">SUMIF($E$154:$E$183,$D140,P$154:P$183)</f>
        <v>0</v>
      </c>
      <c r="Q140" s="456">
        <f t="shared" si="185"/>
        <v>0</v>
      </c>
      <c r="R140" s="457">
        <f t="shared" si="185"/>
        <v>0</v>
      </c>
      <c r="S140" s="455">
        <f t="shared" si="185"/>
        <v>0</v>
      </c>
      <c r="T140" s="456">
        <f t="shared" si="185"/>
        <v>0</v>
      </c>
      <c r="U140" s="457">
        <f t="shared" si="152"/>
        <v>0</v>
      </c>
      <c r="V140" s="455">
        <f t="shared" ref="V140:Z141" si="186">SUMIF($E$154:$E$183,$D140,V$154:V$183)</f>
        <v>0</v>
      </c>
      <c r="W140" s="456">
        <f t="shared" si="186"/>
        <v>0</v>
      </c>
      <c r="X140" s="457">
        <f t="shared" si="186"/>
        <v>0</v>
      </c>
      <c r="Y140" s="455">
        <f t="shared" si="186"/>
        <v>0</v>
      </c>
      <c r="Z140" s="456">
        <f t="shared" si="186"/>
        <v>0</v>
      </c>
      <c r="AA140" s="457">
        <f t="shared" si="153"/>
        <v>0</v>
      </c>
      <c r="AB140" s="455">
        <f t="shared" ref="AB140:AF141" si="187">SUMIF($E$154:$E$183,$D140,AB$154:AB$183)</f>
        <v>0</v>
      </c>
      <c r="AC140" s="456">
        <f t="shared" si="187"/>
        <v>0</v>
      </c>
      <c r="AD140" s="457">
        <f t="shared" si="187"/>
        <v>0</v>
      </c>
      <c r="AE140" s="455">
        <f t="shared" si="187"/>
        <v>0</v>
      </c>
      <c r="AF140" s="456">
        <f t="shared" si="187"/>
        <v>0</v>
      </c>
      <c r="AG140" s="457">
        <f t="shared" si="154"/>
        <v>0</v>
      </c>
      <c r="AH140" s="455">
        <f t="shared" ref="AH140:AL141" si="188">SUMIF($E$154:$E$183,$D140,AH$154:AH$183)</f>
        <v>0</v>
      </c>
      <c r="AI140" s="456">
        <f t="shared" si="188"/>
        <v>0</v>
      </c>
      <c r="AJ140" s="457">
        <f t="shared" si="188"/>
        <v>0</v>
      </c>
      <c r="AK140" s="455">
        <f t="shared" si="188"/>
        <v>0</v>
      </c>
      <c r="AL140" s="456">
        <f t="shared" si="188"/>
        <v>0</v>
      </c>
      <c r="AM140" s="457">
        <f t="shared" si="155"/>
        <v>0</v>
      </c>
      <c r="AN140" s="455">
        <f t="shared" ref="AN140:AR141" si="189">SUMIF($E$154:$E$183,$D140,AN$154:AN$183)</f>
        <v>0</v>
      </c>
      <c r="AO140" s="456">
        <f t="shared" si="189"/>
        <v>0</v>
      </c>
      <c r="AP140" s="457">
        <f t="shared" si="189"/>
        <v>0</v>
      </c>
      <c r="AQ140" s="455">
        <f t="shared" si="189"/>
        <v>0</v>
      </c>
      <c r="AR140" s="456">
        <f t="shared" si="189"/>
        <v>0</v>
      </c>
      <c r="AS140" s="496"/>
      <c r="AT140" s="496"/>
      <c r="AU140" s="496"/>
      <c r="AV140" s="496"/>
      <c r="AW140" s="496"/>
      <c r="AX140" s="496"/>
      <c r="AY140" s="496"/>
      <c r="AZ140" s="496"/>
      <c r="BA140" s="496"/>
      <c r="BB140" s="496"/>
      <c r="BC140" s="496"/>
      <c r="BD140" s="496"/>
      <c r="BE140" s="496"/>
      <c r="BF140" s="496"/>
    </row>
    <row r="141" spans="3:58">
      <c r="D141" s="378" t="s">
        <v>1574</v>
      </c>
      <c r="E141" s="807" t="s">
        <v>1483</v>
      </c>
      <c r="F141" s="808"/>
      <c r="G141" s="454">
        <f t="shared" si="184"/>
        <v>0</v>
      </c>
      <c r="H141" s="456">
        <f t="shared" si="184"/>
        <v>0</v>
      </c>
      <c r="I141" s="454">
        <f t="shared" si="184"/>
        <v>0</v>
      </c>
      <c r="J141" s="456">
        <f t="shared" si="184"/>
        <v>0</v>
      </c>
      <c r="K141" s="454">
        <f t="shared" si="184"/>
        <v>0</v>
      </c>
      <c r="L141" s="456">
        <f t="shared" si="184"/>
        <v>0</v>
      </c>
      <c r="M141" s="454">
        <f t="shared" si="184"/>
        <v>0</v>
      </c>
      <c r="N141" s="456">
        <f t="shared" si="184"/>
        <v>0</v>
      </c>
      <c r="O141" s="454">
        <f t="shared" si="151"/>
        <v>0</v>
      </c>
      <c r="P141" s="455">
        <f t="shared" si="185"/>
        <v>0</v>
      </c>
      <c r="Q141" s="456">
        <f t="shared" si="185"/>
        <v>0</v>
      </c>
      <c r="R141" s="457">
        <f t="shared" si="185"/>
        <v>0</v>
      </c>
      <c r="S141" s="455">
        <f t="shared" si="185"/>
        <v>0</v>
      </c>
      <c r="T141" s="456">
        <f t="shared" si="185"/>
        <v>0</v>
      </c>
      <c r="U141" s="457">
        <f t="shared" si="152"/>
        <v>0</v>
      </c>
      <c r="V141" s="455">
        <f t="shared" si="186"/>
        <v>0</v>
      </c>
      <c r="W141" s="456">
        <f t="shared" si="186"/>
        <v>0</v>
      </c>
      <c r="X141" s="457">
        <f t="shared" si="186"/>
        <v>0</v>
      </c>
      <c r="Y141" s="455">
        <f t="shared" si="186"/>
        <v>0</v>
      </c>
      <c r="Z141" s="456">
        <f t="shared" si="186"/>
        <v>0</v>
      </c>
      <c r="AA141" s="457">
        <f t="shared" si="153"/>
        <v>0</v>
      </c>
      <c r="AB141" s="455">
        <f t="shared" si="187"/>
        <v>0</v>
      </c>
      <c r="AC141" s="456">
        <f t="shared" si="187"/>
        <v>0</v>
      </c>
      <c r="AD141" s="457">
        <f t="shared" si="187"/>
        <v>0</v>
      </c>
      <c r="AE141" s="455">
        <f t="shared" si="187"/>
        <v>0</v>
      </c>
      <c r="AF141" s="456">
        <f t="shared" si="187"/>
        <v>0</v>
      </c>
      <c r="AG141" s="457">
        <f t="shared" si="154"/>
        <v>0</v>
      </c>
      <c r="AH141" s="455">
        <f t="shared" si="188"/>
        <v>0</v>
      </c>
      <c r="AI141" s="456">
        <f t="shared" si="188"/>
        <v>0</v>
      </c>
      <c r="AJ141" s="457">
        <f t="shared" si="188"/>
        <v>0</v>
      </c>
      <c r="AK141" s="455">
        <f t="shared" si="188"/>
        <v>0</v>
      </c>
      <c r="AL141" s="456">
        <f t="shared" si="188"/>
        <v>0</v>
      </c>
      <c r="AM141" s="457">
        <f t="shared" si="155"/>
        <v>0</v>
      </c>
      <c r="AN141" s="455">
        <f t="shared" si="189"/>
        <v>0</v>
      </c>
      <c r="AO141" s="456">
        <f t="shared" si="189"/>
        <v>0</v>
      </c>
      <c r="AP141" s="457">
        <f t="shared" si="189"/>
        <v>0</v>
      </c>
      <c r="AQ141" s="455">
        <f t="shared" si="189"/>
        <v>0</v>
      </c>
      <c r="AR141" s="456">
        <f t="shared" si="189"/>
        <v>0</v>
      </c>
      <c r="AS141" s="496"/>
      <c r="AT141" s="496"/>
      <c r="AU141" s="496"/>
      <c r="AV141" s="496"/>
      <c r="AW141" s="496"/>
      <c r="AX141" s="496"/>
      <c r="AY141" s="496"/>
      <c r="AZ141" s="496"/>
      <c r="BA141" s="496"/>
      <c r="BB141" s="496"/>
      <c r="BC141" s="496"/>
      <c r="BD141" s="496"/>
      <c r="BE141" s="496"/>
      <c r="BF141" s="496"/>
    </row>
    <row r="142" spans="3:58">
      <c r="C142" s="341" t="s">
        <v>2304</v>
      </c>
      <c r="D142" s="378" t="s">
        <v>1575</v>
      </c>
      <c r="E142" s="809" t="s">
        <v>1792</v>
      </c>
      <c r="F142" s="810"/>
      <c r="G142" s="454">
        <f t="shared" ref="G142:N142" si="190">G143+G144+G145</f>
        <v>0</v>
      </c>
      <c r="H142" s="456">
        <f t="shared" si="190"/>
        <v>0</v>
      </c>
      <c r="I142" s="454">
        <f t="shared" si="190"/>
        <v>0</v>
      </c>
      <c r="J142" s="456">
        <f t="shared" si="190"/>
        <v>0</v>
      </c>
      <c r="K142" s="454">
        <f t="shared" si="190"/>
        <v>0</v>
      </c>
      <c r="L142" s="456">
        <f t="shared" si="190"/>
        <v>0</v>
      </c>
      <c r="M142" s="454">
        <f t="shared" si="190"/>
        <v>0</v>
      </c>
      <c r="N142" s="456">
        <f t="shared" si="190"/>
        <v>0</v>
      </c>
      <c r="O142" s="454">
        <f t="shared" si="151"/>
        <v>0</v>
      </c>
      <c r="P142" s="455">
        <f>P143+P144+P145</f>
        <v>0</v>
      </c>
      <c r="Q142" s="456">
        <f>Q143+Q144+Q145</f>
        <v>0</v>
      </c>
      <c r="R142" s="457">
        <f>R143+R144+R145</f>
        <v>0</v>
      </c>
      <c r="S142" s="455">
        <f>S143+S144+S145</f>
        <v>0</v>
      </c>
      <c r="T142" s="456">
        <f>T143+T144+T145</f>
        <v>0</v>
      </c>
      <c r="U142" s="457">
        <f t="shared" si="152"/>
        <v>0</v>
      </c>
      <c r="V142" s="455">
        <f>V143+V144+V145</f>
        <v>0</v>
      </c>
      <c r="W142" s="456">
        <f>W143+W144+W145</f>
        <v>0</v>
      </c>
      <c r="X142" s="457">
        <f>X143+X144+X145</f>
        <v>0</v>
      </c>
      <c r="Y142" s="455">
        <f>Y143+Y144+Y145</f>
        <v>0</v>
      </c>
      <c r="Z142" s="456">
        <f>Z143+Z144+Z145</f>
        <v>0</v>
      </c>
      <c r="AA142" s="457">
        <f t="shared" si="153"/>
        <v>0</v>
      </c>
      <c r="AB142" s="455">
        <f>AB143+AB144+AB145</f>
        <v>0</v>
      </c>
      <c r="AC142" s="456">
        <f>AC143+AC144+AC145</f>
        <v>0</v>
      </c>
      <c r="AD142" s="457">
        <f>AD143+AD144+AD145</f>
        <v>0</v>
      </c>
      <c r="AE142" s="455">
        <f>AE143+AE144+AE145</f>
        <v>0</v>
      </c>
      <c r="AF142" s="456">
        <f>AF143+AF144+AF145</f>
        <v>0</v>
      </c>
      <c r="AG142" s="457">
        <f t="shared" si="154"/>
        <v>0</v>
      </c>
      <c r="AH142" s="455">
        <f>AH143+AH144+AH145</f>
        <v>0</v>
      </c>
      <c r="AI142" s="456">
        <f>AI143+AI144+AI145</f>
        <v>0</v>
      </c>
      <c r="AJ142" s="457">
        <f>AJ143+AJ144+AJ145</f>
        <v>0</v>
      </c>
      <c r="AK142" s="455">
        <f>AK143+AK144+AK145</f>
        <v>0</v>
      </c>
      <c r="AL142" s="456">
        <f>AL143+AL144+AL145</f>
        <v>0</v>
      </c>
      <c r="AM142" s="457">
        <f t="shared" si="155"/>
        <v>0</v>
      </c>
      <c r="AN142" s="455">
        <f>AN143+AN144+AN145</f>
        <v>0</v>
      </c>
      <c r="AO142" s="456">
        <f>AO143+AO144+AO145</f>
        <v>0</v>
      </c>
      <c r="AP142" s="457">
        <f>AP143+AP144+AP145</f>
        <v>0</v>
      </c>
      <c r="AQ142" s="455">
        <f>AQ143+AQ144+AQ145</f>
        <v>0</v>
      </c>
      <c r="AR142" s="456">
        <f>AR143+AR144+AR145</f>
        <v>0</v>
      </c>
      <c r="AS142" s="496"/>
      <c r="AT142" s="496"/>
      <c r="AU142" s="496"/>
      <c r="AV142" s="496"/>
      <c r="AW142" s="496"/>
      <c r="AX142" s="496"/>
      <c r="AY142" s="496"/>
      <c r="AZ142" s="496"/>
      <c r="BA142" s="496"/>
      <c r="BB142" s="496"/>
      <c r="BC142" s="496"/>
      <c r="BD142" s="496"/>
      <c r="BE142" s="496"/>
      <c r="BF142" s="496"/>
    </row>
    <row r="143" spans="3:58">
      <c r="D143" s="378" t="s">
        <v>1576</v>
      </c>
      <c r="E143" s="807" t="s">
        <v>1481</v>
      </c>
      <c r="F143" s="808"/>
      <c r="G143" s="454">
        <f t="shared" ref="G143:N145" si="191">SUMIF($E$154:$E$183,$D143,G$154:G$183)</f>
        <v>0</v>
      </c>
      <c r="H143" s="456">
        <f t="shared" si="191"/>
        <v>0</v>
      </c>
      <c r="I143" s="454">
        <f t="shared" si="191"/>
        <v>0</v>
      </c>
      <c r="J143" s="456">
        <f t="shared" si="191"/>
        <v>0</v>
      </c>
      <c r="K143" s="454">
        <f t="shared" si="191"/>
        <v>0</v>
      </c>
      <c r="L143" s="456">
        <f t="shared" si="191"/>
        <v>0</v>
      </c>
      <c r="M143" s="454">
        <f t="shared" si="191"/>
        <v>0</v>
      </c>
      <c r="N143" s="456">
        <f t="shared" si="191"/>
        <v>0</v>
      </c>
      <c r="O143" s="454">
        <f t="shared" si="151"/>
        <v>0</v>
      </c>
      <c r="P143" s="455">
        <f t="shared" ref="P143:Q145" si="192">SUMIF($E$154:$E$183,$D143,P$154:P$183)</f>
        <v>0</v>
      </c>
      <c r="Q143" s="456">
        <f t="shared" si="192"/>
        <v>0</v>
      </c>
      <c r="R143" s="457">
        <f t="shared" ref="R143:S145" si="193">SUMIF($E$154:$E$183,$D143,R$154:R$183)</f>
        <v>0</v>
      </c>
      <c r="S143" s="455">
        <f t="shared" si="193"/>
        <v>0</v>
      </c>
      <c r="T143" s="456">
        <f>SUMIF($E$154:$E$183,$D143,T$154:T$183)</f>
        <v>0</v>
      </c>
      <c r="U143" s="457">
        <f t="shared" si="152"/>
        <v>0</v>
      </c>
      <c r="V143" s="455">
        <f t="shared" ref="V143:W145" si="194">SUMIF($E$154:$E$183,$D143,V$154:V$183)</f>
        <v>0</v>
      </c>
      <c r="W143" s="456">
        <f t="shared" si="194"/>
        <v>0</v>
      </c>
      <c r="X143" s="457">
        <f t="shared" ref="X143:Y145" si="195">SUMIF($E$154:$E$183,$D143,X$154:X$183)</f>
        <v>0</v>
      </c>
      <c r="Y143" s="455">
        <f t="shared" si="195"/>
        <v>0</v>
      </c>
      <c r="Z143" s="456">
        <f>SUMIF($E$154:$E$183,$D143,Z$154:Z$183)</f>
        <v>0</v>
      </c>
      <c r="AA143" s="457">
        <f t="shared" si="153"/>
        <v>0</v>
      </c>
      <c r="AB143" s="455">
        <f t="shared" ref="AB143:AC145" si="196">SUMIF($E$154:$E$183,$D143,AB$154:AB$183)</f>
        <v>0</v>
      </c>
      <c r="AC143" s="456">
        <f t="shared" si="196"/>
        <v>0</v>
      </c>
      <c r="AD143" s="457">
        <f t="shared" ref="AD143:AE145" si="197">SUMIF($E$154:$E$183,$D143,AD$154:AD$183)</f>
        <v>0</v>
      </c>
      <c r="AE143" s="455">
        <f t="shared" si="197"/>
        <v>0</v>
      </c>
      <c r="AF143" s="456">
        <f>SUMIF($E$154:$E$183,$D143,AF$154:AF$183)</f>
        <v>0</v>
      </c>
      <c r="AG143" s="457">
        <f t="shared" si="154"/>
        <v>0</v>
      </c>
      <c r="AH143" s="455">
        <f t="shared" ref="AH143:AI145" si="198">SUMIF($E$154:$E$183,$D143,AH$154:AH$183)</f>
        <v>0</v>
      </c>
      <c r="AI143" s="456">
        <f t="shared" si="198"/>
        <v>0</v>
      </c>
      <c r="AJ143" s="457">
        <f t="shared" ref="AJ143:AK145" si="199">SUMIF($E$154:$E$183,$D143,AJ$154:AJ$183)</f>
        <v>0</v>
      </c>
      <c r="AK143" s="455">
        <f t="shared" si="199"/>
        <v>0</v>
      </c>
      <c r="AL143" s="456">
        <f>SUMIF($E$154:$E$183,$D143,AL$154:AL$183)</f>
        <v>0</v>
      </c>
      <c r="AM143" s="457">
        <f t="shared" si="155"/>
        <v>0</v>
      </c>
      <c r="AN143" s="455">
        <f t="shared" ref="AN143:AO145" si="200">SUMIF($E$154:$E$183,$D143,AN$154:AN$183)</f>
        <v>0</v>
      </c>
      <c r="AO143" s="456">
        <f t="shared" si="200"/>
        <v>0</v>
      </c>
      <c r="AP143" s="457">
        <f t="shared" ref="AP143:AQ145" si="201">SUMIF($E$154:$E$183,$D143,AP$154:AP$183)</f>
        <v>0</v>
      </c>
      <c r="AQ143" s="455">
        <f t="shared" si="201"/>
        <v>0</v>
      </c>
      <c r="AR143" s="456">
        <f>SUMIF($E$154:$E$183,$D143,AR$154:AR$183)</f>
        <v>0</v>
      </c>
      <c r="AS143" s="496"/>
      <c r="AT143" s="496"/>
      <c r="AU143" s="496"/>
      <c r="AV143" s="496"/>
      <c r="AW143" s="496"/>
      <c r="AX143" s="496"/>
      <c r="AY143" s="496"/>
      <c r="AZ143" s="496"/>
      <c r="BA143" s="496"/>
      <c r="BB143" s="496"/>
      <c r="BC143" s="496"/>
      <c r="BD143" s="496"/>
      <c r="BE143" s="496"/>
      <c r="BF143" s="496"/>
    </row>
    <row r="144" spans="3:58">
      <c r="D144" s="378" t="s">
        <v>1577</v>
      </c>
      <c r="E144" s="807" t="s">
        <v>1483</v>
      </c>
      <c r="F144" s="808"/>
      <c r="G144" s="454">
        <f t="shared" si="191"/>
        <v>0</v>
      </c>
      <c r="H144" s="456">
        <f t="shared" si="191"/>
        <v>0</v>
      </c>
      <c r="I144" s="454">
        <f t="shared" si="191"/>
        <v>0</v>
      </c>
      <c r="J144" s="456">
        <f t="shared" si="191"/>
        <v>0</v>
      </c>
      <c r="K144" s="454">
        <f t="shared" si="191"/>
        <v>0</v>
      </c>
      <c r="L144" s="456">
        <f t="shared" si="191"/>
        <v>0</v>
      </c>
      <c r="M144" s="454">
        <f t="shared" si="191"/>
        <v>0</v>
      </c>
      <c r="N144" s="456">
        <f t="shared" si="191"/>
        <v>0</v>
      </c>
      <c r="O144" s="454">
        <f t="shared" si="151"/>
        <v>0</v>
      </c>
      <c r="P144" s="455">
        <f t="shared" si="192"/>
        <v>0</v>
      </c>
      <c r="Q144" s="456">
        <f t="shared" si="192"/>
        <v>0</v>
      </c>
      <c r="R144" s="457">
        <f t="shared" si="193"/>
        <v>0</v>
      </c>
      <c r="S144" s="455">
        <f t="shared" si="193"/>
        <v>0</v>
      </c>
      <c r="T144" s="456">
        <f>SUMIF($E$154:$E$183,$D144,T$154:T$183)</f>
        <v>0</v>
      </c>
      <c r="U144" s="457">
        <f t="shared" si="152"/>
        <v>0</v>
      </c>
      <c r="V144" s="455">
        <f t="shared" si="194"/>
        <v>0</v>
      </c>
      <c r="W144" s="456">
        <f t="shared" si="194"/>
        <v>0</v>
      </c>
      <c r="X144" s="457">
        <f t="shared" si="195"/>
        <v>0</v>
      </c>
      <c r="Y144" s="455">
        <f t="shared" si="195"/>
        <v>0</v>
      </c>
      <c r="Z144" s="456">
        <f>SUMIF($E$154:$E$183,$D144,Z$154:Z$183)</f>
        <v>0</v>
      </c>
      <c r="AA144" s="457">
        <f t="shared" si="153"/>
        <v>0</v>
      </c>
      <c r="AB144" s="455">
        <f t="shared" si="196"/>
        <v>0</v>
      </c>
      <c r="AC144" s="456">
        <f t="shared" si="196"/>
        <v>0</v>
      </c>
      <c r="AD144" s="457">
        <f t="shared" si="197"/>
        <v>0</v>
      </c>
      <c r="AE144" s="455">
        <f t="shared" si="197"/>
        <v>0</v>
      </c>
      <c r="AF144" s="456">
        <f>SUMIF($E$154:$E$183,$D144,AF$154:AF$183)</f>
        <v>0</v>
      </c>
      <c r="AG144" s="457">
        <f t="shared" si="154"/>
        <v>0</v>
      </c>
      <c r="AH144" s="455">
        <f t="shared" si="198"/>
        <v>0</v>
      </c>
      <c r="AI144" s="456">
        <f t="shared" si="198"/>
        <v>0</v>
      </c>
      <c r="AJ144" s="457">
        <f t="shared" si="199"/>
        <v>0</v>
      </c>
      <c r="AK144" s="455">
        <f t="shared" si="199"/>
        <v>0</v>
      </c>
      <c r="AL144" s="456">
        <f>SUMIF($E$154:$E$183,$D144,AL$154:AL$183)</f>
        <v>0</v>
      </c>
      <c r="AM144" s="457">
        <f t="shared" si="155"/>
        <v>0</v>
      </c>
      <c r="AN144" s="455">
        <f t="shared" si="200"/>
        <v>0</v>
      </c>
      <c r="AO144" s="456">
        <f t="shared" si="200"/>
        <v>0</v>
      </c>
      <c r="AP144" s="457">
        <f t="shared" si="201"/>
        <v>0</v>
      </c>
      <c r="AQ144" s="455">
        <f t="shared" si="201"/>
        <v>0</v>
      </c>
      <c r="AR144" s="456">
        <f>SUMIF($E$154:$E$183,$D144,AR$154:AR$183)</f>
        <v>0</v>
      </c>
      <c r="AS144" s="496"/>
      <c r="AT144" s="496"/>
      <c r="AU144" s="496"/>
      <c r="AV144" s="496"/>
      <c r="AW144" s="496"/>
      <c r="AX144" s="496"/>
      <c r="AY144" s="496"/>
      <c r="AZ144" s="496"/>
      <c r="BA144" s="496"/>
      <c r="BB144" s="496"/>
      <c r="BC144" s="496"/>
      <c r="BD144" s="496"/>
      <c r="BE144" s="496"/>
      <c r="BF144" s="496"/>
    </row>
    <row r="145" spans="1:58">
      <c r="D145" s="378" t="s">
        <v>1578</v>
      </c>
      <c r="E145" s="807" t="s">
        <v>1485</v>
      </c>
      <c r="F145" s="808"/>
      <c r="G145" s="454">
        <f t="shared" si="191"/>
        <v>0</v>
      </c>
      <c r="H145" s="456">
        <f t="shared" si="191"/>
        <v>0</v>
      </c>
      <c r="I145" s="454">
        <f t="shared" si="191"/>
        <v>0</v>
      </c>
      <c r="J145" s="456">
        <f t="shared" si="191"/>
        <v>0</v>
      </c>
      <c r="K145" s="454">
        <f t="shared" si="191"/>
        <v>0</v>
      </c>
      <c r="L145" s="456">
        <f t="shared" si="191"/>
        <v>0</v>
      </c>
      <c r="M145" s="454">
        <f t="shared" si="191"/>
        <v>0</v>
      </c>
      <c r="N145" s="456">
        <f t="shared" si="191"/>
        <v>0</v>
      </c>
      <c r="O145" s="454">
        <f t="shared" si="151"/>
        <v>0</v>
      </c>
      <c r="P145" s="455">
        <f t="shared" si="192"/>
        <v>0</v>
      </c>
      <c r="Q145" s="456">
        <f t="shared" si="192"/>
        <v>0</v>
      </c>
      <c r="R145" s="457">
        <f t="shared" si="193"/>
        <v>0</v>
      </c>
      <c r="S145" s="455">
        <f t="shared" si="193"/>
        <v>0</v>
      </c>
      <c r="T145" s="456">
        <f>SUMIF($E$154:$E$183,$D145,T$154:T$183)</f>
        <v>0</v>
      </c>
      <c r="U145" s="457">
        <f t="shared" si="152"/>
        <v>0</v>
      </c>
      <c r="V145" s="455">
        <f t="shared" si="194"/>
        <v>0</v>
      </c>
      <c r="W145" s="456">
        <f t="shared" si="194"/>
        <v>0</v>
      </c>
      <c r="X145" s="457">
        <f t="shared" si="195"/>
        <v>0</v>
      </c>
      <c r="Y145" s="455">
        <f t="shared" si="195"/>
        <v>0</v>
      </c>
      <c r="Z145" s="456">
        <f>SUMIF($E$154:$E$183,$D145,Z$154:Z$183)</f>
        <v>0</v>
      </c>
      <c r="AA145" s="457">
        <f t="shared" si="153"/>
        <v>0</v>
      </c>
      <c r="AB145" s="455">
        <f t="shared" si="196"/>
        <v>0</v>
      </c>
      <c r="AC145" s="456">
        <f t="shared" si="196"/>
        <v>0</v>
      </c>
      <c r="AD145" s="457">
        <f t="shared" si="197"/>
        <v>0</v>
      </c>
      <c r="AE145" s="455">
        <f t="shared" si="197"/>
        <v>0</v>
      </c>
      <c r="AF145" s="456">
        <f>SUMIF($E$154:$E$183,$D145,AF$154:AF$183)</f>
        <v>0</v>
      </c>
      <c r="AG145" s="457">
        <f t="shared" si="154"/>
        <v>0</v>
      </c>
      <c r="AH145" s="455">
        <f t="shared" si="198"/>
        <v>0</v>
      </c>
      <c r="AI145" s="456">
        <f t="shared" si="198"/>
        <v>0</v>
      </c>
      <c r="AJ145" s="457">
        <f t="shared" si="199"/>
        <v>0</v>
      </c>
      <c r="AK145" s="455">
        <f t="shared" si="199"/>
        <v>0</v>
      </c>
      <c r="AL145" s="456">
        <f>SUMIF($E$154:$E$183,$D145,AL$154:AL$183)</f>
        <v>0</v>
      </c>
      <c r="AM145" s="457">
        <f t="shared" si="155"/>
        <v>0</v>
      </c>
      <c r="AN145" s="455">
        <f t="shared" si="200"/>
        <v>0</v>
      </c>
      <c r="AO145" s="456">
        <f t="shared" si="200"/>
        <v>0</v>
      </c>
      <c r="AP145" s="457">
        <f t="shared" si="201"/>
        <v>0</v>
      </c>
      <c r="AQ145" s="455">
        <f t="shared" si="201"/>
        <v>0</v>
      </c>
      <c r="AR145" s="456">
        <f>SUMIF($E$154:$E$183,$D145,AR$154:AR$183)</f>
        <v>0</v>
      </c>
      <c r="AS145" s="496"/>
      <c r="AT145" s="496"/>
      <c r="AU145" s="496"/>
      <c r="AV145" s="496"/>
      <c r="AW145" s="496"/>
      <c r="AX145" s="496"/>
      <c r="AY145" s="496"/>
      <c r="AZ145" s="496"/>
      <c r="BA145" s="496"/>
      <c r="BB145" s="496"/>
      <c r="BC145" s="496"/>
      <c r="BD145" s="496"/>
      <c r="BE145" s="496"/>
      <c r="BF145" s="496"/>
    </row>
    <row r="146" spans="1:58">
      <c r="C146" s="341" t="s">
        <v>2304</v>
      </c>
      <c r="D146" s="378" t="s">
        <v>1579</v>
      </c>
      <c r="E146" s="809" t="s">
        <v>1797</v>
      </c>
      <c r="F146" s="810"/>
      <c r="G146" s="454">
        <f t="shared" ref="G146:N146" si="202">G147+G148+G149</f>
        <v>0</v>
      </c>
      <c r="H146" s="456">
        <f t="shared" si="202"/>
        <v>0</v>
      </c>
      <c r="I146" s="454">
        <f t="shared" si="202"/>
        <v>0</v>
      </c>
      <c r="J146" s="456">
        <f t="shared" si="202"/>
        <v>0</v>
      </c>
      <c r="K146" s="454">
        <f t="shared" si="202"/>
        <v>0</v>
      </c>
      <c r="L146" s="456">
        <f t="shared" si="202"/>
        <v>0</v>
      </c>
      <c r="M146" s="454">
        <f t="shared" si="202"/>
        <v>0</v>
      </c>
      <c r="N146" s="456">
        <f t="shared" si="202"/>
        <v>0</v>
      </c>
      <c r="O146" s="454">
        <f t="shared" si="151"/>
        <v>0</v>
      </c>
      <c r="P146" s="455">
        <f>P147+P148+P149</f>
        <v>0</v>
      </c>
      <c r="Q146" s="456">
        <f>Q147+Q148+Q149</f>
        <v>0</v>
      </c>
      <c r="R146" s="457">
        <f>R147+R148+R149</f>
        <v>0</v>
      </c>
      <c r="S146" s="455">
        <f>S147+S148+S149</f>
        <v>0</v>
      </c>
      <c r="T146" s="456">
        <f>T147+T148+T149</f>
        <v>0</v>
      </c>
      <c r="U146" s="457">
        <f t="shared" si="152"/>
        <v>0</v>
      </c>
      <c r="V146" s="455">
        <f>V147+V148+V149</f>
        <v>0</v>
      </c>
      <c r="W146" s="456">
        <f>W147+W148+W149</f>
        <v>0</v>
      </c>
      <c r="X146" s="457">
        <f>X147+X148+X149</f>
        <v>0</v>
      </c>
      <c r="Y146" s="455">
        <f>Y147+Y148+Y149</f>
        <v>0</v>
      </c>
      <c r="Z146" s="456">
        <f>Z147+Z148+Z149</f>
        <v>0</v>
      </c>
      <c r="AA146" s="457">
        <f t="shared" si="153"/>
        <v>0</v>
      </c>
      <c r="AB146" s="455">
        <f>AB147+AB148+AB149</f>
        <v>0</v>
      </c>
      <c r="AC146" s="456">
        <f>AC147+AC148+AC149</f>
        <v>0</v>
      </c>
      <c r="AD146" s="457">
        <f>AD147+AD148+AD149</f>
        <v>0</v>
      </c>
      <c r="AE146" s="455">
        <f>AE147+AE148+AE149</f>
        <v>0</v>
      </c>
      <c r="AF146" s="456">
        <f>AF147+AF148+AF149</f>
        <v>0</v>
      </c>
      <c r="AG146" s="457">
        <f t="shared" si="154"/>
        <v>0</v>
      </c>
      <c r="AH146" s="455">
        <f>AH147+AH148+AH149</f>
        <v>0</v>
      </c>
      <c r="AI146" s="456">
        <f>AI147+AI148+AI149</f>
        <v>0</v>
      </c>
      <c r="AJ146" s="457">
        <f>AJ147+AJ148+AJ149</f>
        <v>0</v>
      </c>
      <c r="AK146" s="455">
        <f>AK147+AK148+AK149</f>
        <v>0</v>
      </c>
      <c r="AL146" s="456">
        <f>AL147+AL148+AL149</f>
        <v>0</v>
      </c>
      <c r="AM146" s="457">
        <f t="shared" si="155"/>
        <v>0</v>
      </c>
      <c r="AN146" s="455">
        <f>AN147+AN148+AN149</f>
        <v>0</v>
      </c>
      <c r="AO146" s="456">
        <f>AO147+AO148+AO149</f>
        <v>0</v>
      </c>
      <c r="AP146" s="457">
        <f>AP147+AP148+AP149</f>
        <v>0</v>
      </c>
      <c r="AQ146" s="455">
        <f>AQ147+AQ148+AQ149</f>
        <v>0</v>
      </c>
      <c r="AR146" s="456">
        <f>AR147+AR148+AR149</f>
        <v>0</v>
      </c>
      <c r="AS146" s="496"/>
      <c r="AT146" s="496"/>
      <c r="AU146" s="496"/>
      <c r="AV146" s="496"/>
      <c r="AW146" s="496"/>
      <c r="AX146" s="496"/>
      <c r="AY146" s="496"/>
      <c r="AZ146" s="496"/>
      <c r="BA146" s="496"/>
      <c r="BB146" s="496"/>
      <c r="BC146" s="496"/>
      <c r="BD146" s="496"/>
      <c r="BE146" s="496"/>
      <c r="BF146" s="496"/>
    </row>
    <row r="147" spans="1:58">
      <c r="D147" s="378" t="s">
        <v>1580</v>
      </c>
      <c r="E147" s="807" t="s">
        <v>1481</v>
      </c>
      <c r="F147" s="808"/>
      <c r="G147" s="454">
        <f t="shared" ref="G147:N150" si="203">SUMIF($E$154:$E$183,$D147,G$154:G$183)</f>
        <v>0</v>
      </c>
      <c r="H147" s="456">
        <f t="shared" si="203"/>
        <v>0</v>
      </c>
      <c r="I147" s="454">
        <f t="shared" si="203"/>
        <v>0</v>
      </c>
      <c r="J147" s="456">
        <f t="shared" si="203"/>
        <v>0</v>
      </c>
      <c r="K147" s="454">
        <f t="shared" si="203"/>
        <v>0</v>
      </c>
      <c r="L147" s="456">
        <f t="shared" si="203"/>
        <v>0</v>
      </c>
      <c r="M147" s="454">
        <f t="shared" si="203"/>
        <v>0</v>
      </c>
      <c r="N147" s="456">
        <f t="shared" si="203"/>
        <v>0</v>
      </c>
      <c r="O147" s="454">
        <f t="shared" si="151"/>
        <v>0</v>
      </c>
      <c r="P147" s="455">
        <f t="shared" ref="P147:Q150" si="204">SUMIF($E$154:$E$183,$D147,P$154:P$183)</f>
        <v>0</v>
      </c>
      <c r="Q147" s="456">
        <f t="shared" si="204"/>
        <v>0</v>
      </c>
      <c r="R147" s="457">
        <f t="shared" ref="R147:S150" si="205">SUMIF($E$154:$E$183,$D147,R$154:R$183)</f>
        <v>0</v>
      </c>
      <c r="S147" s="455">
        <f t="shared" si="205"/>
        <v>0</v>
      </c>
      <c r="T147" s="456">
        <f>SUMIF($E$154:$E$183,$D147,T$154:T$183)</f>
        <v>0</v>
      </c>
      <c r="U147" s="457">
        <f t="shared" si="152"/>
        <v>0</v>
      </c>
      <c r="V147" s="455">
        <f t="shared" ref="V147:W150" si="206">SUMIF($E$154:$E$183,$D147,V$154:V$183)</f>
        <v>0</v>
      </c>
      <c r="W147" s="456">
        <f t="shared" si="206"/>
        <v>0</v>
      </c>
      <c r="X147" s="457">
        <f t="shared" ref="X147:Y150" si="207">SUMIF($E$154:$E$183,$D147,X$154:X$183)</f>
        <v>0</v>
      </c>
      <c r="Y147" s="455">
        <f t="shared" si="207"/>
        <v>0</v>
      </c>
      <c r="Z147" s="456">
        <f>SUMIF($E$154:$E$183,$D147,Z$154:Z$183)</f>
        <v>0</v>
      </c>
      <c r="AA147" s="457">
        <f t="shared" si="153"/>
        <v>0</v>
      </c>
      <c r="AB147" s="455">
        <f t="shared" ref="AB147:AC150" si="208">SUMIF($E$154:$E$183,$D147,AB$154:AB$183)</f>
        <v>0</v>
      </c>
      <c r="AC147" s="456">
        <f t="shared" si="208"/>
        <v>0</v>
      </c>
      <c r="AD147" s="457">
        <f t="shared" ref="AD147:AE150" si="209">SUMIF($E$154:$E$183,$D147,AD$154:AD$183)</f>
        <v>0</v>
      </c>
      <c r="AE147" s="455">
        <f t="shared" si="209"/>
        <v>0</v>
      </c>
      <c r="AF147" s="456">
        <f>SUMIF($E$154:$E$183,$D147,AF$154:AF$183)</f>
        <v>0</v>
      </c>
      <c r="AG147" s="457">
        <f t="shared" si="154"/>
        <v>0</v>
      </c>
      <c r="AH147" s="455">
        <f t="shared" ref="AH147:AI150" si="210">SUMIF($E$154:$E$183,$D147,AH$154:AH$183)</f>
        <v>0</v>
      </c>
      <c r="AI147" s="456">
        <f t="shared" si="210"/>
        <v>0</v>
      </c>
      <c r="AJ147" s="457">
        <f t="shared" ref="AJ147:AK150" si="211">SUMIF($E$154:$E$183,$D147,AJ$154:AJ$183)</f>
        <v>0</v>
      </c>
      <c r="AK147" s="455">
        <f t="shared" si="211"/>
        <v>0</v>
      </c>
      <c r="AL147" s="456">
        <f>SUMIF($E$154:$E$183,$D147,AL$154:AL$183)</f>
        <v>0</v>
      </c>
      <c r="AM147" s="457">
        <f t="shared" si="155"/>
        <v>0</v>
      </c>
      <c r="AN147" s="455">
        <f t="shared" ref="AN147:AO150" si="212">SUMIF($E$154:$E$183,$D147,AN$154:AN$183)</f>
        <v>0</v>
      </c>
      <c r="AO147" s="456">
        <f t="shared" si="212"/>
        <v>0</v>
      </c>
      <c r="AP147" s="457">
        <f t="shared" ref="AP147:AQ150" si="213">SUMIF($E$154:$E$183,$D147,AP$154:AP$183)</f>
        <v>0</v>
      </c>
      <c r="AQ147" s="455">
        <f t="shared" si="213"/>
        <v>0</v>
      </c>
      <c r="AR147" s="456">
        <f>SUMIF($E$154:$E$183,$D147,AR$154:AR$183)</f>
        <v>0</v>
      </c>
      <c r="AS147" s="496"/>
      <c r="AT147" s="496"/>
      <c r="AU147" s="496"/>
      <c r="AV147" s="496"/>
      <c r="AW147" s="496"/>
      <c r="AX147" s="496"/>
      <c r="AY147" s="496"/>
      <c r="AZ147" s="496"/>
      <c r="BA147" s="496"/>
      <c r="BB147" s="496"/>
      <c r="BC147" s="496"/>
      <c r="BD147" s="496"/>
      <c r="BE147" s="496"/>
      <c r="BF147" s="496"/>
    </row>
    <row r="148" spans="1:58">
      <c r="D148" s="378" t="s">
        <v>1581</v>
      </c>
      <c r="E148" s="807" t="s">
        <v>1483</v>
      </c>
      <c r="F148" s="808"/>
      <c r="G148" s="454">
        <f t="shared" si="203"/>
        <v>0</v>
      </c>
      <c r="H148" s="456">
        <f t="shared" si="203"/>
        <v>0</v>
      </c>
      <c r="I148" s="454">
        <f t="shared" si="203"/>
        <v>0</v>
      </c>
      <c r="J148" s="456">
        <f t="shared" si="203"/>
        <v>0</v>
      </c>
      <c r="K148" s="454">
        <f t="shared" si="203"/>
        <v>0</v>
      </c>
      <c r="L148" s="456">
        <f t="shared" si="203"/>
        <v>0</v>
      </c>
      <c r="M148" s="454">
        <f t="shared" si="203"/>
        <v>0</v>
      </c>
      <c r="N148" s="456">
        <f t="shared" si="203"/>
        <v>0</v>
      </c>
      <c r="O148" s="454">
        <f t="shared" si="151"/>
        <v>0</v>
      </c>
      <c r="P148" s="455">
        <f t="shared" si="204"/>
        <v>0</v>
      </c>
      <c r="Q148" s="456">
        <f t="shared" si="204"/>
        <v>0</v>
      </c>
      <c r="R148" s="457">
        <f t="shared" si="205"/>
        <v>0</v>
      </c>
      <c r="S148" s="455">
        <f t="shared" si="205"/>
        <v>0</v>
      </c>
      <c r="T148" s="456">
        <f>SUMIF($E$154:$E$183,$D148,T$154:T$183)</f>
        <v>0</v>
      </c>
      <c r="U148" s="457">
        <f t="shared" si="152"/>
        <v>0</v>
      </c>
      <c r="V148" s="455">
        <f t="shared" si="206"/>
        <v>0</v>
      </c>
      <c r="W148" s="456">
        <f t="shared" si="206"/>
        <v>0</v>
      </c>
      <c r="X148" s="457">
        <f t="shared" si="207"/>
        <v>0</v>
      </c>
      <c r="Y148" s="455">
        <f t="shared" si="207"/>
        <v>0</v>
      </c>
      <c r="Z148" s="456">
        <f>SUMIF($E$154:$E$183,$D148,Z$154:Z$183)</f>
        <v>0</v>
      </c>
      <c r="AA148" s="457">
        <f t="shared" si="153"/>
        <v>0</v>
      </c>
      <c r="AB148" s="455">
        <f t="shared" si="208"/>
        <v>0</v>
      </c>
      <c r="AC148" s="456">
        <f t="shared" si="208"/>
        <v>0</v>
      </c>
      <c r="AD148" s="457">
        <f t="shared" si="209"/>
        <v>0</v>
      </c>
      <c r="AE148" s="455">
        <f t="shared" si="209"/>
        <v>0</v>
      </c>
      <c r="AF148" s="456">
        <f>SUMIF($E$154:$E$183,$D148,AF$154:AF$183)</f>
        <v>0</v>
      </c>
      <c r="AG148" s="457">
        <f t="shared" si="154"/>
        <v>0</v>
      </c>
      <c r="AH148" s="455">
        <f t="shared" si="210"/>
        <v>0</v>
      </c>
      <c r="AI148" s="456">
        <f t="shared" si="210"/>
        <v>0</v>
      </c>
      <c r="AJ148" s="457">
        <f t="shared" si="211"/>
        <v>0</v>
      </c>
      <c r="AK148" s="455">
        <f t="shared" si="211"/>
        <v>0</v>
      </c>
      <c r="AL148" s="456">
        <f>SUMIF($E$154:$E$183,$D148,AL$154:AL$183)</f>
        <v>0</v>
      </c>
      <c r="AM148" s="457">
        <f t="shared" si="155"/>
        <v>0</v>
      </c>
      <c r="AN148" s="455">
        <f t="shared" si="212"/>
        <v>0</v>
      </c>
      <c r="AO148" s="456">
        <f t="shared" si="212"/>
        <v>0</v>
      </c>
      <c r="AP148" s="457">
        <f t="shared" si="213"/>
        <v>0</v>
      </c>
      <c r="AQ148" s="455">
        <f t="shared" si="213"/>
        <v>0</v>
      </c>
      <c r="AR148" s="456">
        <f>SUMIF($E$154:$E$183,$D148,AR$154:AR$183)</f>
        <v>0</v>
      </c>
      <c r="AS148" s="496"/>
      <c r="AT148" s="496"/>
      <c r="AU148" s="496"/>
      <c r="AV148" s="496"/>
      <c r="AW148" s="496"/>
      <c r="AX148" s="496"/>
      <c r="AY148" s="496"/>
      <c r="AZ148" s="496"/>
      <c r="BA148" s="496"/>
      <c r="BB148" s="496"/>
      <c r="BC148" s="496"/>
      <c r="BD148" s="496"/>
      <c r="BE148" s="496"/>
      <c r="BF148" s="496"/>
    </row>
    <row r="149" spans="1:58">
      <c r="D149" s="378" t="s">
        <v>1582</v>
      </c>
      <c r="E149" s="807" t="s">
        <v>1485</v>
      </c>
      <c r="F149" s="808"/>
      <c r="G149" s="454">
        <f t="shared" si="203"/>
        <v>0</v>
      </c>
      <c r="H149" s="456">
        <f t="shared" si="203"/>
        <v>0</v>
      </c>
      <c r="I149" s="454">
        <f t="shared" si="203"/>
        <v>0</v>
      </c>
      <c r="J149" s="456">
        <f t="shared" si="203"/>
        <v>0</v>
      </c>
      <c r="K149" s="454">
        <f t="shared" si="203"/>
        <v>0</v>
      </c>
      <c r="L149" s="456">
        <f t="shared" si="203"/>
        <v>0</v>
      </c>
      <c r="M149" s="454">
        <f t="shared" si="203"/>
        <v>0</v>
      </c>
      <c r="N149" s="456">
        <f t="shared" si="203"/>
        <v>0</v>
      </c>
      <c r="O149" s="454">
        <f t="shared" si="151"/>
        <v>0</v>
      </c>
      <c r="P149" s="455">
        <f t="shared" si="204"/>
        <v>0</v>
      </c>
      <c r="Q149" s="456">
        <f t="shared" si="204"/>
        <v>0</v>
      </c>
      <c r="R149" s="457">
        <f t="shared" si="205"/>
        <v>0</v>
      </c>
      <c r="S149" s="455">
        <f t="shared" si="205"/>
        <v>0</v>
      </c>
      <c r="T149" s="456">
        <f>SUMIF($E$154:$E$183,$D149,T$154:T$183)</f>
        <v>0</v>
      </c>
      <c r="U149" s="457">
        <f t="shared" si="152"/>
        <v>0</v>
      </c>
      <c r="V149" s="455">
        <f t="shared" si="206"/>
        <v>0</v>
      </c>
      <c r="W149" s="456">
        <f t="shared" si="206"/>
        <v>0</v>
      </c>
      <c r="X149" s="457">
        <f t="shared" si="207"/>
        <v>0</v>
      </c>
      <c r="Y149" s="455">
        <f t="shared" si="207"/>
        <v>0</v>
      </c>
      <c r="Z149" s="456">
        <f>SUMIF($E$154:$E$183,$D149,Z$154:Z$183)</f>
        <v>0</v>
      </c>
      <c r="AA149" s="457">
        <f t="shared" si="153"/>
        <v>0</v>
      </c>
      <c r="AB149" s="455">
        <f t="shared" si="208"/>
        <v>0</v>
      </c>
      <c r="AC149" s="456">
        <f t="shared" si="208"/>
        <v>0</v>
      </c>
      <c r="AD149" s="457">
        <f t="shared" si="209"/>
        <v>0</v>
      </c>
      <c r="AE149" s="455">
        <f t="shared" si="209"/>
        <v>0</v>
      </c>
      <c r="AF149" s="456">
        <f>SUMIF($E$154:$E$183,$D149,AF$154:AF$183)</f>
        <v>0</v>
      </c>
      <c r="AG149" s="457">
        <f t="shared" si="154"/>
        <v>0</v>
      </c>
      <c r="AH149" s="455">
        <f t="shared" si="210"/>
        <v>0</v>
      </c>
      <c r="AI149" s="456">
        <f t="shared" si="210"/>
        <v>0</v>
      </c>
      <c r="AJ149" s="457">
        <f t="shared" si="211"/>
        <v>0</v>
      </c>
      <c r="AK149" s="455">
        <f t="shared" si="211"/>
        <v>0</v>
      </c>
      <c r="AL149" s="456">
        <f>SUMIF($E$154:$E$183,$D149,AL$154:AL$183)</f>
        <v>0</v>
      </c>
      <c r="AM149" s="457">
        <f t="shared" si="155"/>
        <v>0</v>
      </c>
      <c r="AN149" s="455">
        <f t="shared" si="212"/>
        <v>0</v>
      </c>
      <c r="AO149" s="456">
        <f t="shared" si="212"/>
        <v>0</v>
      </c>
      <c r="AP149" s="457">
        <f t="shared" si="213"/>
        <v>0</v>
      </c>
      <c r="AQ149" s="455">
        <f t="shared" si="213"/>
        <v>0</v>
      </c>
      <c r="AR149" s="456">
        <f>SUMIF($E$154:$E$183,$D149,AR$154:AR$183)</f>
        <v>0</v>
      </c>
      <c r="AS149" s="496"/>
      <c r="AT149" s="496"/>
      <c r="AU149" s="496"/>
      <c r="AV149" s="496"/>
      <c r="AW149" s="496"/>
      <c r="AX149" s="496"/>
      <c r="AY149" s="496"/>
      <c r="AZ149" s="496"/>
      <c r="BA149" s="496"/>
      <c r="BB149" s="496"/>
      <c r="BC149" s="496"/>
      <c r="BD149" s="496"/>
      <c r="BE149" s="496"/>
      <c r="BF149" s="496"/>
    </row>
    <row r="150" spans="1:58">
      <c r="B150" s="340" t="s">
        <v>1583</v>
      </c>
      <c r="C150" s="341" t="s">
        <v>2304</v>
      </c>
      <c r="D150" s="378" t="s">
        <v>1584</v>
      </c>
      <c r="E150" s="813" t="s">
        <v>1803</v>
      </c>
      <c r="F150" s="814"/>
      <c r="G150" s="454">
        <f t="shared" si="203"/>
        <v>0</v>
      </c>
      <c r="H150" s="456">
        <f t="shared" si="203"/>
        <v>0</v>
      </c>
      <c r="I150" s="454">
        <f t="shared" si="203"/>
        <v>0</v>
      </c>
      <c r="J150" s="456">
        <f t="shared" si="203"/>
        <v>0</v>
      </c>
      <c r="K150" s="454">
        <f t="shared" si="203"/>
        <v>0</v>
      </c>
      <c r="L150" s="456">
        <f t="shared" si="203"/>
        <v>0</v>
      </c>
      <c r="M150" s="454">
        <f t="shared" si="203"/>
        <v>0</v>
      </c>
      <c r="N150" s="456">
        <f t="shared" si="203"/>
        <v>0</v>
      </c>
      <c r="O150" s="454">
        <f t="shared" si="151"/>
        <v>0</v>
      </c>
      <c r="P150" s="455">
        <f t="shared" si="204"/>
        <v>0</v>
      </c>
      <c r="Q150" s="456">
        <f t="shared" si="204"/>
        <v>0</v>
      </c>
      <c r="R150" s="457">
        <f t="shared" si="205"/>
        <v>0</v>
      </c>
      <c r="S150" s="455">
        <f t="shared" si="205"/>
        <v>0</v>
      </c>
      <c r="T150" s="456">
        <f>SUMIF($E$154:$E$183,$D150,T$154:T$183)</f>
        <v>0</v>
      </c>
      <c r="U150" s="457">
        <f t="shared" si="152"/>
        <v>0</v>
      </c>
      <c r="V150" s="455">
        <f t="shared" si="206"/>
        <v>0</v>
      </c>
      <c r="W150" s="456">
        <f t="shared" si="206"/>
        <v>0</v>
      </c>
      <c r="X150" s="457">
        <f t="shared" si="207"/>
        <v>0</v>
      </c>
      <c r="Y150" s="455">
        <f t="shared" si="207"/>
        <v>0</v>
      </c>
      <c r="Z150" s="456">
        <f>SUMIF($E$154:$E$183,$D150,Z$154:Z$183)</f>
        <v>0</v>
      </c>
      <c r="AA150" s="457">
        <f t="shared" si="153"/>
        <v>0</v>
      </c>
      <c r="AB150" s="455">
        <f t="shared" si="208"/>
        <v>0</v>
      </c>
      <c r="AC150" s="456">
        <f t="shared" si="208"/>
        <v>0</v>
      </c>
      <c r="AD150" s="457">
        <f t="shared" si="209"/>
        <v>0</v>
      </c>
      <c r="AE150" s="455">
        <f t="shared" si="209"/>
        <v>0</v>
      </c>
      <c r="AF150" s="456">
        <f>SUMIF($E$154:$E$183,$D150,AF$154:AF$183)</f>
        <v>0</v>
      </c>
      <c r="AG150" s="457">
        <f t="shared" si="154"/>
        <v>0</v>
      </c>
      <c r="AH150" s="455">
        <f t="shared" si="210"/>
        <v>0</v>
      </c>
      <c r="AI150" s="456">
        <f t="shared" si="210"/>
        <v>0</v>
      </c>
      <c r="AJ150" s="457">
        <f t="shared" si="211"/>
        <v>0</v>
      </c>
      <c r="AK150" s="455">
        <f t="shared" si="211"/>
        <v>0</v>
      </c>
      <c r="AL150" s="456">
        <f>SUMIF($E$154:$E$183,$D150,AL$154:AL$183)</f>
        <v>0</v>
      </c>
      <c r="AM150" s="457">
        <f t="shared" si="155"/>
        <v>0</v>
      </c>
      <c r="AN150" s="455">
        <f t="shared" si="212"/>
        <v>0</v>
      </c>
      <c r="AO150" s="456">
        <f t="shared" si="212"/>
        <v>0</v>
      </c>
      <c r="AP150" s="457">
        <f t="shared" si="213"/>
        <v>0</v>
      </c>
      <c r="AQ150" s="455">
        <f t="shared" si="213"/>
        <v>0</v>
      </c>
      <c r="AR150" s="456">
        <f>SUMIF($E$154:$E$183,$D150,AR$154:AR$183)</f>
        <v>0</v>
      </c>
      <c r="AS150" s="496"/>
      <c r="AT150" s="496"/>
      <c r="AU150" s="496"/>
      <c r="AV150" s="496"/>
      <c r="AW150" s="496"/>
      <c r="AX150" s="496"/>
      <c r="AY150" s="496"/>
      <c r="AZ150" s="496"/>
      <c r="BA150" s="496"/>
      <c r="BB150" s="496"/>
      <c r="BC150" s="496"/>
      <c r="BD150" s="496"/>
      <c r="BE150" s="496"/>
      <c r="BF150" s="496"/>
    </row>
    <row r="151" spans="1:58" ht="15" customHeight="1">
      <c r="C151" s="341" t="s">
        <v>2304</v>
      </c>
      <c r="D151" s="378" t="s">
        <v>1585</v>
      </c>
      <c r="E151" s="813" t="s">
        <v>921</v>
      </c>
      <c r="F151" s="814"/>
      <c r="G151" s="454">
        <f t="shared" ref="G151:N151" si="214">G152+G153</f>
        <v>0</v>
      </c>
      <c r="H151" s="456">
        <f t="shared" si="214"/>
        <v>0</v>
      </c>
      <c r="I151" s="454">
        <f t="shared" si="214"/>
        <v>0</v>
      </c>
      <c r="J151" s="456">
        <f t="shared" si="214"/>
        <v>0</v>
      </c>
      <c r="K151" s="454">
        <f t="shared" si="214"/>
        <v>0</v>
      </c>
      <c r="L151" s="456">
        <f t="shared" si="214"/>
        <v>0</v>
      </c>
      <c r="M151" s="454">
        <f t="shared" si="214"/>
        <v>0</v>
      </c>
      <c r="N151" s="456">
        <f t="shared" si="214"/>
        <v>0</v>
      </c>
      <c r="O151" s="454">
        <f t="shared" si="151"/>
        <v>0</v>
      </c>
      <c r="P151" s="455">
        <f>P152+P153</f>
        <v>0</v>
      </c>
      <c r="Q151" s="456">
        <f>Q152+Q153</f>
        <v>0</v>
      </c>
      <c r="R151" s="457">
        <f>R152+R153</f>
        <v>0</v>
      </c>
      <c r="S151" s="455">
        <f>S152+S153</f>
        <v>0</v>
      </c>
      <c r="T151" s="456">
        <f>T152+T153</f>
        <v>0</v>
      </c>
      <c r="U151" s="457">
        <f t="shared" si="152"/>
        <v>0</v>
      </c>
      <c r="V151" s="455">
        <f>V152+V153</f>
        <v>0</v>
      </c>
      <c r="W151" s="456">
        <f>W152+W153</f>
        <v>0</v>
      </c>
      <c r="X151" s="457">
        <f>X152+X153</f>
        <v>0</v>
      </c>
      <c r="Y151" s="455">
        <f>Y152+Y153</f>
        <v>0</v>
      </c>
      <c r="Z151" s="456">
        <f>Z152+Z153</f>
        <v>0</v>
      </c>
      <c r="AA151" s="457">
        <f t="shared" si="153"/>
        <v>0</v>
      </c>
      <c r="AB151" s="455">
        <f>AB152+AB153</f>
        <v>0</v>
      </c>
      <c r="AC151" s="456">
        <f>AC152+AC153</f>
        <v>0</v>
      </c>
      <c r="AD151" s="457">
        <f>AD152+AD153</f>
        <v>0</v>
      </c>
      <c r="AE151" s="455">
        <f>AE152+AE153</f>
        <v>0</v>
      </c>
      <c r="AF151" s="456">
        <f>AF152+AF153</f>
        <v>0</v>
      </c>
      <c r="AG151" s="457">
        <f t="shared" si="154"/>
        <v>0</v>
      </c>
      <c r="AH151" s="455">
        <f>AH152+AH153</f>
        <v>0</v>
      </c>
      <c r="AI151" s="456">
        <f>AI152+AI153</f>
        <v>0</v>
      </c>
      <c r="AJ151" s="457">
        <f>AJ152+AJ153</f>
        <v>0</v>
      </c>
      <c r="AK151" s="455">
        <f>AK152+AK153</f>
        <v>0</v>
      </c>
      <c r="AL151" s="456">
        <f>AL152+AL153</f>
        <v>0</v>
      </c>
      <c r="AM151" s="457">
        <f t="shared" si="155"/>
        <v>0</v>
      </c>
      <c r="AN151" s="455">
        <f>AN152+AN153</f>
        <v>0</v>
      </c>
      <c r="AO151" s="456">
        <f>AO152+AO153</f>
        <v>0</v>
      </c>
      <c r="AP151" s="457">
        <f>AP152+AP153</f>
        <v>0</v>
      </c>
      <c r="AQ151" s="455">
        <f>AQ152+AQ153</f>
        <v>0</v>
      </c>
      <c r="AR151" s="456">
        <f>AR152+AR153</f>
        <v>0</v>
      </c>
      <c r="AS151" s="496"/>
      <c r="AT151" s="496"/>
      <c r="AU151" s="496"/>
      <c r="AV151" s="496"/>
      <c r="AW151" s="496"/>
      <c r="AX151" s="496"/>
      <c r="AY151" s="496"/>
      <c r="AZ151" s="496"/>
      <c r="BA151" s="496"/>
      <c r="BB151" s="496"/>
      <c r="BC151" s="496"/>
      <c r="BD151" s="496"/>
      <c r="BE151" s="496"/>
      <c r="BF151" s="496"/>
    </row>
    <row r="152" spans="1:58" ht="15.75" customHeight="1">
      <c r="D152" s="378" t="s">
        <v>1586</v>
      </c>
      <c r="E152" s="807" t="s">
        <v>923</v>
      </c>
      <c r="F152" s="808"/>
      <c r="G152" s="454">
        <f t="shared" ref="G152:N153" si="215">SUMIF($E$154:$E$183,$D152,G$154:G$183)</f>
        <v>0</v>
      </c>
      <c r="H152" s="456">
        <f t="shared" si="215"/>
        <v>0</v>
      </c>
      <c r="I152" s="454">
        <f t="shared" si="215"/>
        <v>0</v>
      </c>
      <c r="J152" s="456">
        <f t="shared" si="215"/>
        <v>0</v>
      </c>
      <c r="K152" s="454">
        <f t="shared" si="215"/>
        <v>0</v>
      </c>
      <c r="L152" s="456">
        <f t="shared" si="215"/>
        <v>0</v>
      </c>
      <c r="M152" s="454">
        <f t="shared" si="215"/>
        <v>0</v>
      </c>
      <c r="N152" s="456">
        <f t="shared" si="215"/>
        <v>0</v>
      </c>
      <c r="O152" s="454">
        <f t="shared" si="151"/>
        <v>0</v>
      </c>
      <c r="P152" s="455">
        <f t="shared" ref="P152:T153" si="216">SUMIF($E$154:$E$183,$D152,P$154:P$183)</f>
        <v>0</v>
      </c>
      <c r="Q152" s="456">
        <f t="shared" si="216"/>
        <v>0</v>
      </c>
      <c r="R152" s="457">
        <f t="shared" si="216"/>
        <v>0</v>
      </c>
      <c r="S152" s="455">
        <f t="shared" si="216"/>
        <v>0</v>
      </c>
      <c r="T152" s="456">
        <f t="shared" si="216"/>
        <v>0</v>
      </c>
      <c r="U152" s="457">
        <f t="shared" si="152"/>
        <v>0</v>
      </c>
      <c r="V152" s="455">
        <f t="shared" ref="V152:Z153" si="217">SUMIF($E$154:$E$183,$D152,V$154:V$183)</f>
        <v>0</v>
      </c>
      <c r="W152" s="456">
        <f t="shared" si="217"/>
        <v>0</v>
      </c>
      <c r="X152" s="457">
        <f t="shared" si="217"/>
        <v>0</v>
      </c>
      <c r="Y152" s="455">
        <f t="shared" si="217"/>
        <v>0</v>
      </c>
      <c r="Z152" s="456">
        <f t="shared" si="217"/>
        <v>0</v>
      </c>
      <c r="AA152" s="457">
        <f t="shared" si="153"/>
        <v>0</v>
      </c>
      <c r="AB152" s="455">
        <f t="shared" ref="AB152:AF153" si="218">SUMIF($E$154:$E$183,$D152,AB$154:AB$183)</f>
        <v>0</v>
      </c>
      <c r="AC152" s="456">
        <f t="shared" si="218"/>
        <v>0</v>
      </c>
      <c r="AD152" s="457">
        <f t="shared" si="218"/>
        <v>0</v>
      </c>
      <c r="AE152" s="455">
        <f t="shared" si="218"/>
        <v>0</v>
      </c>
      <c r="AF152" s="456">
        <f t="shared" si="218"/>
        <v>0</v>
      </c>
      <c r="AG152" s="457">
        <f t="shared" si="154"/>
        <v>0</v>
      </c>
      <c r="AH152" s="455">
        <f t="shared" ref="AH152:AL153" si="219">SUMIF($E$154:$E$183,$D152,AH$154:AH$183)</f>
        <v>0</v>
      </c>
      <c r="AI152" s="456">
        <f t="shared" si="219"/>
        <v>0</v>
      </c>
      <c r="AJ152" s="457">
        <f t="shared" si="219"/>
        <v>0</v>
      </c>
      <c r="AK152" s="455">
        <f t="shared" si="219"/>
        <v>0</v>
      </c>
      <c r="AL152" s="456">
        <f t="shared" si="219"/>
        <v>0</v>
      </c>
      <c r="AM152" s="457">
        <f t="shared" si="155"/>
        <v>0</v>
      </c>
      <c r="AN152" s="455">
        <f t="shared" ref="AN152:AR153" si="220">SUMIF($E$154:$E$183,$D152,AN$154:AN$183)</f>
        <v>0</v>
      </c>
      <c r="AO152" s="456">
        <f t="shared" si="220"/>
        <v>0</v>
      </c>
      <c r="AP152" s="457">
        <f t="shared" si="220"/>
        <v>0</v>
      </c>
      <c r="AQ152" s="455">
        <f t="shared" si="220"/>
        <v>0</v>
      </c>
      <c r="AR152" s="456">
        <f t="shared" si="220"/>
        <v>0</v>
      </c>
      <c r="AS152" s="496"/>
      <c r="AT152" s="496"/>
      <c r="AU152" s="496"/>
      <c r="AV152" s="496"/>
      <c r="AW152" s="496"/>
      <c r="AX152" s="496"/>
      <c r="AY152" s="496"/>
      <c r="AZ152" s="496"/>
      <c r="BA152" s="496"/>
      <c r="BB152" s="496"/>
      <c r="BC152" s="496"/>
      <c r="BD152" s="496"/>
      <c r="BE152" s="496"/>
      <c r="BF152" s="496"/>
    </row>
    <row r="153" spans="1:58" ht="15.75" customHeight="1" thickBot="1">
      <c r="B153" s="340" t="s">
        <v>1587</v>
      </c>
      <c r="D153" s="378" t="s">
        <v>1588</v>
      </c>
      <c r="E153" s="807" t="s">
        <v>926</v>
      </c>
      <c r="F153" s="808"/>
      <c r="G153" s="454">
        <f t="shared" si="215"/>
        <v>0</v>
      </c>
      <c r="H153" s="456">
        <f t="shared" si="215"/>
        <v>0</v>
      </c>
      <c r="I153" s="454">
        <f t="shared" si="215"/>
        <v>0</v>
      </c>
      <c r="J153" s="456">
        <f t="shared" si="215"/>
        <v>0</v>
      </c>
      <c r="K153" s="454">
        <f t="shared" si="215"/>
        <v>0</v>
      </c>
      <c r="L153" s="456">
        <f t="shared" si="215"/>
        <v>0</v>
      </c>
      <c r="M153" s="454">
        <f t="shared" si="215"/>
        <v>0</v>
      </c>
      <c r="N153" s="456">
        <f t="shared" si="215"/>
        <v>0</v>
      </c>
      <c r="O153" s="454">
        <f t="shared" si="151"/>
        <v>0</v>
      </c>
      <c r="P153" s="455">
        <f t="shared" si="216"/>
        <v>0</v>
      </c>
      <c r="Q153" s="456">
        <f t="shared" si="216"/>
        <v>0</v>
      </c>
      <c r="R153" s="457">
        <f t="shared" si="216"/>
        <v>0</v>
      </c>
      <c r="S153" s="455">
        <f t="shared" si="216"/>
        <v>0</v>
      </c>
      <c r="T153" s="456">
        <f t="shared" si="216"/>
        <v>0</v>
      </c>
      <c r="U153" s="457">
        <f t="shared" si="152"/>
        <v>0</v>
      </c>
      <c r="V153" s="455">
        <f t="shared" si="217"/>
        <v>0</v>
      </c>
      <c r="W153" s="456">
        <f t="shared" si="217"/>
        <v>0</v>
      </c>
      <c r="X153" s="457">
        <f t="shared" si="217"/>
        <v>0</v>
      </c>
      <c r="Y153" s="455">
        <f t="shared" si="217"/>
        <v>0</v>
      </c>
      <c r="Z153" s="456">
        <f t="shared" si="217"/>
        <v>0</v>
      </c>
      <c r="AA153" s="457">
        <f t="shared" si="153"/>
        <v>0</v>
      </c>
      <c r="AB153" s="455">
        <f t="shared" si="218"/>
        <v>0</v>
      </c>
      <c r="AC153" s="456">
        <f t="shared" si="218"/>
        <v>0</v>
      </c>
      <c r="AD153" s="457">
        <f t="shared" si="218"/>
        <v>0</v>
      </c>
      <c r="AE153" s="455">
        <f t="shared" si="218"/>
        <v>0</v>
      </c>
      <c r="AF153" s="456">
        <f t="shared" si="218"/>
        <v>0</v>
      </c>
      <c r="AG153" s="457">
        <f t="shared" si="154"/>
        <v>0</v>
      </c>
      <c r="AH153" s="455">
        <f t="shared" si="219"/>
        <v>0</v>
      </c>
      <c r="AI153" s="456">
        <f t="shared" si="219"/>
        <v>0</v>
      </c>
      <c r="AJ153" s="457">
        <f t="shared" si="219"/>
        <v>0</v>
      </c>
      <c r="AK153" s="455">
        <f t="shared" si="219"/>
        <v>0</v>
      </c>
      <c r="AL153" s="456">
        <f t="shared" si="219"/>
        <v>0</v>
      </c>
      <c r="AM153" s="457">
        <f t="shared" si="155"/>
        <v>0</v>
      </c>
      <c r="AN153" s="455">
        <f t="shared" si="220"/>
        <v>0</v>
      </c>
      <c r="AO153" s="456">
        <f t="shared" si="220"/>
        <v>0</v>
      </c>
      <c r="AP153" s="457">
        <f t="shared" si="220"/>
        <v>0</v>
      </c>
      <c r="AQ153" s="455">
        <f t="shared" si="220"/>
        <v>0</v>
      </c>
      <c r="AR153" s="456">
        <f t="shared" si="220"/>
        <v>0</v>
      </c>
      <c r="AS153" s="496"/>
      <c r="AT153" s="496"/>
      <c r="AU153" s="496"/>
      <c r="AV153" s="496"/>
      <c r="AW153" s="496"/>
      <c r="AX153" s="496"/>
      <c r="AY153" s="496"/>
      <c r="AZ153" s="496"/>
      <c r="BA153" s="496"/>
      <c r="BB153" s="496"/>
      <c r="BC153" s="496"/>
      <c r="BD153" s="496"/>
      <c r="BE153" s="496"/>
      <c r="BF153" s="496"/>
    </row>
    <row r="154" spans="1:58" hidden="1">
      <c r="B154" s="340" t="s">
        <v>2303</v>
      </c>
      <c r="D154" s="367"/>
      <c r="E154" s="815"/>
      <c r="F154" s="815"/>
      <c r="G154" s="556"/>
      <c r="H154" s="555"/>
      <c r="I154" s="556"/>
      <c r="J154" s="555"/>
      <c r="K154" s="556"/>
      <c r="L154" s="555"/>
      <c r="M154" s="556"/>
      <c r="N154" s="555"/>
      <c r="O154" s="534"/>
      <c r="P154" s="535"/>
      <c r="Q154" s="536"/>
      <c r="R154" s="535"/>
      <c r="S154" s="535"/>
      <c r="T154" s="536"/>
      <c r="U154" s="535"/>
      <c r="V154" s="535"/>
      <c r="W154" s="536"/>
      <c r="X154" s="535"/>
      <c r="Y154" s="535"/>
      <c r="Z154" s="536"/>
      <c r="AA154" s="535"/>
      <c r="AB154" s="535"/>
      <c r="AC154" s="536"/>
      <c r="AD154" s="535"/>
      <c r="AE154" s="535"/>
      <c r="AF154" s="536"/>
      <c r="AG154" s="535"/>
      <c r="AH154" s="535"/>
      <c r="AI154" s="536"/>
      <c r="AJ154" s="535"/>
      <c r="AK154" s="535"/>
      <c r="AL154" s="536"/>
      <c r="AM154" s="535"/>
      <c r="AN154" s="535"/>
      <c r="AO154" s="536"/>
      <c r="AP154" s="535"/>
      <c r="AQ154" s="535"/>
      <c r="AR154" s="536"/>
      <c r="AS154" s="496"/>
      <c r="AT154" s="496"/>
      <c r="AU154" s="496"/>
      <c r="AV154" s="496"/>
      <c r="AW154" s="496"/>
      <c r="AX154" s="496"/>
      <c r="AY154" s="496"/>
      <c r="AZ154" s="496"/>
      <c r="BA154" s="496"/>
      <c r="BB154" s="496"/>
      <c r="BC154" s="496"/>
      <c r="BD154" s="496"/>
      <c r="BE154" s="496"/>
      <c r="BF154" s="496"/>
    </row>
    <row r="155" spans="1:58" ht="16.5" thickTop="1">
      <c r="A155" s="406"/>
      <c r="B155" s="841" t="s">
        <v>1464</v>
      </c>
      <c r="C155" s="356" t="s">
        <v>2304</v>
      </c>
      <c r="D155" s="845" t="str">
        <f>"7." &amp; ROMAN(B155)</f>
        <v>7.I</v>
      </c>
      <c r="E155" s="434" t="s">
        <v>953</v>
      </c>
      <c r="F155" s="417" t="s">
        <v>1535</v>
      </c>
      <c r="G155" s="543">
        <f t="shared" ref="G155:N155" si="221">G156+G167+G179</f>
        <v>0</v>
      </c>
      <c r="H155" s="545">
        <f t="shared" si="221"/>
        <v>0</v>
      </c>
      <c r="I155" s="543">
        <f t="shared" si="221"/>
        <v>0</v>
      </c>
      <c r="J155" s="545">
        <f t="shared" si="221"/>
        <v>0</v>
      </c>
      <c r="K155" s="543">
        <f t="shared" si="221"/>
        <v>0</v>
      </c>
      <c r="L155" s="545">
        <f t="shared" si="221"/>
        <v>0</v>
      </c>
      <c r="M155" s="543">
        <f t="shared" si="221"/>
        <v>0</v>
      </c>
      <c r="N155" s="545">
        <f t="shared" si="221"/>
        <v>0</v>
      </c>
      <c r="O155" s="543">
        <f t="shared" ref="O155:O182" si="222">P155+Q155</f>
        <v>0</v>
      </c>
      <c r="P155" s="544">
        <f>P156+P167+P179</f>
        <v>0</v>
      </c>
      <c r="Q155" s="545">
        <f>Q156+Q167+Q179</f>
        <v>0</v>
      </c>
      <c r="R155" s="640">
        <f>R156+R167+R179</f>
        <v>0</v>
      </c>
      <c r="S155" s="544">
        <f>S156+S167+S179</f>
        <v>0</v>
      </c>
      <c r="T155" s="545">
        <f>T156+T167+T179</f>
        <v>0</v>
      </c>
      <c r="U155" s="640">
        <f t="shared" ref="U155:U182" si="223">V155+W155</f>
        <v>0</v>
      </c>
      <c r="V155" s="544">
        <f>V156+V167+V179</f>
        <v>0</v>
      </c>
      <c r="W155" s="545">
        <f>W156+W167+W179</f>
        <v>0</v>
      </c>
      <c r="X155" s="640">
        <f>X156+X167+X179</f>
        <v>0</v>
      </c>
      <c r="Y155" s="544">
        <f>Y156+Y167+Y179</f>
        <v>0</v>
      </c>
      <c r="Z155" s="545">
        <f>Z156+Z167+Z179</f>
        <v>0</v>
      </c>
      <c r="AA155" s="640">
        <f t="shared" ref="AA155:AA182" si="224">AB155+AC155</f>
        <v>0</v>
      </c>
      <c r="AB155" s="544">
        <f>AB156+AB167+AB179</f>
        <v>0</v>
      </c>
      <c r="AC155" s="545">
        <f>AC156+AC167+AC179</f>
        <v>0</v>
      </c>
      <c r="AD155" s="640">
        <f>AD156+AD167+AD179</f>
        <v>0</v>
      </c>
      <c r="AE155" s="544">
        <f>AE156+AE167+AE179</f>
        <v>0</v>
      </c>
      <c r="AF155" s="545">
        <f>AF156+AF167+AF179</f>
        <v>0</v>
      </c>
      <c r="AG155" s="640">
        <f t="shared" ref="AG155:AG182" si="225">AH155+AI155</f>
        <v>0</v>
      </c>
      <c r="AH155" s="544">
        <f>AH156+AH167+AH179</f>
        <v>0</v>
      </c>
      <c r="AI155" s="545">
        <f>AI156+AI167+AI179</f>
        <v>0</v>
      </c>
      <c r="AJ155" s="640">
        <f>AJ156+AJ167+AJ179</f>
        <v>0</v>
      </c>
      <c r="AK155" s="544">
        <f>AK156+AK167+AK179</f>
        <v>0</v>
      </c>
      <c r="AL155" s="545">
        <f>AL156+AL167+AL179</f>
        <v>0</v>
      </c>
      <c r="AM155" s="640">
        <f t="shared" ref="AM155:AM182" si="226">AN155+AO155</f>
        <v>0</v>
      </c>
      <c r="AN155" s="544">
        <f>AN156+AN167+AN179</f>
        <v>0</v>
      </c>
      <c r="AO155" s="545">
        <f>AO156+AO167+AO179</f>
        <v>0</v>
      </c>
      <c r="AP155" s="640">
        <f>AP156+AP167+AP179</f>
        <v>0</v>
      </c>
      <c r="AQ155" s="544">
        <f>AQ156+AQ167+AQ179</f>
        <v>0</v>
      </c>
      <c r="AR155" s="545">
        <f>AR156+AR167+AR179</f>
        <v>0</v>
      </c>
      <c r="AS155" s="496"/>
      <c r="AT155" s="496"/>
      <c r="AU155" s="496"/>
      <c r="AV155" s="496"/>
      <c r="AW155" s="496"/>
      <c r="AX155" s="496"/>
      <c r="AY155" s="496"/>
      <c r="AZ155" s="496"/>
      <c r="BA155" s="496"/>
      <c r="BB155" s="496"/>
      <c r="BC155" s="496"/>
      <c r="BD155" s="496"/>
      <c r="BE155" s="496"/>
      <c r="BF155" s="496"/>
    </row>
    <row r="156" spans="1:58" ht="14.25">
      <c r="A156" s="406"/>
      <c r="B156" s="841"/>
      <c r="C156" s="407"/>
      <c r="D156" s="855"/>
      <c r="E156" s="378" t="s">
        <v>956</v>
      </c>
      <c r="F156" s="388" t="s">
        <v>1479</v>
      </c>
      <c r="G156" s="454">
        <f t="shared" ref="G156:N156" si="227">G160+G164</f>
        <v>0</v>
      </c>
      <c r="H156" s="456">
        <f t="shared" si="227"/>
        <v>0</v>
      </c>
      <c r="I156" s="454">
        <f t="shared" si="227"/>
        <v>0</v>
      </c>
      <c r="J156" s="456">
        <f t="shared" si="227"/>
        <v>0</v>
      </c>
      <c r="K156" s="454">
        <f t="shared" si="227"/>
        <v>0</v>
      </c>
      <c r="L156" s="456">
        <f t="shared" si="227"/>
        <v>0</v>
      </c>
      <c r="M156" s="454">
        <f t="shared" si="227"/>
        <v>0</v>
      </c>
      <c r="N156" s="456">
        <f t="shared" si="227"/>
        <v>0</v>
      </c>
      <c r="O156" s="454">
        <f t="shared" si="222"/>
        <v>0</v>
      </c>
      <c r="P156" s="455">
        <f t="shared" ref="P156:T158" si="228">P160+P164</f>
        <v>0</v>
      </c>
      <c r="Q156" s="456">
        <f t="shared" si="228"/>
        <v>0</v>
      </c>
      <c r="R156" s="457">
        <f t="shared" si="228"/>
        <v>0</v>
      </c>
      <c r="S156" s="455">
        <f t="shared" si="228"/>
        <v>0</v>
      </c>
      <c r="T156" s="456">
        <f t="shared" si="228"/>
        <v>0</v>
      </c>
      <c r="U156" s="457">
        <f t="shared" si="223"/>
        <v>0</v>
      </c>
      <c r="V156" s="455">
        <f t="shared" ref="V156:Z158" si="229">V160+V164</f>
        <v>0</v>
      </c>
      <c r="W156" s="456">
        <f t="shared" si="229"/>
        <v>0</v>
      </c>
      <c r="X156" s="457">
        <f t="shared" si="229"/>
        <v>0</v>
      </c>
      <c r="Y156" s="455">
        <f t="shared" si="229"/>
        <v>0</v>
      </c>
      <c r="Z156" s="456">
        <f t="shared" si="229"/>
        <v>0</v>
      </c>
      <c r="AA156" s="457">
        <f t="shared" si="224"/>
        <v>0</v>
      </c>
      <c r="AB156" s="455">
        <f t="shared" ref="AB156:AF158" si="230">AB160+AB164</f>
        <v>0</v>
      </c>
      <c r="AC156" s="456">
        <f t="shared" si="230"/>
        <v>0</v>
      </c>
      <c r="AD156" s="457">
        <f t="shared" si="230"/>
        <v>0</v>
      </c>
      <c r="AE156" s="455">
        <f t="shared" si="230"/>
        <v>0</v>
      </c>
      <c r="AF156" s="456">
        <f t="shared" si="230"/>
        <v>0</v>
      </c>
      <c r="AG156" s="457">
        <f t="shared" si="225"/>
        <v>0</v>
      </c>
      <c r="AH156" s="455">
        <f t="shared" ref="AH156:AL158" si="231">AH160+AH164</f>
        <v>0</v>
      </c>
      <c r="AI156" s="456">
        <f t="shared" si="231"/>
        <v>0</v>
      </c>
      <c r="AJ156" s="457">
        <f t="shared" si="231"/>
        <v>0</v>
      </c>
      <c r="AK156" s="455">
        <f t="shared" si="231"/>
        <v>0</v>
      </c>
      <c r="AL156" s="456">
        <f t="shared" si="231"/>
        <v>0</v>
      </c>
      <c r="AM156" s="457">
        <f t="shared" si="226"/>
        <v>0</v>
      </c>
      <c r="AN156" s="455">
        <f t="shared" ref="AN156:AR158" si="232">AN160+AN164</f>
        <v>0</v>
      </c>
      <c r="AO156" s="456">
        <f t="shared" si="232"/>
        <v>0</v>
      </c>
      <c r="AP156" s="457">
        <f t="shared" si="232"/>
        <v>0</v>
      </c>
      <c r="AQ156" s="455">
        <f t="shared" si="232"/>
        <v>0</v>
      </c>
      <c r="AR156" s="456">
        <f t="shared" si="232"/>
        <v>0</v>
      </c>
      <c r="AS156" s="496"/>
      <c r="AT156" s="496"/>
      <c r="AU156" s="496"/>
      <c r="AV156" s="496"/>
      <c r="AW156" s="496"/>
      <c r="AX156" s="496"/>
      <c r="AY156" s="496"/>
      <c r="AZ156" s="496"/>
      <c r="BA156" s="496"/>
      <c r="BB156" s="496"/>
      <c r="BC156" s="496"/>
      <c r="BD156" s="496"/>
      <c r="BE156" s="496"/>
      <c r="BF156" s="496"/>
    </row>
    <row r="157" spans="1:58" ht="22.5">
      <c r="A157" s="406"/>
      <c r="B157" s="841"/>
      <c r="C157" s="407"/>
      <c r="D157" s="855"/>
      <c r="E157" s="378" t="s">
        <v>957</v>
      </c>
      <c r="F157" s="423" t="s">
        <v>1481</v>
      </c>
      <c r="G157" s="454">
        <f t="shared" ref="G157:N157" si="233">G161+G165</f>
        <v>0</v>
      </c>
      <c r="H157" s="456">
        <f t="shared" si="233"/>
        <v>0</v>
      </c>
      <c r="I157" s="454">
        <f t="shared" si="233"/>
        <v>0</v>
      </c>
      <c r="J157" s="456">
        <f t="shared" si="233"/>
        <v>0</v>
      </c>
      <c r="K157" s="454">
        <f t="shared" si="233"/>
        <v>0</v>
      </c>
      <c r="L157" s="456">
        <f t="shared" si="233"/>
        <v>0</v>
      </c>
      <c r="M157" s="454">
        <f t="shared" si="233"/>
        <v>0</v>
      </c>
      <c r="N157" s="456">
        <f t="shared" si="233"/>
        <v>0</v>
      </c>
      <c r="O157" s="454">
        <f t="shared" si="222"/>
        <v>0</v>
      </c>
      <c r="P157" s="455">
        <f t="shared" si="228"/>
        <v>0</v>
      </c>
      <c r="Q157" s="456">
        <f t="shared" si="228"/>
        <v>0</v>
      </c>
      <c r="R157" s="457">
        <f t="shared" si="228"/>
        <v>0</v>
      </c>
      <c r="S157" s="455">
        <f t="shared" si="228"/>
        <v>0</v>
      </c>
      <c r="T157" s="456">
        <f t="shared" si="228"/>
        <v>0</v>
      </c>
      <c r="U157" s="457">
        <f t="shared" si="223"/>
        <v>0</v>
      </c>
      <c r="V157" s="455">
        <f t="shared" si="229"/>
        <v>0</v>
      </c>
      <c r="W157" s="456">
        <f t="shared" si="229"/>
        <v>0</v>
      </c>
      <c r="X157" s="457">
        <f t="shared" si="229"/>
        <v>0</v>
      </c>
      <c r="Y157" s="455">
        <f t="shared" si="229"/>
        <v>0</v>
      </c>
      <c r="Z157" s="456">
        <f t="shared" si="229"/>
        <v>0</v>
      </c>
      <c r="AA157" s="457">
        <f t="shared" si="224"/>
        <v>0</v>
      </c>
      <c r="AB157" s="455">
        <f t="shared" si="230"/>
        <v>0</v>
      </c>
      <c r="AC157" s="456">
        <f t="shared" si="230"/>
        <v>0</v>
      </c>
      <c r="AD157" s="457">
        <f t="shared" si="230"/>
        <v>0</v>
      </c>
      <c r="AE157" s="455">
        <f t="shared" si="230"/>
        <v>0</v>
      </c>
      <c r="AF157" s="456">
        <f t="shared" si="230"/>
        <v>0</v>
      </c>
      <c r="AG157" s="457">
        <f t="shared" si="225"/>
        <v>0</v>
      </c>
      <c r="AH157" s="455">
        <f t="shared" si="231"/>
        <v>0</v>
      </c>
      <c r="AI157" s="456">
        <f t="shared" si="231"/>
        <v>0</v>
      </c>
      <c r="AJ157" s="457">
        <f t="shared" si="231"/>
        <v>0</v>
      </c>
      <c r="AK157" s="455">
        <f t="shared" si="231"/>
        <v>0</v>
      </c>
      <c r="AL157" s="456">
        <f t="shared" si="231"/>
        <v>0</v>
      </c>
      <c r="AM157" s="457">
        <f t="shared" si="226"/>
        <v>0</v>
      </c>
      <c r="AN157" s="455">
        <f t="shared" si="232"/>
        <v>0</v>
      </c>
      <c r="AO157" s="456">
        <f t="shared" si="232"/>
        <v>0</v>
      </c>
      <c r="AP157" s="457">
        <f t="shared" si="232"/>
        <v>0</v>
      </c>
      <c r="AQ157" s="455">
        <f t="shared" si="232"/>
        <v>0</v>
      </c>
      <c r="AR157" s="456">
        <f t="shared" si="232"/>
        <v>0</v>
      </c>
      <c r="AS157" s="496"/>
      <c r="AT157" s="496"/>
      <c r="AU157" s="496"/>
      <c r="AV157" s="496"/>
      <c r="AW157" s="496"/>
      <c r="AX157" s="496"/>
      <c r="AY157" s="496"/>
      <c r="AZ157" s="496"/>
      <c r="BA157" s="496"/>
      <c r="BB157" s="496"/>
      <c r="BC157" s="496"/>
      <c r="BD157" s="496"/>
      <c r="BE157" s="496"/>
      <c r="BF157" s="496"/>
    </row>
    <row r="158" spans="1:58" ht="14.25">
      <c r="A158" s="406"/>
      <c r="B158" s="841"/>
      <c r="C158" s="407"/>
      <c r="D158" s="855"/>
      <c r="E158" s="378" t="s">
        <v>958</v>
      </c>
      <c r="F158" s="423" t="s">
        <v>1483</v>
      </c>
      <c r="G158" s="454">
        <f t="shared" ref="G158:N158" si="234">G162+G166</f>
        <v>0</v>
      </c>
      <c r="H158" s="456">
        <f t="shared" si="234"/>
        <v>0</v>
      </c>
      <c r="I158" s="454">
        <f t="shared" si="234"/>
        <v>0</v>
      </c>
      <c r="J158" s="456">
        <f t="shared" si="234"/>
        <v>0</v>
      </c>
      <c r="K158" s="454">
        <f t="shared" si="234"/>
        <v>0</v>
      </c>
      <c r="L158" s="456">
        <f t="shared" si="234"/>
        <v>0</v>
      </c>
      <c r="M158" s="454">
        <f t="shared" si="234"/>
        <v>0</v>
      </c>
      <c r="N158" s="456">
        <f t="shared" si="234"/>
        <v>0</v>
      </c>
      <c r="O158" s="454">
        <f t="shared" si="222"/>
        <v>0</v>
      </c>
      <c r="P158" s="455">
        <f t="shared" si="228"/>
        <v>0</v>
      </c>
      <c r="Q158" s="456">
        <f t="shared" si="228"/>
        <v>0</v>
      </c>
      <c r="R158" s="457">
        <f t="shared" si="228"/>
        <v>0</v>
      </c>
      <c r="S158" s="455">
        <f t="shared" si="228"/>
        <v>0</v>
      </c>
      <c r="T158" s="456">
        <f t="shared" si="228"/>
        <v>0</v>
      </c>
      <c r="U158" s="457">
        <f t="shared" si="223"/>
        <v>0</v>
      </c>
      <c r="V158" s="455">
        <f t="shared" si="229"/>
        <v>0</v>
      </c>
      <c r="W158" s="456">
        <f t="shared" si="229"/>
        <v>0</v>
      </c>
      <c r="X158" s="457">
        <f t="shared" si="229"/>
        <v>0</v>
      </c>
      <c r="Y158" s="455">
        <f t="shared" si="229"/>
        <v>0</v>
      </c>
      <c r="Z158" s="456">
        <f t="shared" si="229"/>
        <v>0</v>
      </c>
      <c r="AA158" s="457">
        <f t="shared" si="224"/>
        <v>0</v>
      </c>
      <c r="AB158" s="455">
        <f t="shared" si="230"/>
        <v>0</v>
      </c>
      <c r="AC158" s="456">
        <f t="shared" si="230"/>
        <v>0</v>
      </c>
      <c r="AD158" s="457">
        <f t="shared" si="230"/>
        <v>0</v>
      </c>
      <c r="AE158" s="455">
        <f t="shared" si="230"/>
        <v>0</v>
      </c>
      <c r="AF158" s="456">
        <f t="shared" si="230"/>
        <v>0</v>
      </c>
      <c r="AG158" s="457">
        <f t="shared" si="225"/>
        <v>0</v>
      </c>
      <c r="AH158" s="455">
        <f t="shared" si="231"/>
        <v>0</v>
      </c>
      <c r="AI158" s="456">
        <f t="shared" si="231"/>
        <v>0</v>
      </c>
      <c r="AJ158" s="457">
        <f t="shared" si="231"/>
        <v>0</v>
      </c>
      <c r="AK158" s="455">
        <f t="shared" si="231"/>
        <v>0</v>
      </c>
      <c r="AL158" s="456">
        <f t="shared" si="231"/>
        <v>0</v>
      </c>
      <c r="AM158" s="457">
        <f t="shared" si="226"/>
        <v>0</v>
      </c>
      <c r="AN158" s="455">
        <f t="shared" si="232"/>
        <v>0</v>
      </c>
      <c r="AO158" s="456">
        <f t="shared" si="232"/>
        <v>0</v>
      </c>
      <c r="AP158" s="457">
        <f t="shared" si="232"/>
        <v>0</v>
      </c>
      <c r="AQ158" s="455">
        <f t="shared" si="232"/>
        <v>0</v>
      </c>
      <c r="AR158" s="456">
        <f t="shared" si="232"/>
        <v>0</v>
      </c>
      <c r="AS158" s="496"/>
      <c r="AT158" s="496"/>
      <c r="AU158" s="496"/>
      <c r="AV158" s="496"/>
      <c r="AW158" s="496"/>
      <c r="AX158" s="496"/>
      <c r="AY158" s="496"/>
      <c r="AZ158" s="496"/>
      <c r="BA158" s="496"/>
      <c r="BB158" s="496"/>
      <c r="BC158" s="496"/>
      <c r="BD158" s="496"/>
      <c r="BE158" s="496"/>
      <c r="BF158" s="496"/>
    </row>
    <row r="159" spans="1:58" ht="14.25">
      <c r="A159" s="406"/>
      <c r="B159" s="841"/>
      <c r="C159" s="407"/>
      <c r="D159" s="855"/>
      <c r="E159" s="378" t="s">
        <v>959</v>
      </c>
      <c r="F159" s="423" t="s">
        <v>1485</v>
      </c>
      <c r="G159" s="454">
        <f>+'Баланс СТ 1'!G125</f>
        <v>0</v>
      </c>
      <c r="H159" s="456">
        <f>+'Баланс СТ 1'!H125</f>
        <v>0</v>
      </c>
      <c r="I159" s="454">
        <f>+'Баланс СТ 1'!I125</f>
        <v>0</v>
      </c>
      <c r="J159" s="456">
        <f>+'Баланс СТ 1'!J125</f>
        <v>0</v>
      </c>
      <c r="K159" s="454">
        <f>+'Баланс СТ 1'!K125</f>
        <v>0</v>
      </c>
      <c r="L159" s="456">
        <f>+'Баланс СТ 1'!L125</f>
        <v>0</v>
      </c>
      <c r="M159" s="454">
        <f>+'Баланс СТ 1'!M125</f>
        <v>0</v>
      </c>
      <c r="N159" s="456">
        <f>+'Баланс СТ 1'!N125</f>
        <v>0</v>
      </c>
      <c r="O159" s="454">
        <f t="shared" si="222"/>
        <v>0</v>
      </c>
      <c r="P159" s="455">
        <f>+'Баланс СТ 1'!P125</f>
        <v>0</v>
      </c>
      <c r="Q159" s="456">
        <f>+'Баланс СТ 1'!Q125</f>
        <v>0</v>
      </c>
      <c r="R159" s="457">
        <f>+'Баланс СТ 1'!R125</f>
        <v>0</v>
      </c>
      <c r="S159" s="455">
        <f>+'Баланс СТ 1'!S125</f>
        <v>0</v>
      </c>
      <c r="T159" s="456">
        <f>+'Баланс СТ 1'!T125</f>
        <v>0</v>
      </c>
      <c r="U159" s="457">
        <f t="shared" si="223"/>
        <v>0</v>
      </c>
      <c r="V159" s="455">
        <f>+'Баланс СТ 1'!V125</f>
        <v>0</v>
      </c>
      <c r="W159" s="456">
        <f>+'Баланс СТ 1'!W125</f>
        <v>0</v>
      </c>
      <c r="X159" s="457">
        <f>+'Баланс СТ 1'!X125</f>
        <v>0</v>
      </c>
      <c r="Y159" s="455">
        <f>+'Баланс СТ 1'!Y125</f>
        <v>0</v>
      </c>
      <c r="Z159" s="456">
        <f>+'Баланс СТ 1'!Z125</f>
        <v>0</v>
      </c>
      <c r="AA159" s="457">
        <f t="shared" si="224"/>
        <v>0</v>
      </c>
      <c r="AB159" s="455">
        <f>+'Баланс СТ 1'!AB125</f>
        <v>0</v>
      </c>
      <c r="AC159" s="456">
        <f>+'Баланс СТ 1'!AC125</f>
        <v>0</v>
      </c>
      <c r="AD159" s="457">
        <f>+'Баланс СТ 1'!AD125</f>
        <v>0</v>
      </c>
      <c r="AE159" s="455">
        <f>+'Баланс СТ 1'!AE125</f>
        <v>0</v>
      </c>
      <c r="AF159" s="456">
        <f>+'Баланс СТ 1'!AF125</f>
        <v>0</v>
      </c>
      <c r="AG159" s="457">
        <f t="shared" si="225"/>
        <v>0</v>
      </c>
      <c r="AH159" s="455">
        <f>+'Баланс СТ 1'!AH125</f>
        <v>0</v>
      </c>
      <c r="AI159" s="456">
        <f>+'Баланс СТ 1'!AI125</f>
        <v>0</v>
      </c>
      <c r="AJ159" s="457">
        <f>+'Баланс СТ 1'!AJ125</f>
        <v>0</v>
      </c>
      <c r="AK159" s="455">
        <f>+'Баланс СТ 1'!AK125</f>
        <v>0</v>
      </c>
      <c r="AL159" s="456">
        <f>+'Баланс СТ 1'!AL125</f>
        <v>0</v>
      </c>
      <c r="AM159" s="457">
        <f t="shared" si="226"/>
        <v>0</v>
      </c>
      <c r="AN159" s="455">
        <f>+'Баланс СТ 1'!AN125</f>
        <v>0</v>
      </c>
      <c r="AO159" s="456">
        <f>+'Баланс СТ 1'!AO125</f>
        <v>0</v>
      </c>
      <c r="AP159" s="457">
        <f>+'Баланс СТ 1'!AP125</f>
        <v>0</v>
      </c>
      <c r="AQ159" s="455">
        <f>+'Баланс СТ 1'!AQ125</f>
        <v>0</v>
      </c>
      <c r="AR159" s="456">
        <f>+'Баланс СТ 1'!AR125</f>
        <v>0</v>
      </c>
      <c r="AS159" s="496"/>
      <c r="AT159" s="496"/>
      <c r="AU159" s="496"/>
      <c r="AV159" s="496"/>
      <c r="AW159" s="496"/>
      <c r="AX159" s="496"/>
      <c r="AY159" s="496"/>
      <c r="AZ159" s="496"/>
      <c r="BA159" s="496"/>
      <c r="BB159" s="496"/>
      <c r="BC159" s="496"/>
      <c r="BD159" s="496"/>
      <c r="BE159" s="496"/>
      <c r="BF159" s="496"/>
    </row>
    <row r="160" spans="1:58" ht="14.25">
      <c r="A160" s="406"/>
      <c r="B160" s="841"/>
      <c r="C160" s="407"/>
      <c r="D160" s="855"/>
      <c r="E160" s="378" t="s">
        <v>1561</v>
      </c>
      <c r="F160" s="421" t="s">
        <v>1487</v>
      </c>
      <c r="G160" s="454">
        <f t="shared" ref="G160:N160" si="235">G161+G162+G163</f>
        <v>0</v>
      </c>
      <c r="H160" s="456">
        <f t="shared" si="235"/>
        <v>0</v>
      </c>
      <c r="I160" s="454">
        <f t="shared" si="235"/>
        <v>0</v>
      </c>
      <c r="J160" s="456">
        <f t="shared" si="235"/>
        <v>0</v>
      </c>
      <c r="K160" s="454">
        <f t="shared" si="235"/>
        <v>0</v>
      </c>
      <c r="L160" s="456">
        <f t="shared" si="235"/>
        <v>0</v>
      </c>
      <c r="M160" s="454">
        <f t="shared" si="235"/>
        <v>0</v>
      </c>
      <c r="N160" s="456">
        <f t="shared" si="235"/>
        <v>0</v>
      </c>
      <c r="O160" s="454">
        <f t="shared" si="222"/>
        <v>0</v>
      </c>
      <c r="P160" s="455">
        <f>P161+P162+P163</f>
        <v>0</v>
      </c>
      <c r="Q160" s="456">
        <f>Q161+Q162+Q163</f>
        <v>0</v>
      </c>
      <c r="R160" s="457">
        <f>R161+R162+R163</f>
        <v>0</v>
      </c>
      <c r="S160" s="455">
        <f>S161+S162+S163</f>
        <v>0</v>
      </c>
      <c r="T160" s="456">
        <f>T161+T162+T163</f>
        <v>0</v>
      </c>
      <c r="U160" s="457">
        <f t="shared" si="223"/>
        <v>0</v>
      </c>
      <c r="V160" s="455">
        <f>V161+V162+V163</f>
        <v>0</v>
      </c>
      <c r="W160" s="456">
        <f>W161+W162+W163</f>
        <v>0</v>
      </c>
      <c r="X160" s="457">
        <f>X161+X162+X163</f>
        <v>0</v>
      </c>
      <c r="Y160" s="455">
        <f>Y161+Y162+Y163</f>
        <v>0</v>
      </c>
      <c r="Z160" s="456">
        <f>Z161+Z162+Z163</f>
        <v>0</v>
      </c>
      <c r="AA160" s="457">
        <f t="shared" si="224"/>
        <v>0</v>
      </c>
      <c r="AB160" s="455">
        <f>AB161+AB162+AB163</f>
        <v>0</v>
      </c>
      <c r="AC160" s="456">
        <f>AC161+AC162+AC163</f>
        <v>0</v>
      </c>
      <c r="AD160" s="457">
        <f>AD161+AD162+AD163</f>
        <v>0</v>
      </c>
      <c r="AE160" s="455">
        <f>AE161+AE162+AE163</f>
        <v>0</v>
      </c>
      <c r="AF160" s="456">
        <f>AF161+AF162+AF163</f>
        <v>0</v>
      </c>
      <c r="AG160" s="457">
        <f t="shared" si="225"/>
        <v>0</v>
      </c>
      <c r="AH160" s="455">
        <f>AH161+AH162+AH163</f>
        <v>0</v>
      </c>
      <c r="AI160" s="456">
        <f>AI161+AI162+AI163</f>
        <v>0</v>
      </c>
      <c r="AJ160" s="457">
        <f>AJ161+AJ162+AJ163</f>
        <v>0</v>
      </c>
      <c r="AK160" s="455">
        <f>AK161+AK162+AK163</f>
        <v>0</v>
      </c>
      <c r="AL160" s="456">
        <f>AL161+AL162+AL163</f>
        <v>0</v>
      </c>
      <c r="AM160" s="457">
        <f t="shared" si="226"/>
        <v>0</v>
      </c>
      <c r="AN160" s="455">
        <f>AN161+AN162+AN163</f>
        <v>0</v>
      </c>
      <c r="AO160" s="456">
        <f>AO161+AO162+AO163</f>
        <v>0</v>
      </c>
      <c r="AP160" s="457">
        <f>AP161+AP162+AP163</f>
        <v>0</v>
      </c>
      <c r="AQ160" s="455">
        <f>AQ161+AQ162+AQ163</f>
        <v>0</v>
      </c>
      <c r="AR160" s="456">
        <f>AR161+AR162+AR163</f>
        <v>0</v>
      </c>
      <c r="AS160" s="496"/>
      <c r="AT160" s="496"/>
      <c r="AU160" s="496"/>
      <c r="AV160" s="496"/>
      <c r="AW160" s="496"/>
      <c r="AX160" s="496"/>
      <c r="AY160" s="496"/>
      <c r="AZ160" s="496"/>
      <c r="BA160" s="496"/>
      <c r="BB160" s="496"/>
      <c r="BC160" s="496"/>
      <c r="BD160" s="496"/>
      <c r="BE160" s="496"/>
      <c r="BF160" s="496"/>
    </row>
    <row r="161" spans="1:58" ht="22.5">
      <c r="A161" s="406"/>
      <c r="B161" s="841"/>
      <c r="C161" s="407"/>
      <c r="D161" s="855"/>
      <c r="E161" s="378" t="s">
        <v>1562</v>
      </c>
      <c r="F161" s="423" t="s">
        <v>1481</v>
      </c>
      <c r="G161" s="454">
        <f>+'Баланс СТ 1'!G127</f>
        <v>0</v>
      </c>
      <c r="H161" s="456">
        <f>+'Баланс СТ 1'!H127</f>
        <v>0</v>
      </c>
      <c r="I161" s="454">
        <f>+'Баланс СТ 1'!I127</f>
        <v>0</v>
      </c>
      <c r="J161" s="456">
        <f>+'Баланс СТ 1'!J127</f>
        <v>0</v>
      </c>
      <c r="K161" s="454">
        <f>+'Баланс СТ 1'!K127</f>
        <v>0</v>
      </c>
      <c r="L161" s="456">
        <f>+'Баланс СТ 1'!L127</f>
        <v>0</v>
      </c>
      <c r="M161" s="454">
        <f>+'Баланс СТ 1'!M127</f>
        <v>0</v>
      </c>
      <c r="N161" s="456">
        <f>+'Баланс СТ 1'!N127</f>
        <v>0</v>
      </c>
      <c r="O161" s="454">
        <f t="shared" si="222"/>
        <v>0</v>
      </c>
      <c r="P161" s="457">
        <f>+'Баланс СТ 1'!P127</f>
        <v>0</v>
      </c>
      <c r="Q161" s="644">
        <f>+'Баланс СТ 1'!Q127</f>
        <v>0</v>
      </c>
      <c r="R161" s="457">
        <f>+'Баланс СТ 1'!R127</f>
        <v>0</v>
      </c>
      <c r="S161" s="455">
        <f>+'Баланс СТ 1'!S127</f>
        <v>0</v>
      </c>
      <c r="T161" s="456">
        <f>+'Баланс СТ 1'!T127</f>
        <v>0</v>
      </c>
      <c r="U161" s="457">
        <f t="shared" si="223"/>
        <v>0</v>
      </c>
      <c r="V161" s="457">
        <f>+'Баланс СТ 1'!V127</f>
        <v>0</v>
      </c>
      <c r="W161" s="644">
        <f>+'Баланс СТ 1'!W127</f>
        <v>0</v>
      </c>
      <c r="X161" s="457">
        <f>+'Баланс СТ 1'!X127</f>
        <v>0</v>
      </c>
      <c r="Y161" s="455">
        <f>+'Баланс СТ 1'!Y127</f>
        <v>0</v>
      </c>
      <c r="Z161" s="456">
        <f>+'Баланс СТ 1'!Z127</f>
        <v>0</v>
      </c>
      <c r="AA161" s="457">
        <f t="shared" si="224"/>
        <v>0</v>
      </c>
      <c r="AB161" s="457">
        <f>+'Баланс СТ 1'!AB127</f>
        <v>0</v>
      </c>
      <c r="AC161" s="644">
        <f>+'Баланс СТ 1'!AC127</f>
        <v>0</v>
      </c>
      <c r="AD161" s="457">
        <f>+'Баланс СТ 1'!AD127</f>
        <v>0</v>
      </c>
      <c r="AE161" s="455">
        <f>+'Баланс СТ 1'!AE127</f>
        <v>0</v>
      </c>
      <c r="AF161" s="456">
        <f>+'Баланс СТ 1'!AF127</f>
        <v>0</v>
      </c>
      <c r="AG161" s="457">
        <f t="shared" si="225"/>
        <v>0</v>
      </c>
      <c r="AH161" s="457">
        <f>+'Баланс СТ 1'!AH127</f>
        <v>0</v>
      </c>
      <c r="AI161" s="644">
        <f>+'Баланс СТ 1'!AI127</f>
        <v>0</v>
      </c>
      <c r="AJ161" s="457">
        <f>+'Баланс СТ 1'!AJ127</f>
        <v>0</v>
      </c>
      <c r="AK161" s="455">
        <f>+'Баланс СТ 1'!AK127</f>
        <v>0</v>
      </c>
      <c r="AL161" s="456">
        <f>+'Баланс СТ 1'!AL127</f>
        <v>0</v>
      </c>
      <c r="AM161" s="457">
        <f t="shared" si="226"/>
        <v>0</v>
      </c>
      <c r="AN161" s="457">
        <f>+'Баланс СТ 1'!AN127</f>
        <v>0</v>
      </c>
      <c r="AO161" s="644">
        <f>+'Баланс СТ 1'!AO127</f>
        <v>0</v>
      </c>
      <c r="AP161" s="457">
        <f>+'Баланс СТ 1'!AP127</f>
        <v>0</v>
      </c>
      <c r="AQ161" s="455">
        <f>+'Баланс СТ 1'!AQ127</f>
        <v>0</v>
      </c>
      <c r="AR161" s="456">
        <f>+'Баланс СТ 1'!AR127</f>
        <v>0</v>
      </c>
      <c r="AS161" s="496"/>
      <c r="AT161" s="496"/>
      <c r="AU161" s="496"/>
      <c r="AV161" s="496"/>
      <c r="AW161" s="496"/>
      <c r="AX161" s="496"/>
      <c r="AY161" s="496"/>
      <c r="AZ161" s="496"/>
      <c r="BA161" s="496"/>
      <c r="BB161" s="496"/>
      <c r="BC161" s="496"/>
      <c r="BD161" s="496"/>
      <c r="BE161" s="496"/>
      <c r="BF161" s="496"/>
    </row>
    <row r="162" spans="1:58" ht="14.25">
      <c r="A162" s="406"/>
      <c r="B162" s="841"/>
      <c r="C162" s="407"/>
      <c r="D162" s="855"/>
      <c r="E162" s="378" t="s">
        <v>1563</v>
      </c>
      <c r="F162" s="423" t="s">
        <v>1483</v>
      </c>
      <c r="G162" s="454">
        <f>+'Баланс СТ 1'!G128</f>
        <v>0</v>
      </c>
      <c r="H162" s="456">
        <f>+'Баланс СТ 1'!H128</f>
        <v>0</v>
      </c>
      <c r="I162" s="454">
        <f>+'Баланс СТ 1'!I128</f>
        <v>0</v>
      </c>
      <c r="J162" s="456">
        <f>+'Баланс СТ 1'!J128</f>
        <v>0</v>
      </c>
      <c r="K162" s="454">
        <f>+'Баланс СТ 1'!K128</f>
        <v>0</v>
      </c>
      <c r="L162" s="456">
        <f>+'Баланс СТ 1'!L128</f>
        <v>0</v>
      </c>
      <c r="M162" s="454">
        <f>+'Баланс СТ 1'!M128</f>
        <v>0</v>
      </c>
      <c r="N162" s="456">
        <f>+'Баланс СТ 1'!N128</f>
        <v>0</v>
      </c>
      <c r="O162" s="454">
        <f t="shared" si="222"/>
        <v>0</v>
      </c>
      <c r="P162" s="457">
        <f>+'Баланс СТ 1'!P128</f>
        <v>0</v>
      </c>
      <c r="Q162" s="644">
        <f>+'Баланс СТ 1'!Q128</f>
        <v>0</v>
      </c>
      <c r="R162" s="457">
        <f>+'Баланс СТ 1'!R128</f>
        <v>0</v>
      </c>
      <c r="S162" s="455">
        <f>+'Баланс СТ 1'!S128</f>
        <v>0</v>
      </c>
      <c r="T162" s="456">
        <f>+'Баланс СТ 1'!T128</f>
        <v>0</v>
      </c>
      <c r="U162" s="457">
        <f t="shared" si="223"/>
        <v>0</v>
      </c>
      <c r="V162" s="457">
        <f>+'Баланс СТ 1'!V128</f>
        <v>0</v>
      </c>
      <c r="W162" s="644">
        <f>+'Баланс СТ 1'!W128</f>
        <v>0</v>
      </c>
      <c r="X162" s="457">
        <f>+'Баланс СТ 1'!X128</f>
        <v>0</v>
      </c>
      <c r="Y162" s="455">
        <f>+'Баланс СТ 1'!Y128</f>
        <v>0</v>
      </c>
      <c r="Z162" s="456">
        <f>+'Баланс СТ 1'!Z128</f>
        <v>0</v>
      </c>
      <c r="AA162" s="457">
        <f t="shared" si="224"/>
        <v>0</v>
      </c>
      <c r="AB162" s="457">
        <f>+'Баланс СТ 1'!AB128</f>
        <v>0</v>
      </c>
      <c r="AC162" s="644">
        <f>+'Баланс СТ 1'!AC128</f>
        <v>0</v>
      </c>
      <c r="AD162" s="457">
        <f>+'Баланс СТ 1'!AD128</f>
        <v>0</v>
      </c>
      <c r="AE162" s="455">
        <f>+'Баланс СТ 1'!AE128</f>
        <v>0</v>
      </c>
      <c r="AF162" s="456">
        <f>+'Баланс СТ 1'!AF128</f>
        <v>0</v>
      </c>
      <c r="AG162" s="457">
        <f t="shared" si="225"/>
        <v>0</v>
      </c>
      <c r="AH162" s="457">
        <f>+'Баланс СТ 1'!AH128</f>
        <v>0</v>
      </c>
      <c r="AI162" s="644">
        <f>+'Баланс СТ 1'!AI128</f>
        <v>0</v>
      </c>
      <c r="AJ162" s="457">
        <f>+'Баланс СТ 1'!AJ128</f>
        <v>0</v>
      </c>
      <c r="AK162" s="455">
        <f>+'Баланс СТ 1'!AK128</f>
        <v>0</v>
      </c>
      <c r="AL162" s="456">
        <f>+'Баланс СТ 1'!AL128</f>
        <v>0</v>
      </c>
      <c r="AM162" s="457">
        <f t="shared" si="226"/>
        <v>0</v>
      </c>
      <c r="AN162" s="457">
        <f>+'Баланс СТ 1'!AN128</f>
        <v>0</v>
      </c>
      <c r="AO162" s="644">
        <f>+'Баланс СТ 1'!AO128</f>
        <v>0</v>
      </c>
      <c r="AP162" s="457">
        <f>+'Баланс СТ 1'!AP128</f>
        <v>0</v>
      </c>
      <c r="AQ162" s="455">
        <f>+'Баланс СТ 1'!AQ128</f>
        <v>0</v>
      </c>
      <c r="AR162" s="456">
        <f>+'Баланс СТ 1'!AR128</f>
        <v>0</v>
      </c>
      <c r="AS162" s="496"/>
      <c r="AT162" s="496"/>
      <c r="AU162" s="496"/>
      <c r="AV162" s="496"/>
      <c r="AW162" s="496"/>
      <c r="AX162" s="496"/>
      <c r="AY162" s="496"/>
      <c r="AZ162" s="496"/>
      <c r="BA162" s="496"/>
      <c r="BB162" s="496"/>
      <c r="BC162" s="496"/>
      <c r="BD162" s="496"/>
      <c r="BE162" s="496"/>
      <c r="BF162" s="496"/>
    </row>
    <row r="163" spans="1:58" ht="14.25">
      <c r="A163" s="406"/>
      <c r="B163" s="841"/>
      <c r="C163" s="407"/>
      <c r="D163" s="855"/>
      <c r="E163" s="378" t="s">
        <v>1564</v>
      </c>
      <c r="F163" s="423" t="s">
        <v>1485</v>
      </c>
      <c r="G163" s="454">
        <f>+'Баланс СТ 1'!G129</f>
        <v>0</v>
      </c>
      <c r="H163" s="456">
        <f>+'Баланс СТ 1'!H129</f>
        <v>0</v>
      </c>
      <c r="I163" s="454">
        <f>+'Баланс СТ 1'!I129</f>
        <v>0</v>
      </c>
      <c r="J163" s="456">
        <f>+'Баланс СТ 1'!J129</f>
        <v>0</v>
      </c>
      <c r="K163" s="454">
        <f>+'Баланс СТ 1'!K129</f>
        <v>0</v>
      </c>
      <c r="L163" s="456">
        <f>+'Баланс СТ 1'!L129</f>
        <v>0</v>
      </c>
      <c r="M163" s="454">
        <f>+'Баланс СТ 1'!M129</f>
        <v>0</v>
      </c>
      <c r="N163" s="456">
        <f>+'Баланс СТ 1'!N129</f>
        <v>0</v>
      </c>
      <c r="O163" s="454">
        <f t="shared" si="222"/>
        <v>0</v>
      </c>
      <c r="P163" s="457">
        <f>+'Баланс СТ 1'!P129</f>
        <v>0</v>
      </c>
      <c r="Q163" s="644">
        <f>+'Баланс СТ 1'!Q129</f>
        <v>0</v>
      </c>
      <c r="R163" s="457">
        <f>+'Баланс СТ 1'!R129</f>
        <v>0</v>
      </c>
      <c r="S163" s="455">
        <f>+'Баланс СТ 1'!S129</f>
        <v>0</v>
      </c>
      <c r="T163" s="456">
        <f>+'Баланс СТ 1'!T129</f>
        <v>0</v>
      </c>
      <c r="U163" s="457">
        <f t="shared" si="223"/>
        <v>0</v>
      </c>
      <c r="V163" s="457">
        <f>+'Баланс СТ 1'!V129</f>
        <v>0</v>
      </c>
      <c r="W163" s="644">
        <f>+'Баланс СТ 1'!W129</f>
        <v>0</v>
      </c>
      <c r="X163" s="457">
        <f>+'Баланс СТ 1'!X129</f>
        <v>0</v>
      </c>
      <c r="Y163" s="455">
        <f>+'Баланс СТ 1'!Y129</f>
        <v>0</v>
      </c>
      <c r="Z163" s="456">
        <f>+'Баланс СТ 1'!Z129</f>
        <v>0</v>
      </c>
      <c r="AA163" s="457">
        <f t="shared" si="224"/>
        <v>0</v>
      </c>
      <c r="AB163" s="457">
        <f>+'Баланс СТ 1'!AB129</f>
        <v>0</v>
      </c>
      <c r="AC163" s="644">
        <f>+'Баланс СТ 1'!AC129</f>
        <v>0</v>
      </c>
      <c r="AD163" s="457">
        <f>+'Баланс СТ 1'!AD129</f>
        <v>0</v>
      </c>
      <c r="AE163" s="455">
        <f>+'Баланс СТ 1'!AE129</f>
        <v>0</v>
      </c>
      <c r="AF163" s="456">
        <f>+'Баланс СТ 1'!AF129</f>
        <v>0</v>
      </c>
      <c r="AG163" s="457">
        <f t="shared" si="225"/>
        <v>0</v>
      </c>
      <c r="AH163" s="457">
        <f>+'Баланс СТ 1'!AH129</f>
        <v>0</v>
      </c>
      <c r="AI163" s="644">
        <f>+'Баланс СТ 1'!AI129</f>
        <v>0</v>
      </c>
      <c r="AJ163" s="457">
        <f>+'Баланс СТ 1'!AJ129</f>
        <v>0</v>
      </c>
      <c r="AK163" s="455">
        <f>+'Баланс СТ 1'!AK129</f>
        <v>0</v>
      </c>
      <c r="AL163" s="456">
        <f>+'Баланс СТ 1'!AL129</f>
        <v>0</v>
      </c>
      <c r="AM163" s="457">
        <f t="shared" si="226"/>
        <v>0</v>
      </c>
      <c r="AN163" s="457">
        <f>+'Баланс СТ 1'!AN129</f>
        <v>0</v>
      </c>
      <c r="AO163" s="644">
        <f>+'Баланс СТ 1'!AO129</f>
        <v>0</v>
      </c>
      <c r="AP163" s="457">
        <f>+'Баланс СТ 1'!AP129</f>
        <v>0</v>
      </c>
      <c r="AQ163" s="455">
        <f>+'Баланс СТ 1'!AQ129</f>
        <v>0</v>
      </c>
      <c r="AR163" s="456">
        <f>+'Баланс СТ 1'!AR129</f>
        <v>0</v>
      </c>
      <c r="AS163" s="496"/>
      <c r="AT163" s="496"/>
      <c r="AU163" s="496"/>
      <c r="AV163" s="496"/>
      <c r="AW163" s="496"/>
      <c r="AX163" s="496"/>
      <c r="AY163" s="496"/>
      <c r="AZ163" s="496"/>
      <c r="BA163" s="496"/>
      <c r="BB163" s="496"/>
      <c r="BC163" s="496"/>
      <c r="BD163" s="496"/>
      <c r="BE163" s="496"/>
      <c r="BF163" s="496"/>
    </row>
    <row r="164" spans="1:58" ht="14.25">
      <c r="A164" s="406"/>
      <c r="B164" s="841"/>
      <c r="C164" s="407"/>
      <c r="D164" s="855"/>
      <c r="E164" s="378" t="s">
        <v>1568</v>
      </c>
      <c r="F164" s="421" t="s">
        <v>1492</v>
      </c>
      <c r="G164" s="454">
        <f t="shared" ref="G164:N164" si="236">G165+G166</f>
        <v>0</v>
      </c>
      <c r="H164" s="456">
        <f t="shared" si="236"/>
        <v>0</v>
      </c>
      <c r="I164" s="454">
        <f t="shared" si="236"/>
        <v>0</v>
      </c>
      <c r="J164" s="456">
        <f t="shared" si="236"/>
        <v>0</v>
      </c>
      <c r="K164" s="454">
        <f t="shared" si="236"/>
        <v>0</v>
      </c>
      <c r="L164" s="456">
        <f t="shared" si="236"/>
        <v>0</v>
      </c>
      <c r="M164" s="454">
        <f t="shared" si="236"/>
        <v>0</v>
      </c>
      <c r="N164" s="456">
        <f t="shared" si="236"/>
        <v>0</v>
      </c>
      <c r="O164" s="454">
        <f t="shared" si="222"/>
        <v>0</v>
      </c>
      <c r="P164" s="455">
        <f>P165+P166</f>
        <v>0</v>
      </c>
      <c r="Q164" s="456">
        <f>Q165+Q166</f>
        <v>0</v>
      </c>
      <c r="R164" s="457">
        <f>R165+R166</f>
        <v>0</v>
      </c>
      <c r="S164" s="455">
        <f>S165+S166</f>
        <v>0</v>
      </c>
      <c r="T164" s="456">
        <f>T165+T166</f>
        <v>0</v>
      </c>
      <c r="U164" s="457">
        <f t="shared" si="223"/>
        <v>0</v>
      </c>
      <c r="V164" s="455">
        <f>V165+V166</f>
        <v>0</v>
      </c>
      <c r="W164" s="456">
        <f>W165+W166</f>
        <v>0</v>
      </c>
      <c r="X164" s="457">
        <f>X165+X166</f>
        <v>0</v>
      </c>
      <c r="Y164" s="455">
        <f>Y165+Y166</f>
        <v>0</v>
      </c>
      <c r="Z164" s="456">
        <f>Z165+Z166</f>
        <v>0</v>
      </c>
      <c r="AA164" s="457">
        <f t="shared" si="224"/>
        <v>0</v>
      </c>
      <c r="AB164" s="455">
        <f>AB165+AB166</f>
        <v>0</v>
      </c>
      <c r="AC164" s="456">
        <f>AC165+AC166</f>
        <v>0</v>
      </c>
      <c r="AD164" s="457">
        <f>AD165+AD166</f>
        <v>0</v>
      </c>
      <c r="AE164" s="455">
        <f>AE165+AE166</f>
        <v>0</v>
      </c>
      <c r="AF164" s="456">
        <f>AF165+AF166</f>
        <v>0</v>
      </c>
      <c r="AG164" s="457">
        <f t="shared" si="225"/>
        <v>0</v>
      </c>
      <c r="AH164" s="455">
        <f>AH165+AH166</f>
        <v>0</v>
      </c>
      <c r="AI164" s="456">
        <f>AI165+AI166</f>
        <v>0</v>
      </c>
      <c r="AJ164" s="457">
        <f>AJ165+AJ166</f>
        <v>0</v>
      </c>
      <c r="AK164" s="455">
        <f>AK165+AK166</f>
        <v>0</v>
      </c>
      <c r="AL164" s="456">
        <f>AL165+AL166</f>
        <v>0</v>
      </c>
      <c r="AM164" s="457">
        <f t="shared" si="226"/>
        <v>0</v>
      </c>
      <c r="AN164" s="455">
        <f>AN165+AN166</f>
        <v>0</v>
      </c>
      <c r="AO164" s="456">
        <f>AO165+AO166</f>
        <v>0</v>
      </c>
      <c r="AP164" s="457">
        <f>AP165+AP166</f>
        <v>0</v>
      </c>
      <c r="AQ164" s="455">
        <f>AQ165+AQ166</f>
        <v>0</v>
      </c>
      <c r="AR164" s="456">
        <f>AR165+AR166</f>
        <v>0</v>
      </c>
      <c r="AS164" s="496"/>
      <c r="AT164" s="496"/>
      <c r="AU164" s="496"/>
      <c r="AV164" s="496"/>
      <c r="AW164" s="496"/>
      <c r="AX164" s="496"/>
      <c r="AY164" s="496"/>
      <c r="AZ164" s="496"/>
      <c r="BA164" s="496"/>
      <c r="BB164" s="496"/>
      <c r="BC164" s="496"/>
      <c r="BD164" s="496"/>
      <c r="BE164" s="496"/>
      <c r="BF164" s="496"/>
    </row>
    <row r="165" spans="1:58" ht="22.5">
      <c r="A165" s="406"/>
      <c r="B165" s="841"/>
      <c r="C165" s="407"/>
      <c r="D165" s="855"/>
      <c r="E165" s="378" t="s">
        <v>1569</v>
      </c>
      <c r="F165" s="423" t="s">
        <v>1481</v>
      </c>
      <c r="G165" s="454">
        <f>+'Баланс СТ 1'!G131</f>
        <v>0</v>
      </c>
      <c r="H165" s="456">
        <f>+'Баланс СТ 1'!H131</f>
        <v>0</v>
      </c>
      <c r="I165" s="454">
        <f>+'Баланс СТ 1'!I131</f>
        <v>0</v>
      </c>
      <c r="J165" s="456">
        <f>+'Баланс СТ 1'!J131</f>
        <v>0</v>
      </c>
      <c r="K165" s="454">
        <f>+'Баланс СТ 1'!K131</f>
        <v>0</v>
      </c>
      <c r="L165" s="456">
        <f>+'Баланс СТ 1'!L131</f>
        <v>0</v>
      </c>
      <c r="M165" s="454">
        <f>+'Баланс СТ 1'!M131</f>
        <v>0</v>
      </c>
      <c r="N165" s="456">
        <f>+'Баланс СТ 1'!N131</f>
        <v>0</v>
      </c>
      <c r="O165" s="454">
        <f t="shared" si="222"/>
        <v>0</v>
      </c>
      <c r="P165" s="457">
        <f>+'Баланс СТ 1'!P131</f>
        <v>0</v>
      </c>
      <c r="Q165" s="644">
        <f>+'Баланс СТ 1'!Q131</f>
        <v>0</v>
      </c>
      <c r="R165" s="457">
        <f>+'Баланс СТ 1'!R131</f>
        <v>0</v>
      </c>
      <c r="S165" s="455">
        <f>+'Баланс СТ 1'!S131</f>
        <v>0</v>
      </c>
      <c r="T165" s="456">
        <f>+'Баланс СТ 1'!T131</f>
        <v>0</v>
      </c>
      <c r="U165" s="457">
        <f t="shared" si="223"/>
        <v>0</v>
      </c>
      <c r="V165" s="457">
        <f>+'Баланс СТ 1'!V131</f>
        <v>0</v>
      </c>
      <c r="W165" s="644">
        <f>+'Баланс СТ 1'!W131</f>
        <v>0</v>
      </c>
      <c r="X165" s="457">
        <f>+'Баланс СТ 1'!X131</f>
        <v>0</v>
      </c>
      <c r="Y165" s="455">
        <f>+'Баланс СТ 1'!Y131</f>
        <v>0</v>
      </c>
      <c r="Z165" s="456">
        <f>+'Баланс СТ 1'!Z131</f>
        <v>0</v>
      </c>
      <c r="AA165" s="457">
        <f t="shared" si="224"/>
        <v>0</v>
      </c>
      <c r="AB165" s="457">
        <f>+'Баланс СТ 1'!AB131</f>
        <v>0</v>
      </c>
      <c r="AC165" s="644">
        <f>+'Баланс СТ 1'!AC131</f>
        <v>0</v>
      </c>
      <c r="AD165" s="457">
        <f>+'Баланс СТ 1'!AD131</f>
        <v>0</v>
      </c>
      <c r="AE165" s="455">
        <f>+'Баланс СТ 1'!AE131</f>
        <v>0</v>
      </c>
      <c r="AF165" s="456">
        <f>+'Баланс СТ 1'!AF131</f>
        <v>0</v>
      </c>
      <c r="AG165" s="457">
        <f t="shared" si="225"/>
        <v>0</v>
      </c>
      <c r="AH165" s="457">
        <f>+'Баланс СТ 1'!AH131</f>
        <v>0</v>
      </c>
      <c r="AI165" s="644">
        <f>+'Баланс СТ 1'!AI131</f>
        <v>0</v>
      </c>
      <c r="AJ165" s="457">
        <f>+'Баланс СТ 1'!AJ131</f>
        <v>0</v>
      </c>
      <c r="AK165" s="455">
        <f>+'Баланс СТ 1'!AK131</f>
        <v>0</v>
      </c>
      <c r="AL165" s="456">
        <f>+'Баланс СТ 1'!AL131</f>
        <v>0</v>
      </c>
      <c r="AM165" s="457">
        <f t="shared" si="226"/>
        <v>0</v>
      </c>
      <c r="AN165" s="457">
        <f>+'Баланс СТ 1'!AN131</f>
        <v>0</v>
      </c>
      <c r="AO165" s="644">
        <f>+'Баланс СТ 1'!AO131</f>
        <v>0</v>
      </c>
      <c r="AP165" s="457">
        <f>+'Баланс СТ 1'!AP131</f>
        <v>0</v>
      </c>
      <c r="AQ165" s="455">
        <f>+'Баланс СТ 1'!AQ131</f>
        <v>0</v>
      </c>
      <c r="AR165" s="456">
        <f>+'Баланс СТ 1'!AR131</f>
        <v>0</v>
      </c>
      <c r="AS165" s="496"/>
      <c r="AT165" s="496"/>
      <c r="AU165" s="496"/>
      <c r="AV165" s="496"/>
      <c r="AW165" s="496"/>
      <c r="AX165" s="496"/>
      <c r="AY165" s="496"/>
      <c r="AZ165" s="496"/>
      <c r="BA165" s="496"/>
      <c r="BB165" s="496"/>
      <c r="BC165" s="496"/>
      <c r="BD165" s="496"/>
      <c r="BE165" s="496"/>
      <c r="BF165" s="496"/>
    </row>
    <row r="166" spans="1:58" ht="14.25">
      <c r="A166" s="406"/>
      <c r="B166" s="841"/>
      <c r="C166" s="407"/>
      <c r="D166" s="855"/>
      <c r="E166" s="378" t="s">
        <v>1570</v>
      </c>
      <c r="F166" s="423" t="s">
        <v>1483</v>
      </c>
      <c r="G166" s="454">
        <f>+'Баланс СТ 1'!G132</f>
        <v>0</v>
      </c>
      <c r="H166" s="456">
        <f>+'Баланс СТ 1'!H132</f>
        <v>0</v>
      </c>
      <c r="I166" s="454">
        <f>+'Баланс СТ 1'!I132</f>
        <v>0</v>
      </c>
      <c r="J166" s="456">
        <f>+'Баланс СТ 1'!J132</f>
        <v>0</v>
      </c>
      <c r="K166" s="454">
        <f>+'Баланс СТ 1'!K132</f>
        <v>0</v>
      </c>
      <c r="L166" s="456">
        <f>+'Баланс СТ 1'!L132</f>
        <v>0</v>
      </c>
      <c r="M166" s="454">
        <f>+'Баланс СТ 1'!M132</f>
        <v>0</v>
      </c>
      <c r="N166" s="456">
        <f>+'Баланс СТ 1'!N132</f>
        <v>0</v>
      </c>
      <c r="O166" s="454">
        <f t="shared" si="222"/>
        <v>0</v>
      </c>
      <c r="P166" s="457">
        <f>+'Баланс СТ 1'!P132</f>
        <v>0</v>
      </c>
      <c r="Q166" s="644">
        <f>+'Баланс СТ 1'!Q132</f>
        <v>0</v>
      </c>
      <c r="R166" s="457">
        <f>+'Баланс СТ 1'!R132</f>
        <v>0</v>
      </c>
      <c r="S166" s="455">
        <f>+'Баланс СТ 1'!S132</f>
        <v>0</v>
      </c>
      <c r="T166" s="456">
        <f>+'Баланс СТ 1'!T132</f>
        <v>0</v>
      </c>
      <c r="U166" s="457">
        <f t="shared" si="223"/>
        <v>0</v>
      </c>
      <c r="V166" s="457">
        <f>+'Баланс СТ 1'!V132</f>
        <v>0</v>
      </c>
      <c r="W166" s="644">
        <f>+'Баланс СТ 1'!W132</f>
        <v>0</v>
      </c>
      <c r="X166" s="457">
        <f>+'Баланс СТ 1'!X132</f>
        <v>0</v>
      </c>
      <c r="Y166" s="455">
        <f>+'Баланс СТ 1'!Y132</f>
        <v>0</v>
      </c>
      <c r="Z166" s="456">
        <f>+'Баланс СТ 1'!Z132</f>
        <v>0</v>
      </c>
      <c r="AA166" s="457">
        <f t="shared" si="224"/>
        <v>0</v>
      </c>
      <c r="AB166" s="457">
        <f>+'Баланс СТ 1'!AB132</f>
        <v>0</v>
      </c>
      <c r="AC166" s="644">
        <f>+'Баланс СТ 1'!AC132</f>
        <v>0</v>
      </c>
      <c r="AD166" s="457">
        <f>+'Баланс СТ 1'!AD132</f>
        <v>0</v>
      </c>
      <c r="AE166" s="455">
        <f>+'Баланс СТ 1'!AE132</f>
        <v>0</v>
      </c>
      <c r="AF166" s="456">
        <f>+'Баланс СТ 1'!AF132</f>
        <v>0</v>
      </c>
      <c r="AG166" s="457">
        <f t="shared" si="225"/>
        <v>0</v>
      </c>
      <c r="AH166" s="457">
        <f>+'Баланс СТ 1'!AH132</f>
        <v>0</v>
      </c>
      <c r="AI166" s="644">
        <f>+'Баланс СТ 1'!AI132</f>
        <v>0</v>
      </c>
      <c r="AJ166" s="457">
        <f>+'Баланс СТ 1'!AJ132</f>
        <v>0</v>
      </c>
      <c r="AK166" s="455">
        <f>+'Баланс СТ 1'!AK132</f>
        <v>0</v>
      </c>
      <c r="AL166" s="456">
        <f>+'Баланс СТ 1'!AL132</f>
        <v>0</v>
      </c>
      <c r="AM166" s="457">
        <f t="shared" si="226"/>
        <v>0</v>
      </c>
      <c r="AN166" s="457">
        <f>+'Баланс СТ 1'!AN132</f>
        <v>0</v>
      </c>
      <c r="AO166" s="644">
        <f>+'Баланс СТ 1'!AO132</f>
        <v>0</v>
      </c>
      <c r="AP166" s="457">
        <f>+'Баланс СТ 1'!AP132</f>
        <v>0</v>
      </c>
      <c r="AQ166" s="455">
        <f>+'Баланс СТ 1'!AQ132</f>
        <v>0</v>
      </c>
      <c r="AR166" s="456">
        <f>+'Баланс СТ 1'!AR132</f>
        <v>0</v>
      </c>
      <c r="AS166" s="496"/>
      <c r="AT166" s="496"/>
      <c r="AU166" s="496"/>
      <c r="AV166" s="496"/>
      <c r="AW166" s="496"/>
      <c r="AX166" s="496"/>
      <c r="AY166" s="496"/>
      <c r="AZ166" s="496"/>
      <c r="BA166" s="496"/>
      <c r="BB166" s="496"/>
      <c r="BC166" s="496"/>
      <c r="BD166" s="496"/>
      <c r="BE166" s="496"/>
      <c r="BF166" s="496"/>
    </row>
    <row r="167" spans="1:58" ht="14.25">
      <c r="A167" s="406"/>
      <c r="B167" s="841"/>
      <c r="C167" s="407"/>
      <c r="D167" s="855"/>
      <c r="E167" s="378" t="s">
        <v>1571</v>
      </c>
      <c r="F167" s="388" t="s">
        <v>1496</v>
      </c>
      <c r="G167" s="454">
        <f t="shared" ref="G167:N167" si="237">G168+G171+G175</f>
        <v>0</v>
      </c>
      <c r="H167" s="456">
        <f t="shared" si="237"/>
        <v>0</v>
      </c>
      <c r="I167" s="454">
        <f t="shared" si="237"/>
        <v>0</v>
      </c>
      <c r="J167" s="456">
        <f t="shared" si="237"/>
        <v>0</v>
      </c>
      <c r="K167" s="454">
        <f t="shared" si="237"/>
        <v>0</v>
      </c>
      <c r="L167" s="456">
        <f t="shared" si="237"/>
        <v>0</v>
      </c>
      <c r="M167" s="454">
        <f t="shared" si="237"/>
        <v>0</v>
      </c>
      <c r="N167" s="456">
        <f t="shared" si="237"/>
        <v>0</v>
      </c>
      <c r="O167" s="454">
        <f t="shared" si="222"/>
        <v>0</v>
      </c>
      <c r="P167" s="455">
        <f>P168+P171+P175</f>
        <v>0</v>
      </c>
      <c r="Q167" s="456">
        <f>Q168+Q171+Q175</f>
        <v>0</v>
      </c>
      <c r="R167" s="457">
        <f>R168+R171+R175</f>
        <v>0</v>
      </c>
      <c r="S167" s="455">
        <f>S168+S171+S175</f>
        <v>0</v>
      </c>
      <c r="T167" s="456">
        <f>T168+T171+T175</f>
        <v>0</v>
      </c>
      <c r="U167" s="457">
        <f t="shared" si="223"/>
        <v>0</v>
      </c>
      <c r="V167" s="455">
        <f>V168+V171+V175</f>
        <v>0</v>
      </c>
      <c r="W167" s="456">
        <f>W168+W171+W175</f>
        <v>0</v>
      </c>
      <c r="X167" s="457">
        <f>X168+X171+X175</f>
        <v>0</v>
      </c>
      <c r="Y167" s="455">
        <f>Y168+Y171+Y175</f>
        <v>0</v>
      </c>
      <c r="Z167" s="456">
        <f>Z168+Z171+Z175</f>
        <v>0</v>
      </c>
      <c r="AA167" s="457">
        <f t="shared" si="224"/>
        <v>0</v>
      </c>
      <c r="AB167" s="455">
        <f>AB168+AB171+AB175</f>
        <v>0</v>
      </c>
      <c r="AC167" s="456">
        <f>AC168+AC171+AC175</f>
        <v>0</v>
      </c>
      <c r="AD167" s="457">
        <f>AD168+AD171+AD175</f>
        <v>0</v>
      </c>
      <c r="AE167" s="455">
        <f>AE168+AE171+AE175</f>
        <v>0</v>
      </c>
      <c r="AF167" s="456">
        <f>AF168+AF171+AF175</f>
        <v>0</v>
      </c>
      <c r="AG167" s="457">
        <f t="shared" si="225"/>
        <v>0</v>
      </c>
      <c r="AH167" s="455">
        <f>AH168+AH171+AH175</f>
        <v>0</v>
      </c>
      <c r="AI167" s="456">
        <f>AI168+AI171+AI175</f>
        <v>0</v>
      </c>
      <c r="AJ167" s="457">
        <f>AJ168+AJ171+AJ175</f>
        <v>0</v>
      </c>
      <c r="AK167" s="455">
        <f>AK168+AK171+AK175</f>
        <v>0</v>
      </c>
      <c r="AL167" s="456">
        <f>AL168+AL171+AL175</f>
        <v>0</v>
      </c>
      <c r="AM167" s="457">
        <f t="shared" si="226"/>
        <v>0</v>
      </c>
      <c r="AN167" s="455">
        <f>AN168+AN171+AN175</f>
        <v>0</v>
      </c>
      <c r="AO167" s="456">
        <f>AO168+AO171+AO175</f>
        <v>0</v>
      </c>
      <c r="AP167" s="457">
        <f>AP168+AP171+AP175</f>
        <v>0</v>
      </c>
      <c r="AQ167" s="455">
        <f>AQ168+AQ171+AQ175</f>
        <v>0</v>
      </c>
      <c r="AR167" s="456">
        <f>AR168+AR171+AR175</f>
        <v>0</v>
      </c>
      <c r="AS167" s="496"/>
      <c r="AT167" s="496"/>
      <c r="AU167" s="496"/>
      <c r="AV167" s="496"/>
      <c r="AW167" s="496"/>
      <c r="AX167" s="496"/>
      <c r="AY167" s="496"/>
      <c r="AZ167" s="496"/>
      <c r="BA167" s="496"/>
      <c r="BB167" s="496"/>
      <c r="BC167" s="496"/>
      <c r="BD167" s="496"/>
      <c r="BE167" s="496"/>
      <c r="BF167" s="496"/>
    </row>
    <row r="168" spans="1:58" ht="14.25">
      <c r="A168" s="406"/>
      <c r="B168" s="841"/>
      <c r="C168" s="407"/>
      <c r="D168" s="855"/>
      <c r="E168" s="378" t="s">
        <v>1572</v>
      </c>
      <c r="F168" s="421" t="s">
        <v>1498</v>
      </c>
      <c r="G168" s="454">
        <f t="shared" ref="G168:N168" si="238">G169+G170</f>
        <v>0</v>
      </c>
      <c r="H168" s="456">
        <f t="shared" si="238"/>
        <v>0</v>
      </c>
      <c r="I168" s="454">
        <f t="shared" si="238"/>
        <v>0</v>
      </c>
      <c r="J168" s="456">
        <f t="shared" si="238"/>
        <v>0</v>
      </c>
      <c r="K168" s="454">
        <f t="shared" si="238"/>
        <v>0</v>
      </c>
      <c r="L168" s="456">
        <f t="shared" si="238"/>
        <v>0</v>
      </c>
      <c r="M168" s="454">
        <f t="shared" si="238"/>
        <v>0</v>
      </c>
      <c r="N168" s="456">
        <f t="shared" si="238"/>
        <v>0</v>
      </c>
      <c r="O168" s="454">
        <f t="shared" si="222"/>
        <v>0</v>
      </c>
      <c r="P168" s="455">
        <f>P169+P170</f>
        <v>0</v>
      </c>
      <c r="Q168" s="456">
        <f>Q169+Q170</f>
        <v>0</v>
      </c>
      <c r="R168" s="457">
        <f>R169+R170</f>
        <v>0</v>
      </c>
      <c r="S168" s="455">
        <f>S169+S170</f>
        <v>0</v>
      </c>
      <c r="T168" s="456">
        <f>T169+T170</f>
        <v>0</v>
      </c>
      <c r="U168" s="457">
        <f t="shared" si="223"/>
        <v>0</v>
      </c>
      <c r="V168" s="455">
        <f>V169+V170</f>
        <v>0</v>
      </c>
      <c r="W168" s="456">
        <f>W169+W170</f>
        <v>0</v>
      </c>
      <c r="X168" s="457">
        <f>X169+X170</f>
        <v>0</v>
      </c>
      <c r="Y168" s="455">
        <f>Y169+Y170</f>
        <v>0</v>
      </c>
      <c r="Z168" s="456">
        <f>Z169+Z170</f>
        <v>0</v>
      </c>
      <c r="AA168" s="457">
        <f t="shared" si="224"/>
        <v>0</v>
      </c>
      <c r="AB168" s="455">
        <f>AB169+AB170</f>
        <v>0</v>
      </c>
      <c r="AC168" s="456">
        <f>AC169+AC170</f>
        <v>0</v>
      </c>
      <c r="AD168" s="457">
        <f>AD169+AD170</f>
        <v>0</v>
      </c>
      <c r="AE168" s="455">
        <f>AE169+AE170</f>
        <v>0</v>
      </c>
      <c r="AF168" s="456">
        <f>AF169+AF170</f>
        <v>0</v>
      </c>
      <c r="AG168" s="457">
        <f t="shared" si="225"/>
        <v>0</v>
      </c>
      <c r="AH168" s="455">
        <f>AH169+AH170</f>
        <v>0</v>
      </c>
      <c r="AI168" s="456">
        <f>AI169+AI170</f>
        <v>0</v>
      </c>
      <c r="AJ168" s="457">
        <f>AJ169+AJ170</f>
        <v>0</v>
      </c>
      <c r="AK168" s="455">
        <f>AK169+AK170</f>
        <v>0</v>
      </c>
      <c r="AL168" s="456">
        <f>AL169+AL170</f>
        <v>0</v>
      </c>
      <c r="AM168" s="457">
        <f t="shared" si="226"/>
        <v>0</v>
      </c>
      <c r="AN168" s="455">
        <f>AN169+AN170</f>
        <v>0</v>
      </c>
      <c r="AO168" s="456">
        <f>AO169+AO170</f>
        <v>0</v>
      </c>
      <c r="AP168" s="457">
        <f>AP169+AP170</f>
        <v>0</v>
      </c>
      <c r="AQ168" s="455">
        <f>AQ169+AQ170</f>
        <v>0</v>
      </c>
      <c r="AR168" s="456">
        <f>AR169+AR170</f>
        <v>0</v>
      </c>
      <c r="AS168" s="496"/>
      <c r="AT168" s="496"/>
      <c r="AU168" s="496"/>
      <c r="AV168" s="496"/>
      <c r="AW168" s="496"/>
      <c r="AX168" s="496"/>
      <c r="AY168" s="496"/>
      <c r="AZ168" s="496"/>
      <c r="BA168" s="496"/>
      <c r="BB168" s="496"/>
      <c r="BC168" s="496"/>
      <c r="BD168" s="496"/>
      <c r="BE168" s="496"/>
      <c r="BF168" s="496"/>
    </row>
    <row r="169" spans="1:58" ht="22.5">
      <c r="A169" s="406"/>
      <c r="B169" s="841"/>
      <c r="C169" s="407"/>
      <c r="D169" s="855"/>
      <c r="E169" s="378" t="s">
        <v>1573</v>
      </c>
      <c r="F169" s="423" t="s">
        <v>1481</v>
      </c>
      <c r="G169" s="454">
        <f>+'Баланс СТ 1'!G135</f>
        <v>0</v>
      </c>
      <c r="H169" s="456">
        <f>+'Баланс СТ 1'!H135</f>
        <v>0</v>
      </c>
      <c r="I169" s="454">
        <f>+'Баланс СТ 1'!I135</f>
        <v>0</v>
      </c>
      <c r="J169" s="456">
        <f>+'Баланс СТ 1'!J135</f>
        <v>0</v>
      </c>
      <c r="K169" s="454">
        <f>+'Баланс СТ 1'!K135</f>
        <v>0</v>
      </c>
      <c r="L169" s="456">
        <f>+'Баланс СТ 1'!L135</f>
        <v>0</v>
      </c>
      <c r="M169" s="454">
        <f>+'Баланс СТ 1'!M135</f>
        <v>0</v>
      </c>
      <c r="N169" s="456">
        <f>+'Баланс СТ 1'!N135</f>
        <v>0</v>
      </c>
      <c r="O169" s="454">
        <f t="shared" si="222"/>
        <v>0</v>
      </c>
      <c r="P169" s="457">
        <f>+'Баланс СТ 1'!P135</f>
        <v>0</v>
      </c>
      <c r="Q169" s="644">
        <f>+'Баланс СТ 1'!Q135</f>
        <v>0</v>
      </c>
      <c r="R169" s="457">
        <f>+'Баланс СТ 1'!R135</f>
        <v>0</v>
      </c>
      <c r="S169" s="455">
        <f>+'Баланс СТ 1'!S135</f>
        <v>0</v>
      </c>
      <c r="T169" s="456">
        <f>+'Баланс СТ 1'!T135</f>
        <v>0</v>
      </c>
      <c r="U169" s="457">
        <f t="shared" si="223"/>
        <v>0</v>
      </c>
      <c r="V169" s="457">
        <f>+'Баланс СТ 1'!V135</f>
        <v>0</v>
      </c>
      <c r="W169" s="644">
        <f>+'Баланс СТ 1'!W135</f>
        <v>0</v>
      </c>
      <c r="X169" s="457">
        <f>+'Баланс СТ 1'!X135</f>
        <v>0</v>
      </c>
      <c r="Y169" s="455">
        <f>+'Баланс СТ 1'!Y135</f>
        <v>0</v>
      </c>
      <c r="Z169" s="456">
        <f>+'Баланс СТ 1'!Z135</f>
        <v>0</v>
      </c>
      <c r="AA169" s="457">
        <f t="shared" si="224"/>
        <v>0</v>
      </c>
      <c r="AB169" s="457">
        <f>+'Баланс СТ 1'!AB135</f>
        <v>0</v>
      </c>
      <c r="AC169" s="644">
        <f>+'Баланс СТ 1'!AC135</f>
        <v>0</v>
      </c>
      <c r="AD169" s="457">
        <f>+'Баланс СТ 1'!AD135</f>
        <v>0</v>
      </c>
      <c r="AE169" s="455">
        <f>+'Баланс СТ 1'!AE135</f>
        <v>0</v>
      </c>
      <c r="AF169" s="456">
        <f>+'Баланс СТ 1'!AF135</f>
        <v>0</v>
      </c>
      <c r="AG169" s="457">
        <f t="shared" si="225"/>
        <v>0</v>
      </c>
      <c r="AH169" s="457">
        <f>+'Баланс СТ 1'!AH135</f>
        <v>0</v>
      </c>
      <c r="AI169" s="644">
        <f>+'Баланс СТ 1'!AI135</f>
        <v>0</v>
      </c>
      <c r="AJ169" s="457">
        <f>+'Баланс СТ 1'!AJ135</f>
        <v>0</v>
      </c>
      <c r="AK169" s="455">
        <f>+'Баланс СТ 1'!AK135</f>
        <v>0</v>
      </c>
      <c r="AL169" s="456">
        <f>+'Баланс СТ 1'!AL135</f>
        <v>0</v>
      </c>
      <c r="AM169" s="457">
        <f t="shared" si="226"/>
        <v>0</v>
      </c>
      <c r="AN169" s="457">
        <f>+'Баланс СТ 1'!AN135</f>
        <v>0</v>
      </c>
      <c r="AO169" s="644">
        <f>+'Баланс СТ 1'!AO135</f>
        <v>0</v>
      </c>
      <c r="AP169" s="457">
        <f>+'Баланс СТ 1'!AP135</f>
        <v>0</v>
      </c>
      <c r="AQ169" s="455">
        <f>+'Баланс СТ 1'!AQ135</f>
        <v>0</v>
      </c>
      <c r="AR169" s="456">
        <f>+'Баланс СТ 1'!AR135</f>
        <v>0</v>
      </c>
      <c r="AS169" s="496"/>
      <c r="AT169" s="496"/>
      <c r="AU169" s="496"/>
      <c r="AV169" s="496"/>
      <c r="AW169" s="496"/>
      <c r="AX169" s="496"/>
      <c r="AY169" s="496"/>
      <c r="AZ169" s="496"/>
      <c r="BA169" s="496"/>
      <c r="BB169" s="496"/>
      <c r="BC169" s="496"/>
      <c r="BD169" s="496"/>
      <c r="BE169" s="496"/>
      <c r="BF169" s="496"/>
    </row>
    <row r="170" spans="1:58" ht="14.25">
      <c r="A170" s="406"/>
      <c r="B170" s="841"/>
      <c r="C170" s="407"/>
      <c r="D170" s="855"/>
      <c r="E170" s="378" t="s">
        <v>1574</v>
      </c>
      <c r="F170" s="423" t="s">
        <v>1483</v>
      </c>
      <c r="G170" s="454">
        <f>+'Баланс СТ 1'!G136</f>
        <v>0</v>
      </c>
      <c r="H170" s="456">
        <f>+'Баланс СТ 1'!H136</f>
        <v>0</v>
      </c>
      <c r="I170" s="454">
        <f>+'Баланс СТ 1'!I136</f>
        <v>0</v>
      </c>
      <c r="J170" s="456">
        <f>+'Баланс СТ 1'!J136</f>
        <v>0</v>
      </c>
      <c r="K170" s="454">
        <f>+'Баланс СТ 1'!K136</f>
        <v>0</v>
      </c>
      <c r="L170" s="456">
        <f>+'Баланс СТ 1'!L136</f>
        <v>0</v>
      </c>
      <c r="M170" s="454">
        <f>+'Баланс СТ 1'!M136</f>
        <v>0</v>
      </c>
      <c r="N170" s="456">
        <f>+'Баланс СТ 1'!N136</f>
        <v>0</v>
      </c>
      <c r="O170" s="454">
        <f t="shared" si="222"/>
        <v>0</v>
      </c>
      <c r="P170" s="457">
        <f>+'Баланс СТ 1'!P136</f>
        <v>0</v>
      </c>
      <c r="Q170" s="644">
        <f>+'Баланс СТ 1'!Q136</f>
        <v>0</v>
      </c>
      <c r="R170" s="457">
        <f>+'Баланс СТ 1'!R136</f>
        <v>0</v>
      </c>
      <c r="S170" s="455">
        <f>+'Баланс СТ 1'!S136</f>
        <v>0</v>
      </c>
      <c r="T170" s="456">
        <f>+'Баланс СТ 1'!T136</f>
        <v>0</v>
      </c>
      <c r="U170" s="457">
        <f t="shared" si="223"/>
        <v>0</v>
      </c>
      <c r="V170" s="457">
        <f>+'Баланс СТ 1'!V136</f>
        <v>0</v>
      </c>
      <c r="W170" s="644">
        <f>+'Баланс СТ 1'!W136</f>
        <v>0</v>
      </c>
      <c r="X170" s="457">
        <f>+'Баланс СТ 1'!X136</f>
        <v>0</v>
      </c>
      <c r="Y170" s="455">
        <f>+'Баланс СТ 1'!Y136</f>
        <v>0</v>
      </c>
      <c r="Z170" s="456">
        <f>+'Баланс СТ 1'!Z136</f>
        <v>0</v>
      </c>
      <c r="AA170" s="457">
        <f t="shared" si="224"/>
        <v>0</v>
      </c>
      <c r="AB170" s="457">
        <f>+'Баланс СТ 1'!AB136</f>
        <v>0</v>
      </c>
      <c r="AC170" s="644">
        <f>+'Баланс СТ 1'!AC136</f>
        <v>0</v>
      </c>
      <c r="AD170" s="457">
        <f>+'Баланс СТ 1'!AD136</f>
        <v>0</v>
      </c>
      <c r="AE170" s="455">
        <f>+'Баланс СТ 1'!AE136</f>
        <v>0</v>
      </c>
      <c r="AF170" s="456">
        <f>+'Баланс СТ 1'!AF136</f>
        <v>0</v>
      </c>
      <c r="AG170" s="457">
        <f t="shared" si="225"/>
        <v>0</v>
      </c>
      <c r="AH170" s="457">
        <f>+'Баланс СТ 1'!AH136</f>
        <v>0</v>
      </c>
      <c r="AI170" s="644">
        <f>+'Баланс СТ 1'!AI136</f>
        <v>0</v>
      </c>
      <c r="AJ170" s="457">
        <f>+'Баланс СТ 1'!AJ136</f>
        <v>0</v>
      </c>
      <c r="AK170" s="455">
        <f>+'Баланс СТ 1'!AK136</f>
        <v>0</v>
      </c>
      <c r="AL170" s="456">
        <f>+'Баланс СТ 1'!AL136</f>
        <v>0</v>
      </c>
      <c r="AM170" s="457">
        <f t="shared" si="226"/>
        <v>0</v>
      </c>
      <c r="AN170" s="457">
        <f>+'Баланс СТ 1'!AN136</f>
        <v>0</v>
      </c>
      <c r="AO170" s="644">
        <f>+'Баланс СТ 1'!AO136</f>
        <v>0</v>
      </c>
      <c r="AP170" s="457">
        <f>+'Баланс СТ 1'!AP136</f>
        <v>0</v>
      </c>
      <c r="AQ170" s="455">
        <f>+'Баланс СТ 1'!AQ136</f>
        <v>0</v>
      </c>
      <c r="AR170" s="456">
        <f>+'Баланс СТ 1'!AR136</f>
        <v>0</v>
      </c>
      <c r="AS170" s="496"/>
      <c r="AT170" s="496"/>
      <c r="AU170" s="496"/>
      <c r="AV170" s="496"/>
      <c r="AW170" s="496"/>
      <c r="AX170" s="496"/>
      <c r="AY170" s="496"/>
      <c r="AZ170" s="496"/>
      <c r="BA170" s="496"/>
      <c r="BB170" s="496"/>
      <c r="BC170" s="496"/>
      <c r="BD170" s="496"/>
      <c r="BE170" s="496"/>
      <c r="BF170" s="496"/>
    </row>
    <row r="171" spans="1:58" ht="14.25">
      <c r="A171" s="406"/>
      <c r="B171" s="841"/>
      <c r="C171" s="407"/>
      <c r="D171" s="855"/>
      <c r="E171" s="378" t="s">
        <v>1575</v>
      </c>
      <c r="F171" s="421" t="s">
        <v>1792</v>
      </c>
      <c r="G171" s="454">
        <f t="shared" ref="G171:N171" si="239">G172+G173+G174</f>
        <v>0</v>
      </c>
      <c r="H171" s="456">
        <f t="shared" si="239"/>
        <v>0</v>
      </c>
      <c r="I171" s="454">
        <f t="shared" si="239"/>
        <v>0</v>
      </c>
      <c r="J171" s="456">
        <f t="shared" si="239"/>
        <v>0</v>
      </c>
      <c r="K171" s="454">
        <f t="shared" si="239"/>
        <v>0</v>
      </c>
      <c r="L171" s="456">
        <f t="shared" si="239"/>
        <v>0</v>
      </c>
      <c r="M171" s="454">
        <f t="shared" si="239"/>
        <v>0</v>
      </c>
      <c r="N171" s="456">
        <f t="shared" si="239"/>
        <v>0</v>
      </c>
      <c r="O171" s="454">
        <f t="shared" si="222"/>
        <v>0</v>
      </c>
      <c r="P171" s="455">
        <f>P172+P173+P174</f>
        <v>0</v>
      </c>
      <c r="Q171" s="456">
        <f>Q172+Q173+Q174</f>
        <v>0</v>
      </c>
      <c r="R171" s="457">
        <f>R172+R173+R174</f>
        <v>0</v>
      </c>
      <c r="S171" s="455">
        <f>S172+S173+S174</f>
        <v>0</v>
      </c>
      <c r="T171" s="456">
        <f>T172+T173+T174</f>
        <v>0</v>
      </c>
      <c r="U171" s="457">
        <f t="shared" si="223"/>
        <v>0</v>
      </c>
      <c r="V171" s="455">
        <f>V172+V173+V174</f>
        <v>0</v>
      </c>
      <c r="W171" s="456">
        <f>W172+W173+W174</f>
        <v>0</v>
      </c>
      <c r="X171" s="457">
        <f>X172+X173+X174</f>
        <v>0</v>
      </c>
      <c r="Y171" s="455">
        <f>Y172+Y173+Y174</f>
        <v>0</v>
      </c>
      <c r="Z171" s="456">
        <f>Z172+Z173+Z174</f>
        <v>0</v>
      </c>
      <c r="AA171" s="457">
        <f t="shared" si="224"/>
        <v>0</v>
      </c>
      <c r="AB171" s="455">
        <f>AB172+AB173+AB174</f>
        <v>0</v>
      </c>
      <c r="AC171" s="456">
        <f>AC172+AC173+AC174</f>
        <v>0</v>
      </c>
      <c r="AD171" s="457">
        <f>AD172+AD173+AD174</f>
        <v>0</v>
      </c>
      <c r="AE171" s="455">
        <f>AE172+AE173+AE174</f>
        <v>0</v>
      </c>
      <c r="AF171" s="456">
        <f>AF172+AF173+AF174</f>
        <v>0</v>
      </c>
      <c r="AG171" s="457">
        <f t="shared" si="225"/>
        <v>0</v>
      </c>
      <c r="AH171" s="455">
        <f>AH172+AH173+AH174</f>
        <v>0</v>
      </c>
      <c r="AI171" s="456">
        <f>AI172+AI173+AI174</f>
        <v>0</v>
      </c>
      <c r="AJ171" s="457">
        <f>AJ172+AJ173+AJ174</f>
        <v>0</v>
      </c>
      <c r="AK171" s="455">
        <f>AK172+AK173+AK174</f>
        <v>0</v>
      </c>
      <c r="AL171" s="456">
        <f>AL172+AL173+AL174</f>
        <v>0</v>
      </c>
      <c r="AM171" s="457">
        <f t="shared" si="226"/>
        <v>0</v>
      </c>
      <c r="AN171" s="455">
        <f>AN172+AN173+AN174</f>
        <v>0</v>
      </c>
      <c r="AO171" s="456">
        <f>AO172+AO173+AO174</f>
        <v>0</v>
      </c>
      <c r="AP171" s="457">
        <f>AP172+AP173+AP174</f>
        <v>0</v>
      </c>
      <c r="AQ171" s="455">
        <f>AQ172+AQ173+AQ174</f>
        <v>0</v>
      </c>
      <c r="AR171" s="456">
        <f>AR172+AR173+AR174</f>
        <v>0</v>
      </c>
      <c r="AS171" s="496"/>
      <c r="AT171" s="496"/>
      <c r="AU171" s="496"/>
      <c r="AV171" s="496"/>
      <c r="AW171" s="496"/>
      <c r="AX171" s="496"/>
      <c r="AY171" s="496"/>
      <c r="AZ171" s="496"/>
      <c r="BA171" s="496"/>
      <c r="BB171" s="496"/>
      <c r="BC171" s="496"/>
      <c r="BD171" s="496"/>
      <c r="BE171" s="496"/>
      <c r="BF171" s="496"/>
    </row>
    <row r="172" spans="1:58" ht="22.5">
      <c r="A172" s="406"/>
      <c r="B172" s="841"/>
      <c r="C172" s="407"/>
      <c r="D172" s="855"/>
      <c r="E172" s="378" t="s">
        <v>1576</v>
      </c>
      <c r="F172" s="423" t="s">
        <v>1481</v>
      </c>
      <c r="G172" s="454">
        <f>+'Баланс СТ 1'!G138</f>
        <v>0</v>
      </c>
      <c r="H172" s="456">
        <f>+'Баланс СТ 1'!H138</f>
        <v>0</v>
      </c>
      <c r="I172" s="454">
        <f>+'Баланс СТ 1'!I138</f>
        <v>0</v>
      </c>
      <c r="J172" s="456">
        <f>+'Баланс СТ 1'!J138</f>
        <v>0</v>
      </c>
      <c r="K172" s="454">
        <f>+'Баланс СТ 1'!K138</f>
        <v>0</v>
      </c>
      <c r="L172" s="456">
        <f>+'Баланс СТ 1'!L138</f>
        <v>0</v>
      </c>
      <c r="M172" s="454">
        <f>+'Баланс СТ 1'!M138</f>
        <v>0</v>
      </c>
      <c r="N172" s="456">
        <f>+'Баланс СТ 1'!N138</f>
        <v>0</v>
      </c>
      <c r="O172" s="454">
        <f t="shared" si="222"/>
        <v>0</v>
      </c>
      <c r="P172" s="457">
        <f>+'Баланс СТ 1'!P138</f>
        <v>0</v>
      </c>
      <c r="Q172" s="644">
        <f>+'Баланс СТ 1'!Q138</f>
        <v>0</v>
      </c>
      <c r="R172" s="457">
        <f>+'Баланс СТ 1'!R138</f>
        <v>0</v>
      </c>
      <c r="S172" s="455">
        <f>+'Баланс СТ 1'!S138</f>
        <v>0</v>
      </c>
      <c r="T172" s="456">
        <f>+'Баланс СТ 1'!T138</f>
        <v>0</v>
      </c>
      <c r="U172" s="457">
        <f t="shared" si="223"/>
        <v>0</v>
      </c>
      <c r="V172" s="457">
        <f>+'Баланс СТ 1'!V138</f>
        <v>0</v>
      </c>
      <c r="W172" s="644">
        <f>+'Баланс СТ 1'!W138</f>
        <v>0</v>
      </c>
      <c r="X172" s="457">
        <f>+'Баланс СТ 1'!X138</f>
        <v>0</v>
      </c>
      <c r="Y172" s="455">
        <f>+'Баланс СТ 1'!Y138</f>
        <v>0</v>
      </c>
      <c r="Z172" s="456">
        <f>+'Баланс СТ 1'!Z138</f>
        <v>0</v>
      </c>
      <c r="AA172" s="457">
        <f t="shared" si="224"/>
        <v>0</v>
      </c>
      <c r="AB172" s="457">
        <f>+'Баланс СТ 1'!AB138</f>
        <v>0</v>
      </c>
      <c r="AC172" s="644">
        <f>+'Баланс СТ 1'!AC138</f>
        <v>0</v>
      </c>
      <c r="AD172" s="457">
        <f>+'Баланс СТ 1'!AD138</f>
        <v>0</v>
      </c>
      <c r="AE172" s="455">
        <f>+'Баланс СТ 1'!AE138</f>
        <v>0</v>
      </c>
      <c r="AF172" s="456">
        <f>+'Баланс СТ 1'!AF138</f>
        <v>0</v>
      </c>
      <c r="AG172" s="457">
        <f t="shared" si="225"/>
        <v>0</v>
      </c>
      <c r="AH172" s="457">
        <f>+'Баланс СТ 1'!AH138</f>
        <v>0</v>
      </c>
      <c r="AI172" s="644">
        <f>+'Баланс СТ 1'!AI138</f>
        <v>0</v>
      </c>
      <c r="AJ172" s="457">
        <f>+'Баланс СТ 1'!AJ138</f>
        <v>0</v>
      </c>
      <c r="AK172" s="455">
        <f>+'Баланс СТ 1'!AK138</f>
        <v>0</v>
      </c>
      <c r="AL172" s="456">
        <f>+'Баланс СТ 1'!AL138</f>
        <v>0</v>
      </c>
      <c r="AM172" s="457">
        <f t="shared" si="226"/>
        <v>0</v>
      </c>
      <c r="AN172" s="457">
        <f>+'Баланс СТ 1'!AN138</f>
        <v>0</v>
      </c>
      <c r="AO172" s="644">
        <f>+'Баланс СТ 1'!AO138</f>
        <v>0</v>
      </c>
      <c r="AP172" s="457">
        <f>+'Баланс СТ 1'!AP138</f>
        <v>0</v>
      </c>
      <c r="AQ172" s="455">
        <f>+'Баланс СТ 1'!AQ138</f>
        <v>0</v>
      </c>
      <c r="AR172" s="456">
        <f>+'Баланс СТ 1'!AR138</f>
        <v>0</v>
      </c>
      <c r="AS172" s="496"/>
      <c r="AT172" s="496"/>
      <c r="AU172" s="496"/>
      <c r="AV172" s="496"/>
      <c r="AW172" s="496"/>
      <c r="AX172" s="496"/>
      <c r="AY172" s="496"/>
      <c r="AZ172" s="496"/>
      <c r="BA172" s="496"/>
      <c r="BB172" s="496"/>
      <c r="BC172" s="496"/>
      <c r="BD172" s="496"/>
      <c r="BE172" s="496"/>
      <c r="BF172" s="496"/>
    </row>
    <row r="173" spans="1:58" ht="14.25">
      <c r="A173" s="406"/>
      <c r="B173" s="841"/>
      <c r="C173" s="407"/>
      <c r="D173" s="855"/>
      <c r="E173" s="378" t="s">
        <v>1577</v>
      </c>
      <c r="F173" s="423" t="s">
        <v>1483</v>
      </c>
      <c r="G173" s="454">
        <f>+'Баланс СТ 1'!G139</f>
        <v>0</v>
      </c>
      <c r="H173" s="456">
        <f>+'Баланс СТ 1'!H139</f>
        <v>0</v>
      </c>
      <c r="I173" s="454">
        <f>+'Баланс СТ 1'!I139</f>
        <v>0</v>
      </c>
      <c r="J173" s="456">
        <f>+'Баланс СТ 1'!J139</f>
        <v>0</v>
      </c>
      <c r="K173" s="454">
        <f>+'Баланс СТ 1'!K139</f>
        <v>0</v>
      </c>
      <c r="L173" s="456">
        <f>+'Баланс СТ 1'!L139</f>
        <v>0</v>
      </c>
      <c r="M173" s="454">
        <f>+'Баланс СТ 1'!M139</f>
        <v>0</v>
      </c>
      <c r="N173" s="456">
        <f>+'Баланс СТ 1'!N139</f>
        <v>0</v>
      </c>
      <c r="O173" s="454">
        <f t="shared" si="222"/>
        <v>0</v>
      </c>
      <c r="P173" s="457">
        <f>+'Баланс СТ 1'!P139</f>
        <v>0</v>
      </c>
      <c r="Q173" s="644">
        <f>+'Баланс СТ 1'!Q139</f>
        <v>0</v>
      </c>
      <c r="R173" s="457">
        <f>+'Баланс СТ 1'!R139</f>
        <v>0</v>
      </c>
      <c r="S173" s="455">
        <f>+'Баланс СТ 1'!S139</f>
        <v>0</v>
      </c>
      <c r="T173" s="456">
        <f>+'Баланс СТ 1'!T139</f>
        <v>0</v>
      </c>
      <c r="U173" s="457">
        <f t="shared" si="223"/>
        <v>0</v>
      </c>
      <c r="V173" s="457">
        <f>+'Баланс СТ 1'!V139</f>
        <v>0</v>
      </c>
      <c r="W173" s="644">
        <f>+'Баланс СТ 1'!W139</f>
        <v>0</v>
      </c>
      <c r="X173" s="457">
        <f>+'Баланс СТ 1'!X139</f>
        <v>0</v>
      </c>
      <c r="Y173" s="455">
        <f>+'Баланс СТ 1'!Y139</f>
        <v>0</v>
      </c>
      <c r="Z173" s="456">
        <f>+'Баланс СТ 1'!Z139</f>
        <v>0</v>
      </c>
      <c r="AA173" s="457">
        <f t="shared" si="224"/>
        <v>0</v>
      </c>
      <c r="AB173" s="457">
        <f>+'Баланс СТ 1'!AB139</f>
        <v>0</v>
      </c>
      <c r="AC173" s="644">
        <f>+'Баланс СТ 1'!AC139</f>
        <v>0</v>
      </c>
      <c r="AD173" s="457">
        <f>+'Баланс СТ 1'!AD139</f>
        <v>0</v>
      </c>
      <c r="AE173" s="455">
        <f>+'Баланс СТ 1'!AE139</f>
        <v>0</v>
      </c>
      <c r="AF173" s="456">
        <f>+'Баланс СТ 1'!AF139</f>
        <v>0</v>
      </c>
      <c r="AG173" s="457">
        <f t="shared" si="225"/>
        <v>0</v>
      </c>
      <c r="AH173" s="457">
        <f>+'Баланс СТ 1'!AH139</f>
        <v>0</v>
      </c>
      <c r="AI173" s="644">
        <f>+'Баланс СТ 1'!AI139</f>
        <v>0</v>
      </c>
      <c r="AJ173" s="457">
        <f>+'Баланс СТ 1'!AJ139</f>
        <v>0</v>
      </c>
      <c r="AK173" s="455">
        <f>+'Баланс СТ 1'!AK139</f>
        <v>0</v>
      </c>
      <c r="AL173" s="456">
        <f>+'Баланс СТ 1'!AL139</f>
        <v>0</v>
      </c>
      <c r="AM173" s="457">
        <f t="shared" si="226"/>
        <v>0</v>
      </c>
      <c r="AN173" s="457">
        <f>+'Баланс СТ 1'!AN139</f>
        <v>0</v>
      </c>
      <c r="AO173" s="644">
        <f>+'Баланс СТ 1'!AO139</f>
        <v>0</v>
      </c>
      <c r="AP173" s="457">
        <f>+'Баланс СТ 1'!AP139</f>
        <v>0</v>
      </c>
      <c r="AQ173" s="455">
        <f>+'Баланс СТ 1'!AQ139</f>
        <v>0</v>
      </c>
      <c r="AR173" s="456">
        <f>+'Баланс СТ 1'!AR139</f>
        <v>0</v>
      </c>
      <c r="AS173" s="496"/>
      <c r="AT173" s="496"/>
      <c r="AU173" s="496"/>
      <c r="AV173" s="496"/>
      <c r="AW173" s="496"/>
      <c r="AX173" s="496"/>
      <c r="AY173" s="496"/>
      <c r="AZ173" s="496"/>
      <c r="BA173" s="496"/>
      <c r="BB173" s="496"/>
      <c r="BC173" s="496"/>
      <c r="BD173" s="496"/>
      <c r="BE173" s="496"/>
      <c r="BF173" s="496"/>
    </row>
    <row r="174" spans="1:58" ht="14.25">
      <c r="A174" s="406"/>
      <c r="B174" s="841"/>
      <c r="C174" s="407"/>
      <c r="D174" s="855"/>
      <c r="E174" s="378" t="s">
        <v>1578</v>
      </c>
      <c r="F174" s="423" t="s">
        <v>1485</v>
      </c>
      <c r="G174" s="454">
        <f>+'Баланс СТ 1'!G140</f>
        <v>0</v>
      </c>
      <c r="H174" s="456">
        <f>+'Баланс СТ 1'!H140</f>
        <v>0</v>
      </c>
      <c r="I174" s="454">
        <f>+'Баланс СТ 1'!I140</f>
        <v>0</v>
      </c>
      <c r="J174" s="456">
        <f>+'Баланс СТ 1'!J140</f>
        <v>0</v>
      </c>
      <c r="K174" s="454">
        <f>+'Баланс СТ 1'!K140</f>
        <v>0</v>
      </c>
      <c r="L174" s="456">
        <f>+'Баланс СТ 1'!L140</f>
        <v>0</v>
      </c>
      <c r="M174" s="454">
        <f>+'Баланс СТ 1'!M140</f>
        <v>0</v>
      </c>
      <c r="N174" s="456">
        <f>+'Баланс СТ 1'!N140</f>
        <v>0</v>
      </c>
      <c r="O174" s="454">
        <f t="shared" si="222"/>
        <v>0</v>
      </c>
      <c r="P174" s="457">
        <f>+'Баланс СТ 1'!P140</f>
        <v>0</v>
      </c>
      <c r="Q174" s="644">
        <f>+'Баланс СТ 1'!Q140</f>
        <v>0</v>
      </c>
      <c r="R174" s="457">
        <f>+'Баланс СТ 1'!R140</f>
        <v>0</v>
      </c>
      <c r="S174" s="455">
        <f>+'Баланс СТ 1'!S140</f>
        <v>0</v>
      </c>
      <c r="T174" s="456">
        <f>+'Баланс СТ 1'!T140</f>
        <v>0</v>
      </c>
      <c r="U174" s="457">
        <f t="shared" si="223"/>
        <v>0</v>
      </c>
      <c r="V174" s="457">
        <f>+'Баланс СТ 1'!V140</f>
        <v>0</v>
      </c>
      <c r="W174" s="644">
        <f>+'Баланс СТ 1'!W140</f>
        <v>0</v>
      </c>
      <c r="X174" s="457">
        <f>+'Баланс СТ 1'!X140</f>
        <v>0</v>
      </c>
      <c r="Y174" s="455">
        <f>+'Баланс СТ 1'!Y140</f>
        <v>0</v>
      </c>
      <c r="Z174" s="456">
        <f>+'Баланс СТ 1'!Z140</f>
        <v>0</v>
      </c>
      <c r="AA174" s="457">
        <f t="shared" si="224"/>
        <v>0</v>
      </c>
      <c r="AB174" s="457">
        <f>+'Баланс СТ 1'!AB140</f>
        <v>0</v>
      </c>
      <c r="AC174" s="644">
        <f>+'Баланс СТ 1'!AC140</f>
        <v>0</v>
      </c>
      <c r="AD174" s="457">
        <f>+'Баланс СТ 1'!AD140</f>
        <v>0</v>
      </c>
      <c r="AE174" s="455">
        <f>+'Баланс СТ 1'!AE140</f>
        <v>0</v>
      </c>
      <c r="AF174" s="456">
        <f>+'Баланс СТ 1'!AF140</f>
        <v>0</v>
      </c>
      <c r="AG174" s="457">
        <f t="shared" si="225"/>
        <v>0</v>
      </c>
      <c r="AH174" s="457">
        <f>+'Баланс СТ 1'!AH140</f>
        <v>0</v>
      </c>
      <c r="AI174" s="644">
        <f>+'Баланс СТ 1'!AI140</f>
        <v>0</v>
      </c>
      <c r="AJ174" s="457">
        <f>+'Баланс СТ 1'!AJ140</f>
        <v>0</v>
      </c>
      <c r="AK174" s="455">
        <f>+'Баланс СТ 1'!AK140</f>
        <v>0</v>
      </c>
      <c r="AL174" s="456">
        <f>+'Баланс СТ 1'!AL140</f>
        <v>0</v>
      </c>
      <c r="AM174" s="457">
        <f t="shared" si="226"/>
        <v>0</v>
      </c>
      <c r="AN174" s="457">
        <f>+'Баланс СТ 1'!AN140</f>
        <v>0</v>
      </c>
      <c r="AO174" s="644">
        <f>+'Баланс СТ 1'!AO140</f>
        <v>0</v>
      </c>
      <c r="AP174" s="457">
        <f>+'Баланс СТ 1'!AP140</f>
        <v>0</v>
      </c>
      <c r="AQ174" s="455">
        <f>+'Баланс СТ 1'!AQ140</f>
        <v>0</v>
      </c>
      <c r="AR174" s="456">
        <f>+'Баланс СТ 1'!AR140</f>
        <v>0</v>
      </c>
      <c r="AS174" s="496"/>
      <c r="AT174" s="496"/>
      <c r="AU174" s="496"/>
      <c r="AV174" s="496"/>
      <c r="AW174" s="496"/>
      <c r="AX174" s="496"/>
      <c r="AY174" s="496"/>
      <c r="AZ174" s="496"/>
      <c r="BA174" s="496"/>
      <c r="BB174" s="496"/>
      <c r="BC174" s="496"/>
      <c r="BD174" s="496"/>
      <c r="BE174" s="496"/>
      <c r="BF174" s="496"/>
    </row>
    <row r="175" spans="1:58" ht="14.25">
      <c r="A175" s="406"/>
      <c r="B175" s="841"/>
      <c r="C175" s="407"/>
      <c r="D175" s="855"/>
      <c r="E175" s="378" t="s">
        <v>1579</v>
      </c>
      <c r="F175" s="421" t="s">
        <v>1797</v>
      </c>
      <c r="G175" s="454">
        <f t="shared" ref="G175:N175" si="240">G176+G177+G178</f>
        <v>0</v>
      </c>
      <c r="H175" s="456">
        <f t="shared" si="240"/>
        <v>0</v>
      </c>
      <c r="I175" s="454">
        <f t="shared" si="240"/>
        <v>0</v>
      </c>
      <c r="J175" s="456">
        <f t="shared" si="240"/>
        <v>0</v>
      </c>
      <c r="K175" s="454">
        <f t="shared" si="240"/>
        <v>0</v>
      </c>
      <c r="L175" s="456">
        <f t="shared" si="240"/>
        <v>0</v>
      </c>
      <c r="M175" s="454">
        <f t="shared" si="240"/>
        <v>0</v>
      </c>
      <c r="N175" s="456">
        <f t="shared" si="240"/>
        <v>0</v>
      </c>
      <c r="O175" s="454">
        <f t="shared" si="222"/>
        <v>0</v>
      </c>
      <c r="P175" s="455">
        <f>P176+P177+P178</f>
        <v>0</v>
      </c>
      <c r="Q175" s="456">
        <f>Q176+Q177+Q178</f>
        <v>0</v>
      </c>
      <c r="R175" s="457">
        <f>R176+R177+R178</f>
        <v>0</v>
      </c>
      <c r="S175" s="455">
        <f>S176+S177+S178</f>
        <v>0</v>
      </c>
      <c r="T175" s="456">
        <f>T176+T177+T178</f>
        <v>0</v>
      </c>
      <c r="U175" s="457">
        <f t="shared" si="223"/>
        <v>0</v>
      </c>
      <c r="V175" s="455">
        <f>V176+V177+V178</f>
        <v>0</v>
      </c>
      <c r="W175" s="456">
        <f>W176+W177+W178</f>
        <v>0</v>
      </c>
      <c r="X175" s="457">
        <f>X176+X177+X178</f>
        <v>0</v>
      </c>
      <c r="Y175" s="455">
        <f>Y176+Y177+Y178</f>
        <v>0</v>
      </c>
      <c r="Z175" s="456">
        <f>Z176+Z177+Z178</f>
        <v>0</v>
      </c>
      <c r="AA175" s="457">
        <f t="shared" si="224"/>
        <v>0</v>
      </c>
      <c r="AB175" s="455">
        <f>AB176+AB177+AB178</f>
        <v>0</v>
      </c>
      <c r="AC175" s="456">
        <f>AC176+AC177+AC178</f>
        <v>0</v>
      </c>
      <c r="AD175" s="457">
        <f>AD176+AD177+AD178</f>
        <v>0</v>
      </c>
      <c r="AE175" s="455">
        <f>AE176+AE177+AE178</f>
        <v>0</v>
      </c>
      <c r="AF175" s="456">
        <f>AF176+AF177+AF178</f>
        <v>0</v>
      </c>
      <c r="AG175" s="457">
        <f t="shared" si="225"/>
        <v>0</v>
      </c>
      <c r="AH175" s="455">
        <f>AH176+AH177+AH178</f>
        <v>0</v>
      </c>
      <c r="AI175" s="456">
        <f>AI176+AI177+AI178</f>
        <v>0</v>
      </c>
      <c r="AJ175" s="457">
        <f>AJ176+AJ177+AJ178</f>
        <v>0</v>
      </c>
      <c r="AK175" s="455">
        <f>AK176+AK177+AK178</f>
        <v>0</v>
      </c>
      <c r="AL175" s="456">
        <f>AL176+AL177+AL178</f>
        <v>0</v>
      </c>
      <c r="AM175" s="457">
        <f t="shared" si="226"/>
        <v>0</v>
      </c>
      <c r="AN175" s="455">
        <f>AN176+AN177+AN178</f>
        <v>0</v>
      </c>
      <c r="AO175" s="456">
        <f>AO176+AO177+AO178</f>
        <v>0</v>
      </c>
      <c r="AP175" s="457">
        <f>AP176+AP177+AP178</f>
        <v>0</v>
      </c>
      <c r="AQ175" s="455">
        <f>AQ176+AQ177+AQ178</f>
        <v>0</v>
      </c>
      <c r="AR175" s="456">
        <f>AR176+AR177+AR178</f>
        <v>0</v>
      </c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6"/>
      <c r="BC175" s="496"/>
      <c r="BD175" s="496"/>
      <c r="BE175" s="496"/>
      <c r="BF175" s="496"/>
    </row>
    <row r="176" spans="1:58" ht="22.5">
      <c r="A176" s="406"/>
      <c r="B176" s="841"/>
      <c r="C176" s="407"/>
      <c r="D176" s="855"/>
      <c r="E176" s="378" t="s">
        <v>1580</v>
      </c>
      <c r="F176" s="423" t="s">
        <v>1481</v>
      </c>
      <c r="G176" s="454">
        <f>+'Баланс СТ 1'!G142</f>
        <v>0</v>
      </c>
      <c r="H176" s="456">
        <f>+'Баланс СТ 1'!H142</f>
        <v>0</v>
      </c>
      <c r="I176" s="454">
        <f>+'Баланс СТ 1'!I142</f>
        <v>0</v>
      </c>
      <c r="J176" s="456">
        <f>+'Баланс СТ 1'!J142</f>
        <v>0</v>
      </c>
      <c r="K176" s="454">
        <f>+'Баланс СТ 1'!K142</f>
        <v>0</v>
      </c>
      <c r="L176" s="456">
        <f>+'Баланс СТ 1'!L142</f>
        <v>0</v>
      </c>
      <c r="M176" s="454">
        <f>+'Баланс СТ 1'!M142</f>
        <v>0</v>
      </c>
      <c r="N176" s="456">
        <f>+'Баланс СТ 1'!N142</f>
        <v>0</v>
      </c>
      <c r="O176" s="454">
        <f t="shared" si="222"/>
        <v>0</v>
      </c>
      <c r="P176" s="457">
        <f>+'Баланс СТ 1'!P142</f>
        <v>0</v>
      </c>
      <c r="Q176" s="644">
        <f>+'Баланс СТ 1'!Q142</f>
        <v>0</v>
      </c>
      <c r="R176" s="457">
        <f>+'Баланс СТ 1'!R142</f>
        <v>0</v>
      </c>
      <c r="S176" s="455">
        <f>+'Баланс СТ 1'!S142</f>
        <v>0</v>
      </c>
      <c r="T176" s="456">
        <f>+'Баланс СТ 1'!T142</f>
        <v>0</v>
      </c>
      <c r="U176" s="457">
        <f t="shared" si="223"/>
        <v>0</v>
      </c>
      <c r="V176" s="457">
        <f>+'Баланс СТ 1'!V142</f>
        <v>0</v>
      </c>
      <c r="W176" s="644">
        <f>+'Баланс СТ 1'!W142</f>
        <v>0</v>
      </c>
      <c r="X176" s="457">
        <f>+'Баланс СТ 1'!X142</f>
        <v>0</v>
      </c>
      <c r="Y176" s="455">
        <f>+'Баланс СТ 1'!Y142</f>
        <v>0</v>
      </c>
      <c r="Z176" s="456">
        <f>+'Баланс СТ 1'!Z142</f>
        <v>0</v>
      </c>
      <c r="AA176" s="457">
        <f t="shared" si="224"/>
        <v>0</v>
      </c>
      <c r="AB176" s="457">
        <f>+'Баланс СТ 1'!AB142</f>
        <v>0</v>
      </c>
      <c r="AC176" s="644">
        <f>+'Баланс СТ 1'!AC142</f>
        <v>0</v>
      </c>
      <c r="AD176" s="457">
        <f>+'Баланс СТ 1'!AD142</f>
        <v>0</v>
      </c>
      <c r="AE176" s="455">
        <f>+'Баланс СТ 1'!AE142</f>
        <v>0</v>
      </c>
      <c r="AF176" s="456">
        <f>+'Баланс СТ 1'!AF142</f>
        <v>0</v>
      </c>
      <c r="AG176" s="457">
        <f t="shared" si="225"/>
        <v>0</v>
      </c>
      <c r="AH176" s="457">
        <f>+'Баланс СТ 1'!AH142</f>
        <v>0</v>
      </c>
      <c r="AI176" s="644">
        <f>+'Баланс СТ 1'!AI142</f>
        <v>0</v>
      </c>
      <c r="AJ176" s="457">
        <f>+'Баланс СТ 1'!AJ142</f>
        <v>0</v>
      </c>
      <c r="AK176" s="455">
        <f>+'Баланс СТ 1'!AK142</f>
        <v>0</v>
      </c>
      <c r="AL176" s="456">
        <f>+'Баланс СТ 1'!AL142</f>
        <v>0</v>
      </c>
      <c r="AM176" s="457">
        <f t="shared" si="226"/>
        <v>0</v>
      </c>
      <c r="AN176" s="457">
        <f>+'Баланс СТ 1'!AN142</f>
        <v>0</v>
      </c>
      <c r="AO176" s="644">
        <f>+'Баланс СТ 1'!AO142</f>
        <v>0</v>
      </c>
      <c r="AP176" s="457">
        <f>+'Баланс СТ 1'!AP142</f>
        <v>0</v>
      </c>
      <c r="AQ176" s="455">
        <f>+'Баланс СТ 1'!AQ142</f>
        <v>0</v>
      </c>
      <c r="AR176" s="456">
        <f>+'Баланс СТ 1'!AR142</f>
        <v>0</v>
      </c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6"/>
      <c r="BC176" s="496"/>
      <c r="BD176" s="496"/>
      <c r="BE176" s="496"/>
      <c r="BF176" s="496"/>
    </row>
    <row r="177" spans="1:58" ht="14.25">
      <c r="A177" s="406"/>
      <c r="B177" s="841"/>
      <c r="C177" s="407"/>
      <c r="D177" s="855"/>
      <c r="E177" s="378" t="s">
        <v>1581</v>
      </c>
      <c r="F177" s="423" t="s">
        <v>1483</v>
      </c>
      <c r="G177" s="454">
        <f>+'Баланс СТ 1'!G143</f>
        <v>0</v>
      </c>
      <c r="H177" s="456">
        <f>+'Баланс СТ 1'!H143</f>
        <v>0</v>
      </c>
      <c r="I177" s="454">
        <f>+'Баланс СТ 1'!I143</f>
        <v>0</v>
      </c>
      <c r="J177" s="456">
        <f>+'Баланс СТ 1'!J143</f>
        <v>0</v>
      </c>
      <c r="K177" s="454">
        <f>+'Баланс СТ 1'!K143</f>
        <v>0</v>
      </c>
      <c r="L177" s="456">
        <f>+'Баланс СТ 1'!L143</f>
        <v>0</v>
      </c>
      <c r="M177" s="454">
        <f>+'Баланс СТ 1'!M143</f>
        <v>0</v>
      </c>
      <c r="N177" s="456">
        <f>+'Баланс СТ 1'!N143</f>
        <v>0</v>
      </c>
      <c r="O177" s="454">
        <f t="shared" si="222"/>
        <v>0</v>
      </c>
      <c r="P177" s="457">
        <f>+'Баланс СТ 1'!P143</f>
        <v>0</v>
      </c>
      <c r="Q177" s="644">
        <f>+'Баланс СТ 1'!Q143</f>
        <v>0</v>
      </c>
      <c r="R177" s="457">
        <f>+'Баланс СТ 1'!R143</f>
        <v>0</v>
      </c>
      <c r="S177" s="455">
        <f>+'Баланс СТ 1'!S143</f>
        <v>0</v>
      </c>
      <c r="T177" s="456">
        <f>+'Баланс СТ 1'!T143</f>
        <v>0</v>
      </c>
      <c r="U177" s="457">
        <f t="shared" si="223"/>
        <v>0</v>
      </c>
      <c r="V177" s="457">
        <f>+'Баланс СТ 1'!V143</f>
        <v>0</v>
      </c>
      <c r="W177" s="644">
        <f>+'Баланс СТ 1'!W143</f>
        <v>0</v>
      </c>
      <c r="X177" s="457">
        <f>+'Баланс СТ 1'!X143</f>
        <v>0</v>
      </c>
      <c r="Y177" s="455">
        <f>+'Баланс СТ 1'!Y143</f>
        <v>0</v>
      </c>
      <c r="Z177" s="456">
        <f>+'Баланс СТ 1'!Z143</f>
        <v>0</v>
      </c>
      <c r="AA177" s="457">
        <f t="shared" si="224"/>
        <v>0</v>
      </c>
      <c r="AB177" s="457">
        <f>+'Баланс СТ 1'!AB143</f>
        <v>0</v>
      </c>
      <c r="AC177" s="644">
        <f>+'Баланс СТ 1'!AC143</f>
        <v>0</v>
      </c>
      <c r="AD177" s="457">
        <f>+'Баланс СТ 1'!AD143</f>
        <v>0</v>
      </c>
      <c r="AE177" s="455">
        <f>+'Баланс СТ 1'!AE143</f>
        <v>0</v>
      </c>
      <c r="AF177" s="456">
        <f>+'Баланс СТ 1'!AF143</f>
        <v>0</v>
      </c>
      <c r="AG177" s="457">
        <f t="shared" si="225"/>
        <v>0</v>
      </c>
      <c r="AH177" s="457">
        <f>+'Баланс СТ 1'!AH143</f>
        <v>0</v>
      </c>
      <c r="AI177" s="644">
        <f>+'Баланс СТ 1'!AI143</f>
        <v>0</v>
      </c>
      <c r="AJ177" s="457">
        <f>+'Баланс СТ 1'!AJ143</f>
        <v>0</v>
      </c>
      <c r="AK177" s="455">
        <f>+'Баланс СТ 1'!AK143</f>
        <v>0</v>
      </c>
      <c r="AL177" s="456">
        <f>+'Баланс СТ 1'!AL143</f>
        <v>0</v>
      </c>
      <c r="AM177" s="457">
        <f t="shared" si="226"/>
        <v>0</v>
      </c>
      <c r="AN177" s="457">
        <f>+'Баланс СТ 1'!AN143</f>
        <v>0</v>
      </c>
      <c r="AO177" s="644">
        <f>+'Баланс СТ 1'!AO143</f>
        <v>0</v>
      </c>
      <c r="AP177" s="457">
        <f>+'Баланс СТ 1'!AP143</f>
        <v>0</v>
      </c>
      <c r="AQ177" s="455">
        <f>+'Баланс СТ 1'!AQ143</f>
        <v>0</v>
      </c>
      <c r="AR177" s="456">
        <f>+'Баланс СТ 1'!AR143</f>
        <v>0</v>
      </c>
      <c r="AS177" s="496"/>
      <c r="AT177" s="496"/>
      <c r="AU177" s="496"/>
      <c r="AV177" s="496"/>
      <c r="AW177" s="496"/>
      <c r="AX177" s="496"/>
      <c r="AY177" s="496"/>
      <c r="AZ177" s="496"/>
      <c r="BA177" s="496"/>
      <c r="BB177" s="496"/>
      <c r="BC177" s="496"/>
      <c r="BD177" s="496"/>
      <c r="BE177" s="496"/>
      <c r="BF177" s="496"/>
    </row>
    <row r="178" spans="1:58" ht="14.25">
      <c r="A178" s="406"/>
      <c r="B178" s="841"/>
      <c r="C178" s="407"/>
      <c r="D178" s="855"/>
      <c r="E178" s="378" t="s">
        <v>1582</v>
      </c>
      <c r="F178" s="423" t="s">
        <v>1485</v>
      </c>
      <c r="G178" s="454">
        <f>+'Баланс СТ 1'!G144</f>
        <v>0</v>
      </c>
      <c r="H178" s="456">
        <f>+'Баланс СТ 1'!H144</f>
        <v>0</v>
      </c>
      <c r="I178" s="454">
        <f>+'Баланс СТ 1'!I144</f>
        <v>0</v>
      </c>
      <c r="J178" s="456">
        <f>+'Баланс СТ 1'!J144</f>
        <v>0</v>
      </c>
      <c r="K178" s="454">
        <f>+'Баланс СТ 1'!K144</f>
        <v>0</v>
      </c>
      <c r="L178" s="456">
        <f>+'Баланс СТ 1'!L144</f>
        <v>0</v>
      </c>
      <c r="M178" s="454">
        <f>+'Баланс СТ 1'!M144</f>
        <v>0</v>
      </c>
      <c r="N178" s="456">
        <f>+'Баланс СТ 1'!N144</f>
        <v>0</v>
      </c>
      <c r="O178" s="454">
        <f t="shared" si="222"/>
        <v>0</v>
      </c>
      <c r="P178" s="457">
        <f>+'Баланс СТ 1'!P144</f>
        <v>0</v>
      </c>
      <c r="Q178" s="644">
        <f>+'Баланс СТ 1'!Q144</f>
        <v>0</v>
      </c>
      <c r="R178" s="457">
        <f>+'Баланс СТ 1'!R144</f>
        <v>0</v>
      </c>
      <c r="S178" s="455">
        <f>+'Баланс СТ 1'!S144</f>
        <v>0</v>
      </c>
      <c r="T178" s="456">
        <f>+'Баланс СТ 1'!T144</f>
        <v>0</v>
      </c>
      <c r="U178" s="457">
        <f t="shared" si="223"/>
        <v>0</v>
      </c>
      <c r="V178" s="457">
        <f>+'Баланс СТ 1'!V144</f>
        <v>0</v>
      </c>
      <c r="W178" s="644">
        <f>+'Баланс СТ 1'!W144</f>
        <v>0</v>
      </c>
      <c r="X178" s="457">
        <f>+'Баланс СТ 1'!X144</f>
        <v>0</v>
      </c>
      <c r="Y178" s="455">
        <f>+'Баланс СТ 1'!Y144</f>
        <v>0</v>
      </c>
      <c r="Z178" s="456">
        <f>+'Баланс СТ 1'!Z144</f>
        <v>0</v>
      </c>
      <c r="AA178" s="457">
        <f t="shared" si="224"/>
        <v>0</v>
      </c>
      <c r="AB178" s="457">
        <f>+'Баланс СТ 1'!AB144</f>
        <v>0</v>
      </c>
      <c r="AC178" s="644">
        <f>+'Баланс СТ 1'!AC144</f>
        <v>0</v>
      </c>
      <c r="AD178" s="457">
        <f>+'Баланс СТ 1'!AD144</f>
        <v>0</v>
      </c>
      <c r="AE178" s="455">
        <f>+'Баланс СТ 1'!AE144</f>
        <v>0</v>
      </c>
      <c r="AF178" s="456">
        <f>+'Баланс СТ 1'!AF144</f>
        <v>0</v>
      </c>
      <c r="AG178" s="457">
        <f t="shared" si="225"/>
        <v>0</v>
      </c>
      <c r="AH178" s="457">
        <f>+'Баланс СТ 1'!AH144</f>
        <v>0</v>
      </c>
      <c r="AI178" s="644">
        <f>+'Баланс СТ 1'!AI144</f>
        <v>0</v>
      </c>
      <c r="AJ178" s="457">
        <f>+'Баланс СТ 1'!AJ144</f>
        <v>0</v>
      </c>
      <c r="AK178" s="455">
        <f>+'Баланс СТ 1'!AK144</f>
        <v>0</v>
      </c>
      <c r="AL178" s="456">
        <f>+'Баланс СТ 1'!AL144</f>
        <v>0</v>
      </c>
      <c r="AM178" s="457">
        <f t="shared" si="226"/>
        <v>0</v>
      </c>
      <c r="AN178" s="457">
        <f>+'Баланс СТ 1'!AN144</f>
        <v>0</v>
      </c>
      <c r="AO178" s="644">
        <f>+'Баланс СТ 1'!AO144</f>
        <v>0</v>
      </c>
      <c r="AP178" s="457">
        <f>+'Баланс СТ 1'!AP144</f>
        <v>0</v>
      </c>
      <c r="AQ178" s="455">
        <f>+'Баланс СТ 1'!AQ144</f>
        <v>0</v>
      </c>
      <c r="AR178" s="456">
        <f>+'Баланс СТ 1'!AR144</f>
        <v>0</v>
      </c>
      <c r="AS178" s="496"/>
      <c r="AT178" s="496"/>
      <c r="AU178" s="496"/>
      <c r="AV178" s="496"/>
      <c r="AW178" s="496"/>
      <c r="AX178" s="496"/>
      <c r="AY178" s="496"/>
      <c r="AZ178" s="496"/>
      <c r="BA178" s="496"/>
      <c r="BB178" s="496"/>
      <c r="BC178" s="496"/>
      <c r="BD178" s="496"/>
      <c r="BE178" s="496"/>
      <c r="BF178" s="496"/>
    </row>
    <row r="179" spans="1:58" ht="12" customHeight="1">
      <c r="A179" s="406"/>
      <c r="B179" s="841"/>
      <c r="C179" s="407"/>
      <c r="D179" s="855"/>
      <c r="E179" s="378" t="s">
        <v>1584</v>
      </c>
      <c r="F179" s="388" t="s">
        <v>1803</v>
      </c>
      <c r="G179" s="454">
        <f>+'Баланс СТ 1'!G145</f>
        <v>0</v>
      </c>
      <c r="H179" s="456">
        <f>+'Баланс СТ 1'!H145</f>
        <v>0</v>
      </c>
      <c r="I179" s="454">
        <f>+'Баланс СТ 1'!I145</f>
        <v>0</v>
      </c>
      <c r="J179" s="456">
        <f>+'Баланс СТ 1'!J145</f>
        <v>0</v>
      </c>
      <c r="K179" s="454">
        <f>+'Баланс СТ 1'!K145</f>
        <v>0</v>
      </c>
      <c r="L179" s="456">
        <f>+'Баланс СТ 1'!L145</f>
        <v>0</v>
      </c>
      <c r="M179" s="454">
        <f>+'Баланс СТ 1'!M145</f>
        <v>0</v>
      </c>
      <c r="N179" s="456">
        <f>+'Баланс СТ 1'!N145</f>
        <v>0</v>
      </c>
      <c r="O179" s="642">
        <f t="shared" si="222"/>
        <v>0</v>
      </c>
      <c r="P179" s="457">
        <f>+'Баланс СТ 1'!P145</f>
        <v>0</v>
      </c>
      <c r="Q179" s="645">
        <f>+'Баланс СТ 1'!Q145</f>
        <v>0</v>
      </c>
      <c r="R179" s="454">
        <f>+'Баланс СТ 1'!R145</f>
        <v>0</v>
      </c>
      <c r="S179" s="455">
        <f>+'Баланс СТ 1'!S145</f>
        <v>0</v>
      </c>
      <c r="T179" s="643">
        <f>+'Баланс СТ 1'!T145</f>
        <v>0</v>
      </c>
      <c r="U179" s="642">
        <f t="shared" si="223"/>
        <v>0</v>
      </c>
      <c r="V179" s="457">
        <f>+'Баланс СТ 1'!V145</f>
        <v>0</v>
      </c>
      <c r="W179" s="645">
        <f>+'Баланс СТ 1'!W145</f>
        <v>0</v>
      </c>
      <c r="X179" s="454">
        <f>+'Баланс СТ 1'!X145</f>
        <v>0</v>
      </c>
      <c r="Y179" s="455">
        <f>+'Баланс СТ 1'!Y145</f>
        <v>0</v>
      </c>
      <c r="Z179" s="643">
        <f>+'Баланс СТ 1'!Z145</f>
        <v>0</v>
      </c>
      <c r="AA179" s="642">
        <f t="shared" si="224"/>
        <v>0</v>
      </c>
      <c r="AB179" s="457">
        <f>+'Баланс СТ 1'!AB145</f>
        <v>0</v>
      </c>
      <c r="AC179" s="645">
        <f>+'Баланс СТ 1'!AC145</f>
        <v>0</v>
      </c>
      <c r="AD179" s="454">
        <f>+'Баланс СТ 1'!AD145</f>
        <v>0</v>
      </c>
      <c r="AE179" s="455">
        <f>+'Баланс СТ 1'!AE145</f>
        <v>0</v>
      </c>
      <c r="AF179" s="643">
        <f>+'Баланс СТ 1'!AF145</f>
        <v>0</v>
      </c>
      <c r="AG179" s="642">
        <f t="shared" si="225"/>
        <v>0</v>
      </c>
      <c r="AH179" s="457">
        <f>+'Баланс СТ 1'!AH145</f>
        <v>0</v>
      </c>
      <c r="AI179" s="645">
        <f>+'Баланс СТ 1'!AI145</f>
        <v>0</v>
      </c>
      <c r="AJ179" s="454">
        <f>+'Баланс СТ 1'!AJ145</f>
        <v>0</v>
      </c>
      <c r="AK179" s="455">
        <f>+'Баланс СТ 1'!AK145</f>
        <v>0</v>
      </c>
      <c r="AL179" s="643">
        <f>+'Баланс СТ 1'!AL145</f>
        <v>0</v>
      </c>
      <c r="AM179" s="642">
        <f t="shared" si="226"/>
        <v>0</v>
      </c>
      <c r="AN179" s="457">
        <f>+'Баланс СТ 1'!AN145</f>
        <v>0</v>
      </c>
      <c r="AO179" s="645">
        <f>+'Баланс СТ 1'!AO145</f>
        <v>0</v>
      </c>
      <c r="AP179" s="454">
        <f>+'Баланс СТ 1'!AP145</f>
        <v>0</v>
      </c>
      <c r="AQ179" s="455">
        <f>+'Баланс СТ 1'!AQ145</f>
        <v>0</v>
      </c>
      <c r="AR179" s="643">
        <f>+'Баланс СТ 1'!AR145</f>
        <v>0</v>
      </c>
      <c r="AS179" s="453"/>
      <c r="AT179" s="496"/>
      <c r="AU179" s="496"/>
      <c r="AV179" s="496"/>
      <c r="AW179" s="496"/>
      <c r="AX179" s="496"/>
      <c r="AY179" s="496"/>
      <c r="AZ179" s="496"/>
      <c r="BA179" s="496"/>
      <c r="BB179" s="496"/>
      <c r="BC179" s="496"/>
      <c r="BD179" s="496"/>
      <c r="BE179" s="496"/>
      <c r="BF179" s="496"/>
    </row>
    <row r="180" spans="1:58" ht="12" customHeight="1">
      <c r="A180" s="406"/>
      <c r="B180" s="841"/>
      <c r="C180" s="407"/>
      <c r="D180" s="855"/>
      <c r="E180" s="378" t="s">
        <v>1585</v>
      </c>
      <c r="F180" s="388" t="s">
        <v>921</v>
      </c>
      <c r="G180" s="454">
        <f t="shared" ref="G180:N180" si="241">G181+G182</f>
        <v>0</v>
      </c>
      <c r="H180" s="456">
        <f t="shared" si="241"/>
        <v>0</v>
      </c>
      <c r="I180" s="454">
        <f t="shared" si="241"/>
        <v>0</v>
      </c>
      <c r="J180" s="456">
        <f t="shared" si="241"/>
        <v>0</v>
      </c>
      <c r="K180" s="454">
        <f t="shared" si="241"/>
        <v>0</v>
      </c>
      <c r="L180" s="456">
        <f t="shared" si="241"/>
        <v>0</v>
      </c>
      <c r="M180" s="454">
        <f t="shared" si="241"/>
        <v>0</v>
      </c>
      <c r="N180" s="456">
        <f t="shared" si="241"/>
        <v>0</v>
      </c>
      <c r="O180" s="454">
        <f t="shared" si="222"/>
        <v>0</v>
      </c>
      <c r="P180" s="455">
        <f>P181+P182</f>
        <v>0</v>
      </c>
      <c r="Q180" s="455">
        <f>Q181+Q182</f>
        <v>0</v>
      </c>
      <c r="R180" s="454">
        <f>R181+R182</f>
        <v>0</v>
      </c>
      <c r="S180" s="455">
        <f>S181+S182</f>
        <v>0</v>
      </c>
      <c r="T180" s="455">
        <f>T181+T182</f>
        <v>0</v>
      </c>
      <c r="U180" s="454">
        <f t="shared" si="223"/>
        <v>0</v>
      </c>
      <c r="V180" s="455">
        <f>V181+V182</f>
        <v>0</v>
      </c>
      <c r="W180" s="455">
        <f>W181+W182</f>
        <v>0</v>
      </c>
      <c r="X180" s="454">
        <f>X181+X182</f>
        <v>0</v>
      </c>
      <c r="Y180" s="455">
        <f>Y181+Y182</f>
        <v>0</v>
      </c>
      <c r="Z180" s="455">
        <f>Z181+Z182</f>
        <v>0</v>
      </c>
      <c r="AA180" s="454">
        <f t="shared" si="224"/>
        <v>0</v>
      </c>
      <c r="AB180" s="455">
        <f>AB181+AB182</f>
        <v>0</v>
      </c>
      <c r="AC180" s="455">
        <f>AC181+AC182</f>
        <v>0</v>
      </c>
      <c r="AD180" s="454">
        <f>AD181+AD182</f>
        <v>0</v>
      </c>
      <c r="AE180" s="455">
        <f>AE181+AE182</f>
        <v>0</v>
      </c>
      <c r="AF180" s="455">
        <f>AF181+AF182</f>
        <v>0</v>
      </c>
      <c r="AG180" s="454">
        <f t="shared" si="225"/>
        <v>0</v>
      </c>
      <c r="AH180" s="455">
        <f>AH181+AH182</f>
        <v>0</v>
      </c>
      <c r="AI180" s="455">
        <f>AI181+AI182</f>
        <v>0</v>
      </c>
      <c r="AJ180" s="454">
        <f>AJ181+AJ182</f>
        <v>0</v>
      </c>
      <c r="AK180" s="455">
        <f>AK181+AK182</f>
        <v>0</v>
      </c>
      <c r="AL180" s="455">
        <f>AL181+AL182</f>
        <v>0</v>
      </c>
      <c r="AM180" s="454">
        <f t="shared" si="226"/>
        <v>0</v>
      </c>
      <c r="AN180" s="455">
        <f>AN181+AN182</f>
        <v>0</v>
      </c>
      <c r="AO180" s="455">
        <f>AO181+AO182</f>
        <v>0</v>
      </c>
      <c r="AP180" s="454">
        <f>AP181+AP182</f>
        <v>0</v>
      </c>
      <c r="AQ180" s="455">
        <f>AQ181+AQ182</f>
        <v>0</v>
      </c>
      <c r="AR180" s="455">
        <f>AR181+AR182</f>
        <v>0</v>
      </c>
      <c r="AS180" s="453"/>
      <c r="AT180" s="496"/>
      <c r="AU180" s="496"/>
      <c r="AV180" s="496"/>
      <c r="AW180" s="496"/>
      <c r="AX180" s="496"/>
      <c r="AY180" s="496"/>
      <c r="AZ180" s="496"/>
      <c r="BA180" s="496"/>
      <c r="BB180" s="496"/>
      <c r="BC180" s="496"/>
      <c r="BD180" s="496"/>
      <c r="BE180" s="496"/>
      <c r="BF180" s="496"/>
    </row>
    <row r="181" spans="1:58" ht="12" customHeight="1">
      <c r="A181" s="406"/>
      <c r="B181" s="841"/>
      <c r="C181" s="407"/>
      <c r="D181" s="855"/>
      <c r="E181" s="378" t="s">
        <v>1586</v>
      </c>
      <c r="F181" s="423" t="s">
        <v>923</v>
      </c>
      <c r="G181" s="454">
        <f>+'Баланс СТ 1'!G148</f>
        <v>0</v>
      </c>
      <c r="H181" s="456">
        <f>+'Баланс СТ 1'!H148</f>
        <v>0</v>
      </c>
      <c r="I181" s="454">
        <f>+'Баланс СТ 1'!I148</f>
        <v>0</v>
      </c>
      <c r="J181" s="456">
        <f>+'Баланс СТ 1'!J148</f>
        <v>0</v>
      </c>
      <c r="K181" s="454">
        <f>+'Баланс СТ 1'!K148</f>
        <v>0</v>
      </c>
      <c r="L181" s="456">
        <f>+'Баланс СТ 1'!L148</f>
        <v>0</v>
      </c>
      <c r="M181" s="454">
        <f>+'Баланс СТ 1'!M148</f>
        <v>0</v>
      </c>
      <c r="N181" s="456">
        <f>+'Баланс СТ 1'!N148</f>
        <v>0</v>
      </c>
      <c r="O181" s="454">
        <f t="shared" si="222"/>
        <v>0</v>
      </c>
      <c r="P181" s="457">
        <f>+'Баланс СТ 1'!P148</f>
        <v>0</v>
      </c>
      <c r="Q181" s="457">
        <f>+'Баланс СТ 1'!Q148</f>
        <v>0</v>
      </c>
      <c r="R181" s="454">
        <f>+'Баланс СТ 1'!R148</f>
        <v>0</v>
      </c>
      <c r="S181" s="455">
        <f>+'Баланс СТ 1'!S148</f>
        <v>0</v>
      </c>
      <c r="T181" s="455">
        <f>+'Баланс СТ 1'!T148</f>
        <v>0</v>
      </c>
      <c r="U181" s="454">
        <f t="shared" si="223"/>
        <v>0</v>
      </c>
      <c r="V181" s="457">
        <f>+'Баланс СТ 1'!V148</f>
        <v>0</v>
      </c>
      <c r="W181" s="457">
        <f>+'Баланс СТ 1'!W148</f>
        <v>0</v>
      </c>
      <c r="X181" s="454">
        <f>+'Баланс СТ 1'!X148</f>
        <v>0</v>
      </c>
      <c r="Y181" s="455">
        <f>+'Баланс СТ 1'!Y148</f>
        <v>0</v>
      </c>
      <c r="Z181" s="455">
        <f>+'Баланс СТ 1'!Z148</f>
        <v>0</v>
      </c>
      <c r="AA181" s="454">
        <f t="shared" si="224"/>
        <v>0</v>
      </c>
      <c r="AB181" s="457">
        <f>+'Баланс СТ 1'!AB148</f>
        <v>0</v>
      </c>
      <c r="AC181" s="457">
        <f>+'Баланс СТ 1'!AC148</f>
        <v>0</v>
      </c>
      <c r="AD181" s="454">
        <f>+'Баланс СТ 1'!AD148</f>
        <v>0</v>
      </c>
      <c r="AE181" s="455">
        <f>+'Баланс СТ 1'!AE148</f>
        <v>0</v>
      </c>
      <c r="AF181" s="455">
        <f>+'Баланс СТ 1'!AF148</f>
        <v>0</v>
      </c>
      <c r="AG181" s="454">
        <f t="shared" si="225"/>
        <v>0</v>
      </c>
      <c r="AH181" s="457">
        <f>+'Баланс СТ 1'!AH148</f>
        <v>0</v>
      </c>
      <c r="AI181" s="457">
        <f>+'Баланс СТ 1'!AI148</f>
        <v>0</v>
      </c>
      <c r="AJ181" s="454">
        <f>+'Баланс СТ 1'!AJ148</f>
        <v>0</v>
      </c>
      <c r="AK181" s="455">
        <f>+'Баланс СТ 1'!AK148</f>
        <v>0</v>
      </c>
      <c r="AL181" s="455">
        <f>+'Баланс СТ 1'!AL148</f>
        <v>0</v>
      </c>
      <c r="AM181" s="454">
        <f t="shared" si="226"/>
        <v>0</v>
      </c>
      <c r="AN181" s="457">
        <f>+'Баланс СТ 1'!AN148</f>
        <v>0</v>
      </c>
      <c r="AO181" s="457">
        <f>+'Баланс СТ 1'!AO148</f>
        <v>0</v>
      </c>
      <c r="AP181" s="454">
        <f>+'Баланс СТ 1'!AP148</f>
        <v>0</v>
      </c>
      <c r="AQ181" s="455">
        <f>+'Баланс СТ 1'!AQ148</f>
        <v>0</v>
      </c>
      <c r="AR181" s="455">
        <f>+'Баланс СТ 1'!AR148</f>
        <v>0</v>
      </c>
      <c r="AS181" s="453"/>
      <c r="AT181" s="496"/>
      <c r="AU181" s="496"/>
      <c r="AV181" s="496"/>
      <c r="AW181" s="496"/>
      <c r="AX181" s="496"/>
      <c r="AY181" s="496"/>
      <c r="AZ181" s="496"/>
      <c r="BA181" s="496"/>
      <c r="BB181" s="496"/>
      <c r="BC181" s="496"/>
      <c r="BD181" s="496"/>
      <c r="BE181" s="496"/>
      <c r="BF181" s="496"/>
    </row>
    <row r="182" spans="1:58" ht="12" customHeight="1">
      <c r="A182" s="406"/>
      <c r="B182" s="841"/>
      <c r="C182" s="407"/>
      <c r="D182" s="855"/>
      <c r="E182" s="378" t="s">
        <v>1588</v>
      </c>
      <c r="F182" s="423" t="s">
        <v>926</v>
      </c>
      <c r="G182" s="454">
        <f>+'Баланс СТ 1'!G149</f>
        <v>0</v>
      </c>
      <c r="H182" s="456">
        <f>+'Баланс СТ 1'!H149</f>
        <v>0</v>
      </c>
      <c r="I182" s="454">
        <f>+'Баланс СТ 1'!I149</f>
        <v>0</v>
      </c>
      <c r="J182" s="456">
        <f>+'Баланс СТ 1'!J149</f>
        <v>0</v>
      </c>
      <c r="K182" s="454">
        <f>+'Баланс СТ 1'!K149</f>
        <v>0</v>
      </c>
      <c r="L182" s="456">
        <f>+'Баланс СТ 1'!L149</f>
        <v>0</v>
      </c>
      <c r="M182" s="454">
        <f>+'Баланс СТ 1'!M149</f>
        <v>0</v>
      </c>
      <c r="N182" s="456">
        <f>+'Баланс СТ 1'!N149</f>
        <v>0</v>
      </c>
      <c r="O182" s="454">
        <f t="shared" si="222"/>
        <v>0</v>
      </c>
      <c r="P182" s="457">
        <f>+'Баланс СТ 1'!P149</f>
        <v>0</v>
      </c>
      <c r="Q182" s="457">
        <f>+'Баланс СТ 1'!Q149</f>
        <v>0</v>
      </c>
      <c r="R182" s="454">
        <f>+'Баланс СТ 1'!R149</f>
        <v>0</v>
      </c>
      <c r="S182" s="455">
        <f>+'Баланс СТ 1'!S149</f>
        <v>0</v>
      </c>
      <c r="T182" s="455">
        <f>+'Баланс СТ 1'!T149</f>
        <v>0</v>
      </c>
      <c r="U182" s="454">
        <f t="shared" si="223"/>
        <v>0</v>
      </c>
      <c r="V182" s="457">
        <f>+'Баланс СТ 1'!V149</f>
        <v>0</v>
      </c>
      <c r="W182" s="457">
        <f>+'Баланс СТ 1'!W149</f>
        <v>0</v>
      </c>
      <c r="X182" s="454">
        <f>+'Баланс СТ 1'!X149</f>
        <v>0</v>
      </c>
      <c r="Y182" s="455">
        <f>+'Баланс СТ 1'!Y149</f>
        <v>0</v>
      </c>
      <c r="Z182" s="455">
        <f>+'Баланс СТ 1'!Z149</f>
        <v>0</v>
      </c>
      <c r="AA182" s="454">
        <f t="shared" si="224"/>
        <v>0</v>
      </c>
      <c r="AB182" s="457">
        <f>+'Баланс СТ 1'!AB149</f>
        <v>0</v>
      </c>
      <c r="AC182" s="457">
        <f>+'Баланс СТ 1'!AC149</f>
        <v>0</v>
      </c>
      <c r="AD182" s="454">
        <f>+'Баланс СТ 1'!AD149</f>
        <v>0</v>
      </c>
      <c r="AE182" s="455">
        <f>+'Баланс СТ 1'!AE149</f>
        <v>0</v>
      </c>
      <c r="AF182" s="455">
        <f>+'Баланс СТ 1'!AF149</f>
        <v>0</v>
      </c>
      <c r="AG182" s="454">
        <f t="shared" si="225"/>
        <v>0</v>
      </c>
      <c r="AH182" s="457">
        <f>+'Баланс СТ 1'!AH149</f>
        <v>0</v>
      </c>
      <c r="AI182" s="457">
        <f>+'Баланс СТ 1'!AI149</f>
        <v>0</v>
      </c>
      <c r="AJ182" s="454">
        <f>+'Баланс СТ 1'!AJ149</f>
        <v>0</v>
      </c>
      <c r="AK182" s="455">
        <f>+'Баланс СТ 1'!AK149</f>
        <v>0</v>
      </c>
      <c r="AL182" s="455">
        <f>+'Баланс СТ 1'!AL149</f>
        <v>0</v>
      </c>
      <c r="AM182" s="454">
        <f t="shared" si="226"/>
        <v>0</v>
      </c>
      <c r="AN182" s="457">
        <f>+'Баланс СТ 1'!AN149</f>
        <v>0</v>
      </c>
      <c r="AO182" s="457">
        <f>+'Баланс СТ 1'!AO149</f>
        <v>0</v>
      </c>
      <c r="AP182" s="454">
        <f>+'Баланс СТ 1'!AP149</f>
        <v>0</v>
      </c>
      <c r="AQ182" s="455">
        <f>+'Баланс СТ 1'!AQ149</f>
        <v>0</v>
      </c>
      <c r="AR182" s="455">
        <f>+'Баланс СТ 1'!AR149</f>
        <v>0</v>
      </c>
      <c r="AS182" s="453"/>
      <c r="AT182" s="496"/>
      <c r="AU182" s="496"/>
      <c r="AV182" s="496"/>
      <c r="AW182" s="496"/>
      <c r="AX182" s="496"/>
      <c r="AY182" s="496"/>
      <c r="AZ182" s="496"/>
      <c r="BA182" s="496"/>
      <c r="BB182" s="496"/>
      <c r="BC182" s="496"/>
      <c r="BD182" s="496"/>
      <c r="BE182" s="496"/>
      <c r="BF182" s="496"/>
    </row>
    <row r="183" spans="1:58" hidden="1">
      <c r="D183" s="367"/>
      <c r="E183" s="397"/>
      <c r="F183" s="384"/>
      <c r="G183" s="556"/>
      <c r="H183" s="555"/>
      <c r="I183" s="556"/>
      <c r="J183" s="555"/>
      <c r="K183" s="556"/>
      <c r="L183" s="555"/>
      <c r="M183" s="556"/>
      <c r="N183" s="555"/>
      <c r="O183" s="534"/>
      <c r="P183" s="535"/>
      <c r="Q183" s="536"/>
      <c r="R183" s="535"/>
      <c r="S183" s="535"/>
      <c r="T183" s="536"/>
      <c r="U183" s="535"/>
      <c r="V183" s="535"/>
      <c r="W183" s="536"/>
      <c r="X183" s="535"/>
      <c r="Y183" s="535"/>
      <c r="Z183" s="536"/>
      <c r="AA183" s="535"/>
      <c r="AB183" s="535"/>
      <c r="AC183" s="536"/>
      <c r="AD183" s="535"/>
      <c r="AE183" s="535"/>
      <c r="AF183" s="536"/>
      <c r="AG183" s="535"/>
      <c r="AH183" s="535"/>
      <c r="AI183" s="536"/>
      <c r="AJ183" s="535"/>
      <c r="AK183" s="535"/>
      <c r="AL183" s="536"/>
      <c r="AM183" s="535"/>
      <c r="AN183" s="535"/>
      <c r="AO183" s="536"/>
      <c r="AP183" s="535"/>
      <c r="AQ183" s="535"/>
      <c r="AR183" s="536"/>
      <c r="AS183" s="496"/>
      <c r="AT183" s="496"/>
      <c r="AU183" s="496"/>
      <c r="AV183" s="496"/>
      <c r="AW183" s="496"/>
      <c r="AX183" s="496"/>
      <c r="AY183" s="496"/>
      <c r="AZ183" s="496"/>
      <c r="BA183" s="496"/>
      <c r="BB183" s="496"/>
      <c r="BC183" s="496"/>
      <c r="BD183" s="496"/>
      <c r="BE183" s="496"/>
      <c r="BF183" s="496"/>
    </row>
    <row r="184" spans="1:58" ht="19.149999999999999" customHeight="1">
      <c r="C184" s="341" t="s">
        <v>2304</v>
      </c>
      <c r="D184" s="363" t="s">
        <v>1589</v>
      </c>
      <c r="E184" s="830" t="s">
        <v>1590</v>
      </c>
      <c r="F184" s="837"/>
      <c r="G184" s="454">
        <f t="shared" ref="G184:N184" si="242">G185+G196+G208-G193</f>
        <v>1234.0999999999999</v>
      </c>
      <c r="H184" s="456">
        <f t="shared" si="242"/>
        <v>0.72599999999999998</v>
      </c>
      <c r="I184" s="454">
        <f t="shared" si="242"/>
        <v>1065.27</v>
      </c>
      <c r="J184" s="456">
        <f t="shared" si="242"/>
        <v>0.72599999999999998</v>
      </c>
      <c r="K184" s="454">
        <f t="shared" si="242"/>
        <v>1057</v>
      </c>
      <c r="L184" s="456">
        <f t="shared" si="242"/>
        <v>0.72599999999999998</v>
      </c>
      <c r="M184" s="454">
        <f t="shared" si="242"/>
        <v>1057</v>
      </c>
      <c r="N184" s="456">
        <f t="shared" si="242"/>
        <v>0.72599999999999998</v>
      </c>
      <c r="O184" s="454">
        <f t="shared" ref="O184:O208" si="243">P184+Q184</f>
        <v>1338.2</v>
      </c>
      <c r="P184" s="455">
        <f>P185+P196+P208-P193</f>
        <v>841</v>
      </c>
      <c r="Q184" s="456">
        <f>Q185+Q196+Q208-Q193</f>
        <v>497.20000000000005</v>
      </c>
      <c r="R184" s="457">
        <f>R185+R196+R208-R193</f>
        <v>0.72599999999999998</v>
      </c>
      <c r="S184" s="455">
        <f>S185+S196+S208-S193</f>
        <v>0.72599999999999998</v>
      </c>
      <c r="T184" s="456">
        <f>T185+T196+T208-T193</f>
        <v>0.72599999999999998</v>
      </c>
      <c r="U184" s="457">
        <f t="shared" ref="U184:U208" si="244">V184+W184</f>
        <v>1338.2</v>
      </c>
      <c r="V184" s="455">
        <f>V185+V196+V208-V193</f>
        <v>841</v>
      </c>
      <c r="W184" s="456">
        <f>W185+W196+W208-W193</f>
        <v>497.20000000000005</v>
      </c>
      <c r="X184" s="457">
        <f>X185+X196+X208-X193</f>
        <v>0.72599999999999998</v>
      </c>
      <c r="Y184" s="455">
        <f>Y185+Y196+Y208-Y193</f>
        <v>0.72599999999999998</v>
      </c>
      <c r="Z184" s="456">
        <f>Z185+Z196+Z208-Z193</f>
        <v>0.72599999999999998</v>
      </c>
      <c r="AA184" s="457">
        <f t="shared" ref="AA184:AA208" si="245">AB184+AC184</f>
        <v>1338.2</v>
      </c>
      <c r="AB184" s="455">
        <f>AB185+AB196+AB208-AB193</f>
        <v>841</v>
      </c>
      <c r="AC184" s="456">
        <f>AC185+AC196+AC208-AC193</f>
        <v>497.20000000000005</v>
      </c>
      <c r="AD184" s="457">
        <f>AD185+AD196+AD208-AD193</f>
        <v>0.72599999999999998</v>
      </c>
      <c r="AE184" s="455">
        <f>AE185+AE196+AE208-AE193</f>
        <v>0.72599999999999998</v>
      </c>
      <c r="AF184" s="456">
        <f>AF185+AF196+AF208-AF193</f>
        <v>0.72599999999999998</v>
      </c>
      <c r="AG184" s="457">
        <f t="shared" ref="AG184:AG208" si="246">AH184+AI184</f>
        <v>1338.2</v>
      </c>
      <c r="AH184" s="455">
        <f>AH185+AH196+AH208-AH193</f>
        <v>841</v>
      </c>
      <c r="AI184" s="456">
        <f>AI185+AI196+AI208-AI193</f>
        <v>497.20000000000005</v>
      </c>
      <c r="AJ184" s="457">
        <f>AJ185+AJ196+AJ208-AJ193</f>
        <v>0.72599999999999998</v>
      </c>
      <c r="AK184" s="455">
        <f>AK185+AK196+AK208-AK193</f>
        <v>0.72599999999999998</v>
      </c>
      <c r="AL184" s="456">
        <f>AL185+AL196+AL208-AL193</f>
        <v>0.72599999999999998</v>
      </c>
      <c r="AM184" s="457">
        <f t="shared" ref="AM184:AM208" si="247">AN184+AO184</f>
        <v>1338.2</v>
      </c>
      <c r="AN184" s="455">
        <f>AN185+AN196+AN208-AN193</f>
        <v>841</v>
      </c>
      <c r="AO184" s="456">
        <f>AO185+AO196+AO208-AO193</f>
        <v>497.20000000000005</v>
      </c>
      <c r="AP184" s="457">
        <f>AP185+AP196+AP208-AP193</f>
        <v>0.72599999999999998</v>
      </c>
      <c r="AQ184" s="455">
        <f>AQ185+AQ196+AQ208-AQ193</f>
        <v>0.72599999999999998</v>
      </c>
      <c r="AR184" s="456">
        <f>AR185+AR196+AR208-AR193</f>
        <v>0.72599999999999998</v>
      </c>
      <c r="AS184" s="496"/>
      <c r="AT184" s="496"/>
      <c r="AU184" s="496"/>
      <c r="AV184" s="496"/>
      <c r="AW184" s="496"/>
      <c r="AX184" s="496"/>
      <c r="AY184" s="496"/>
      <c r="AZ184" s="496"/>
      <c r="BA184" s="496"/>
      <c r="BB184" s="496"/>
      <c r="BC184" s="496"/>
      <c r="BD184" s="496"/>
      <c r="BE184" s="496"/>
      <c r="BF184" s="496"/>
    </row>
    <row r="185" spans="1:58" ht="15" customHeight="1">
      <c r="C185" s="341" t="s">
        <v>2304</v>
      </c>
      <c r="D185" s="378" t="s">
        <v>1591</v>
      </c>
      <c r="E185" s="813" t="s">
        <v>1479</v>
      </c>
      <c r="F185" s="814"/>
      <c r="G185" s="454">
        <f t="shared" ref="G185:N194" si="248">G28+G127</f>
        <v>813</v>
      </c>
      <c r="H185" s="456">
        <f t="shared" si="248"/>
        <v>0.498</v>
      </c>
      <c r="I185" s="454">
        <f t="shared" si="248"/>
        <v>644.23</v>
      </c>
      <c r="J185" s="456">
        <f t="shared" si="248"/>
        <v>0.498</v>
      </c>
      <c r="K185" s="454">
        <f t="shared" si="248"/>
        <v>661</v>
      </c>
      <c r="L185" s="456">
        <f t="shared" si="248"/>
        <v>0.498</v>
      </c>
      <c r="M185" s="454">
        <f t="shared" si="248"/>
        <v>661</v>
      </c>
      <c r="N185" s="456">
        <f t="shared" si="248"/>
        <v>0.498</v>
      </c>
      <c r="O185" s="454">
        <f t="shared" si="243"/>
        <v>917.09999999999991</v>
      </c>
      <c r="P185" s="455">
        <f t="shared" ref="P185:T194" si="249">P28+P127</f>
        <v>576.29999999999995</v>
      </c>
      <c r="Q185" s="456">
        <f t="shared" si="249"/>
        <v>340.8</v>
      </c>
      <c r="R185" s="457">
        <f t="shared" si="249"/>
        <v>0.498</v>
      </c>
      <c r="S185" s="455">
        <f t="shared" si="249"/>
        <v>0.498</v>
      </c>
      <c r="T185" s="456">
        <f t="shared" si="249"/>
        <v>0.498</v>
      </c>
      <c r="U185" s="457">
        <f t="shared" si="244"/>
        <v>917.09999999999991</v>
      </c>
      <c r="V185" s="455">
        <f t="shared" ref="V185:Z194" si="250">V28+V127</f>
        <v>576.29999999999995</v>
      </c>
      <c r="W185" s="456">
        <f t="shared" si="250"/>
        <v>340.8</v>
      </c>
      <c r="X185" s="457">
        <f t="shared" si="250"/>
        <v>0.498</v>
      </c>
      <c r="Y185" s="455">
        <f t="shared" si="250"/>
        <v>0.498</v>
      </c>
      <c r="Z185" s="456">
        <f t="shared" si="250"/>
        <v>0.498</v>
      </c>
      <c r="AA185" s="457">
        <f t="shared" si="245"/>
        <v>917.09999999999991</v>
      </c>
      <c r="AB185" s="455">
        <f t="shared" ref="AB185:AF194" si="251">AB28+AB127</f>
        <v>576.29999999999995</v>
      </c>
      <c r="AC185" s="456">
        <f t="shared" si="251"/>
        <v>340.8</v>
      </c>
      <c r="AD185" s="457">
        <f t="shared" si="251"/>
        <v>0.498</v>
      </c>
      <c r="AE185" s="455">
        <f t="shared" si="251"/>
        <v>0.498</v>
      </c>
      <c r="AF185" s="456">
        <f t="shared" si="251"/>
        <v>0.498</v>
      </c>
      <c r="AG185" s="457">
        <f t="shared" si="246"/>
        <v>917.09999999999991</v>
      </c>
      <c r="AH185" s="455">
        <f t="shared" ref="AH185:AL194" si="252">AH28+AH127</f>
        <v>576.29999999999995</v>
      </c>
      <c r="AI185" s="456">
        <f t="shared" si="252"/>
        <v>340.8</v>
      </c>
      <c r="AJ185" s="457">
        <f t="shared" si="252"/>
        <v>0.498</v>
      </c>
      <c r="AK185" s="455">
        <f t="shared" si="252"/>
        <v>0.498</v>
      </c>
      <c r="AL185" s="456">
        <f t="shared" si="252"/>
        <v>0.498</v>
      </c>
      <c r="AM185" s="457">
        <f t="shared" si="247"/>
        <v>917.09999999999991</v>
      </c>
      <c r="AN185" s="455">
        <f t="shared" ref="AN185:AR194" si="253">AN28+AN127</f>
        <v>576.29999999999995</v>
      </c>
      <c r="AO185" s="456">
        <f t="shared" si="253"/>
        <v>340.8</v>
      </c>
      <c r="AP185" s="457">
        <f t="shared" si="253"/>
        <v>0.498</v>
      </c>
      <c r="AQ185" s="455">
        <f t="shared" si="253"/>
        <v>0.498</v>
      </c>
      <c r="AR185" s="456">
        <f t="shared" si="253"/>
        <v>0.498</v>
      </c>
      <c r="AS185" s="496"/>
      <c r="AT185" s="496"/>
      <c r="AU185" s="496"/>
      <c r="AV185" s="496"/>
      <c r="AW185" s="496"/>
      <c r="AX185" s="496"/>
      <c r="AY185" s="496"/>
      <c r="AZ185" s="496"/>
      <c r="BA185" s="496"/>
      <c r="BB185" s="496"/>
      <c r="BC185" s="496"/>
      <c r="BD185" s="496"/>
      <c r="BE185" s="496"/>
      <c r="BF185" s="496"/>
    </row>
    <row r="186" spans="1:58" ht="15" customHeight="1">
      <c r="D186" s="378" t="s">
        <v>1592</v>
      </c>
      <c r="E186" s="807" t="s">
        <v>1481</v>
      </c>
      <c r="F186" s="808"/>
      <c r="G186" s="454">
        <f t="shared" si="248"/>
        <v>813</v>
      </c>
      <c r="H186" s="456">
        <f t="shared" si="248"/>
        <v>0.498</v>
      </c>
      <c r="I186" s="454">
        <f t="shared" si="248"/>
        <v>644.23</v>
      </c>
      <c r="J186" s="456">
        <f t="shared" si="248"/>
        <v>0.498</v>
      </c>
      <c r="K186" s="454">
        <f t="shared" si="248"/>
        <v>661</v>
      </c>
      <c r="L186" s="456">
        <f t="shared" si="248"/>
        <v>0.498</v>
      </c>
      <c r="M186" s="454">
        <f t="shared" si="248"/>
        <v>661</v>
      </c>
      <c r="N186" s="456">
        <f t="shared" si="248"/>
        <v>0.498</v>
      </c>
      <c r="O186" s="454">
        <f t="shared" si="243"/>
        <v>917.09999999999991</v>
      </c>
      <c r="P186" s="455">
        <f t="shared" si="249"/>
        <v>576.29999999999995</v>
      </c>
      <c r="Q186" s="456">
        <f t="shared" si="249"/>
        <v>340.8</v>
      </c>
      <c r="R186" s="457">
        <f t="shared" si="249"/>
        <v>0.498</v>
      </c>
      <c r="S186" s="455">
        <f t="shared" si="249"/>
        <v>0.498</v>
      </c>
      <c r="T186" s="456">
        <f t="shared" si="249"/>
        <v>0.498</v>
      </c>
      <c r="U186" s="457">
        <f t="shared" si="244"/>
        <v>917.09999999999991</v>
      </c>
      <c r="V186" s="455">
        <f t="shared" si="250"/>
        <v>576.29999999999995</v>
      </c>
      <c r="W186" s="456">
        <f t="shared" si="250"/>
        <v>340.8</v>
      </c>
      <c r="X186" s="457">
        <f t="shared" si="250"/>
        <v>0.498</v>
      </c>
      <c r="Y186" s="455">
        <f t="shared" si="250"/>
        <v>0.498</v>
      </c>
      <c r="Z186" s="456">
        <f t="shared" si="250"/>
        <v>0.498</v>
      </c>
      <c r="AA186" s="457">
        <f t="shared" si="245"/>
        <v>917.09999999999991</v>
      </c>
      <c r="AB186" s="455">
        <f t="shared" si="251"/>
        <v>576.29999999999995</v>
      </c>
      <c r="AC186" s="456">
        <f t="shared" si="251"/>
        <v>340.8</v>
      </c>
      <c r="AD186" s="457">
        <f t="shared" si="251"/>
        <v>0.498</v>
      </c>
      <c r="AE186" s="455">
        <f t="shared" si="251"/>
        <v>0.498</v>
      </c>
      <c r="AF186" s="456">
        <f t="shared" si="251"/>
        <v>0.498</v>
      </c>
      <c r="AG186" s="457">
        <f t="shared" si="246"/>
        <v>917.09999999999991</v>
      </c>
      <c r="AH186" s="455">
        <f t="shared" si="252"/>
        <v>576.29999999999995</v>
      </c>
      <c r="AI186" s="456">
        <f t="shared" si="252"/>
        <v>340.8</v>
      </c>
      <c r="AJ186" s="457">
        <f t="shared" si="252"/>
        <v>0.498</v>
      </c>
      <c r="AK186" s="455">
        <f t="shared" si="252"/>
        <v>0.498</v>
      </c>
      <c r="AL186" s="456">
        <f t="shared" si="252"/>
        <v>0.498</v>
      </c>
      <c r="AM186" s="457">
        <f t="shared" si="247"/>
        <v>917.09999999999991</v>
      </c>
      <c r="AN186" s="455">
        <f t="shared" si="253"/>
        <v>576.29999999999995</v>
      </c>
      <c r="AO186" s="456">
        <f t="shared" si="253"/>
        <v>340.8</v>
      </c>
      <c r="AP186" s="457">
        <f t="shared" si="253"/>
        <v>0.498</v>
      </c>
      <c r="AQ186" s="455">
        <f t="shared" si="253"/>
        <v>0.498</v>
      </c>
      <c r="AR186" s="456">
        <f t="shared" si="253"/>
        <v>0.498</v>
      </c>
      <c r="AS186" s="496"/>
      <c r="AT186" s="496"/>
      <c r="AU186" s="496"/>
      <c r="AV186" s="496"/>
      <c r="AW186" s="496"/>
      <c r="AX186" s="496"/>
      <c r="AY186" s="496"/>
      <c r="AZ186" s="496"/>
      <c r="BA186" s="496"/>
      <c r="BB186" s="496"/>
      <c r="BC186" s="496"/>
      <c r="BD186" s="496"/>
      <c r="BE186" s="496"/>
      <c r="BF186" s="496"/>
    </row>
    <row r="187" spans="1:58" ht="15" customHeight="1">
      <c r="D187" s="378" t="s">
        <v>1593</v>
      </c>
      <c r="E187" s="807" t="s">
        <v>1483</v>
      </c>
      <c r="F187" s="808"/>
      <c r="G187" s="454">
        <f t="shared" si="248"/>
        <v>0</v>
      </c>
      <c r="H187" s="456">
        <f t="shared" si="248"/>
        <v>0</v>
      </c>
      <c r="I187" s="454">
        <f t="shared" si="248"/>
        <v>0</v>
      </c>
      <c r="J187" s="456">
        <f t="shared" si="248"/>
        <v>0</v>
      </c>
      <c r="K187" s="454">
        <f t="shared" si="248"/>
        <v>0</v>
      </c>
      <c r="L187" s="456">
        <f t="shared" si="248"/>
        <v>0</v>
      </c>
      <c r="M187" s="454">
        <f t="shared" si="248"/>
        <v>0</v>
      </c>
      <c r="N187" s="456">
        <f t="shared" si="248"/>
        <v>0</v>
      </c>
      <c r="O187" s="454">
        <f t="shared" si="243"/>
        <v>0</v>
      </c>
      <c r="P187" s="455">
        <f t="shared" si="249"/>
        <v>0</v>
      </c>
      <c r="Q187" s="456">
        <f t="shared" si="249"/>
        <v>0</v>
      </c>
      <c r="R187" s="457">
        <f t="shared" si="249"/>
        <v>0</v>
      </c>
      <c r="S187" s="455">
        <f t="shared" si="249"/>
        <v>0</v>
      </c>
      <c r="T187" s="456">
        <f t="shared" si="249"/>
        <v>0</v>
      </c>
      <c r="U187" s="457">
        <f t="shared" si="244"/>
        <v>0</v>
      </c>
      <c r="V187" s="455">
        <f t="shared" si="250"/>
        <v>0</v>
      </c>
      <c r="W187" s="456">
        <f t="shared" si="250"/>
        <v>0</v>
      </c>
      <c r="X187" s="457">
        <f t="shared" si="250"/>
        <v>0</v>
      </c>
      <c r="Y187" s="455">
        <f t="shared" si="250"/>
        <v>0</v>
      </c>
      <c r="Z187" s="456">
        <f t="shared" si="250"/>
        <v>0</v>
      </c>
      <c r="AA187" s="457">
        <f t="shared" si="245"/>
        <v>0</v>
      </c>
      <c r="AB187" s="455">
        <f t="shared" si="251"/>
        <v>0</v>
      </c>
      <c r="AC187" s="456">
        <f t="shared" si="251"/>
        <v>0</v>
      </c>
      <c r="AD187" s="457">
        <f t="shared" si="251"/>
        <v>0</v>
      </c>
      <c r="AE187" s="455">
        <f t="shared" si="251"/>
        <v>0</v>
      </c>
      <c r="AF187" s="456">
        <f t="shared" si="251"/>
        <v>0</v>
      </c>
      <c r="AG187" s="457">
        <f t="shared" si="246"/>
        <v>0</v>
      </c>
      <c r="AH187" s="455">
        <f t="shared" si="252"/>
        <v>0</v>
      </c>
      <c r="AI187" s="456">
        <f t="shared" si="252"/>
        <v>0</v>
      </c>
      <c r="AJ187" s="457">
        <f t="shared" si="252"/>
        <v>0</v>
      </c>
      <c r="AK187" s="455">
        <f t="shared" si="252"/>
        <v>0</v>
      </c>
      <c r="AL187" s="456">
        <f t="shared" si="252"/>
        <v>0</v>
      </c>
      <c r="AM187" s="457">
        <f t="shared" si="247"/>
        <v>0</v>
      </c>
      <c r="AN187" s="455">
        <f t="shared" si="253"/>
        <v>0</v>
      </c>
      <c r="AO187" s="456">
        <f t="shared" si="253"/>
        <v>0</v>
      </c>
      <c r="AP187" s="457">
        <f t="shared" si="253"/>
        <v>0</v>
      </c>
      <c r="AQ187" s="455">
        <f t="shared" si="253"/>
        <v>0</v>
      </c>
      <c r="AR187" s="456">
        <f t="shared" si="253"/>
        <v>0</v>
      </c>
      <c r="AS187" s="496"/>
      <c r="AT187" s="496"/>
      <c r="AU187" s="496"/>
      <c r="AV187" s="496"/>
      <c r="AW187" s="496"/>
      <c r="AX187" s="496"/>
      <c r="AY187" s="496"/>
      <c r="AZ187" s="496"/>
      <c r="BA187" s="496"/>
      <c r="BB187" s="496"/>
      <c r="BC187" s="496"/>
      <c r="BD187" s="496"/>
      <c r="BE187" s="496"/>
      <c r="BF187" s="496"/>
    </row>
    <row r="188" spans="1:58" ht="15" customHeight="1">
      <c r="D188" s="378" t="s">
        <v>1594</v>
      </c>
      <c r="E188" s="807" t="s">
        <v>1485</v>
      </c>
      <c r="F188" s="808"/>
      <c r="G188" s="454">
        <f t="shared" si="248"/>
        <v>0</v>
      </c>
      <c r="H188" s="456">
        <f t="shared" si="248"/>
        <v>0</v>
      </c>
      <c r="I188" s="454">
        <f t="shared" si="248"/>
        <v>0</v>
      </c>
      <c r="J188" s="456">
        <f t="shared" si="248"/>
        <v>0</v>
      </c>
      <c r="K188" s="454">
        <f t="shared" si="248"/>
        <v>0</v>
      </c>
      <c r="L188" s="456">
        <f t="shared" si="248"/>
        <v>0</v>
      </c>
      <c r="M188" s="454">
        <f t="shared" si="248"/>
        <v>0</v>
      </c>
      <c r="N188" s="456">
        <f t="shared" si="248"/>
        <v>0</v>
      </c>
      <c r="O188" s="454">
        <f t="shared" si="243"/>
        <v>0</v>
      </c>
      <c r="P188" s="455">
        <f t="shared" si="249"/>
        <v>0</v>
      </c>
      <c r="Q188" s="456">
        <f t="shared" si="249"/>
        <v>0</v>
      </c>
      <c r="R188" s="457">
        <f t="shared" si="249"/>
        <v>0</v>
      </c>
      <c r="S188" s="455">
        <f t="shared" si="249"/>
        <v>0</v>
      </c>
      <c r="T188" s="456">
        <f t="shared" si="249"/>
        <v>0</v>
      </c>
      <c r="U188" s="457">
        <f t="shared" si="244"/>
        <v>0</v>
      </c>
      <c r="V188" s="455">
        <f t="shared" si="250"/>
        <v>0</v>
      </c>
      <c r="W188" s="456">
        <f t="shared" si="250"/>
        <v>0</v>
      </c>
      <c r="X188" s="457">
        <f t="shared" si="250"/>
        <v>0</v>
      </c>
      <c r="Y188" s="455">
        <f t="shared" si="250"/>
        <v>0</v>
      </c>
      <c r="Z188" s="456">
        <f t="shared" si="250"/>
        <v>0</v>
      </c>
      <c r="AA188" s="457">
        <f t="shared" si="245"/>
        <v>0</v>
      </c>
      <c r="AB188" s="455">
        <f t="shared" si="251"/>
        <v>0</v>
      </c>
      <c r="AC188" s="456">
        <f t="shared" si="251"/>
        <v>0</v>
      </c>
      <c r="AD188" s="457">
        <f t="shared" si="251"/>
        <v>0</v>
      </c>
      <c r="AE188" s="455">
        <f t="shared" si="251"/>
        <v>0</v>
      </c>
      <c r="AF188" s="456">
        <f t="shared" si="251"/>
        <v>0</v>
      </c>
      <c r="AG188" s="457">
        <f t="shared" si="246"/>
        <v>0</v>
      </c>
      <c r="AH188" s="455">
        <f t="shared" si="252"/>
        <v>0</v>
      </c>
      <c r="AI188" s="456">
        <f t="shared" si="252"/>
        <v>0</v>
      </c>
      <c r="AJ188" s="457">
        <f t="shared" si="252"/>
        <v>0</v>
      </c>
      <c r="AK188" s="455">
        <f t="shared" si="252"/>
        <v>0</v>
      </c>
      <c r="AL188" s="456">
        <f t="shared" si="252"/>
        <v>0</v>
      </c>
      <c r="AM188" s="457">
        <f t="shared" si="247"/>
        <v>0</v>
      </c>
      <c r="AN188" s="455">
        <f t="shared" si="253"/>
        <v>0</v>
      </c>
      <c r="AO188" s="456">
        <f t="shared" si="253"/>
        <v>0</v>
      </c>
      <c r="AP188" s="457">
        <f t="shared" si="253"/>
        <v>0</v>
      </c>
      <c r="AQ188" s="455">
        <f t="shared" si="253"/>
        <v>0</v>
      </c>
      <c r="AR188" s="456">
        <f t="shared" si="253"/>
        <v>0</v>
      </c>
      <c r="AS188" s="496"/>
      <c r="AT188" s="496"/>
      <c r="AU188" s="496"/>
      <c r="AV188" s="496"/>
      <c r="AW188" s="496"/>
      <c r="AX188" s="496"/>
      <c r="AY188" s="496"/>
      <c r="AZ188" s="496"/>
      <c r="BA188" s="496"/>
      <c r="BB188" s="496"/>
      <c r="BC188" s="496"/>
      <c r="BD188" s="496"/>
      <c r="BE188" s="496"/>
      <c r="BF188" s="496"/>
    </row>
    <row r="189" spans="1:58" ht="15" customHeight="1">
      <c r="C189" s="341" t="s">
        <v>2304</v>
      </c>
      <c r="D189" s="378" t="s">
        <v>1595</v>
      </c>
      <c r="E189" s="809" t="s">
        <v>1487</v>
      </c>
      <c r="F189" s="810"/>
      <c r="G189" s="454">
        <f t="shared" si="248"/>
        <v>813</v>
      </c>
      <c r="H189" s="456">
        <f t="shared" si="248"/>
        <v>0.498</v>
      </c>
      <c r="I189" s="454">
        <f t="shared" si="248"/>
        <v>644.23</v>
      </c>
      <c r="J189" s="456">
        <f t="shared" si="248"/>
        <v>0.498</v>
      </c>
      <c r="K189" s="454">
        <f t="shared" si="248"/>
        <v>661</v>
      </c>
      <c r="L189" s="456">
        <f t="shared" si="248"/>
        <v>0.498</v>
      </c>
      <c r="M189" s="454">
        <f t="shared" si="248"/>
        <v>661</v>
      </c>
      <c r="N189" s="456">
        <f t="shared" si="248"/>
        <v>0.498</v>
      </c>
      <c r="O189" s="454">
        <f t="shared" si="243"/>
        <v>917.09999999999991</v>
      </c>
      <c r="P189" s="455">
        <f t="shared" si="249"/>
        <v>576.29999999999995</v>
      </c>
      <c r="Q189" s="456">
        <f t="shared" si="249"/>
        <v>340.8</v>
      </c>
      <c r="R189" s="457">
        <f t="shared" si="249"/>
        <v>0.498</v>
      </c>
      <c r="S189" s="455">
        <f t="shared" si="249"/>
        <v>0.498</v>
      </c>
      <c r="T189" s="456">
        <f t="shared" si="249"/>
        <v>0.498</v>
      </c>
      <c r="U189" s="457">
        <f t="shared" si="244"/>
        <v>917.09999999999991</v>
      </c>
      <c r="V189" s="455">
        <f t="shared" si="250"/>
        <v>576.29999999999995</v>
      </c>
      <c r="W189" s="456">
        <f t="shared" si="250"/>
        <v>340.8</v>
      </c>
      <c r="X189" s="457">
        <f t="shared" si="250"/>
        <v>0.498</v>
      </c>
      <c r="Y189" s="455">
        <f t="shared" si="250"/>
        <v>0.498</v>
      </c>
      <c r="Z189" s="456">
        <f t="shared" si="250"/>
        <v>0.498</v>
      </c>
      <c r="AA189" s="457">
        <f t="shared" si="245"/>
        <v>917.09999999999991</v>
      </c>
      <c r="AB189" s="455">
        <f t="shared" si="251"/>
        <v>576.29999999999995</v>
      </c>
      <c r="AC189" s="456">
        <f t="shared" si="251"/>
        <v>340.8</v>
      </c>
      <c r="AD189" s="457">
        <f t="shared" si="251"/>
        <v>0.498</v>
      </c>
      <c r="AE189" s="455">
        <f t="shared" si="251"/>
        <v>0.498</v>
      </c>
      <c r="AF189" s="456">
        <f t="shared" si="251"/>
        <v>0.498</v>
      </c>
      <c r="AG189" s="457">
        <f t="shared" si="246"/>
        <v>917.09999999999991</v>
      </c>
      <c r="AH189" s="455">
        <f t="shared" si="252"/>
        <v>576.29999999999995</v>
      </c>
      <c r="AI189" s="456">
        <f t="shared" si="252"/>
        <v>340.8</v>
      </c>
      <c r="AJ189" s="457">
        <f t="shared" si="252"/>
        <v>0.498</v>
      </c>
      <c r="AK189" s="455">
        <f t="shared" si="252"/>
        <v>0.498</v>
      </c>
      <c r="AL189" s="456">
        <f t="shared" si="252"/>
        <v>0.498</v>
      </c>
      <c r="AM189" s="457">
        <f t="shared" si="247"/>
        <v>917.09999999999991</v>
      </c>
      <c r="AN189" s="455">
        <f t="shared" si="253"/>
        <v>576.29999999999995</v>
      </c>
      <c r="AO189" s="456">
        <f t="shared" si="253"/>
        <v>340.8</v>
      </c>
      <c r="AP189" s="457">
        <f t="shared" si="253"/>
        <v>0.498</v>
      </c>
      <c r="AQ189" s="455">
        <f t="shared" si="253"/>
        <v>0.498</v>
      </c>
      <c r="AR189" s="456">
        <f t="shared" si="253"/>
        <v>0.498</v>
      </c>
      <c r="AS189" s="496"/>
      <c r="AT189" s="496"/>
      <c r="AU189" s="496"/>
      <c r="AV189" s="496"/>
      <c r="AW189" s="496"/>
      <c r="AX189" s="496"/>
      <c r="AY189" s="496"/>
      <c r="AZ189" s="496"/>
      <c r="BA189" s="496"/>
      <c r="BB189" s="496"/>
      <c r="BC189" s="496"/>
      <c r="BD189" s="496"/>
      <c r="BE189" s="496"/>
      <c r="BF189" s="496"/>
    </row>
    <row r="190" spans="1:58" ht="15" customHeight="1">
      <c r="D190" s="378" t="s">
        <v>1596</v>
      </c>
      <c r="E190" s="807" t="s">
        <v>1481</v>
      </c>
      <c r="F190" s="808"/>
      <c r="G190" s="454">
        <f t="shared" si="248"/>
        <v>813</v>
      </c>
      <c r="H190" s="456">
        <f t="shared" si="248"/>
        <v>0.498</v>
      </c>
      <c r="I190" s="454">
        <f t="shared" si="248"/>
        <v>644.23</v>
      </c>
      <c r="J190" s="456">
        <f t="shared" si="248"/>
        <v>0.498</v>
      </c>
      <c r="K190" s="454">
        <f t="shared" si="248"/>
        <v>661</v>
      </c>
      <c r="L190" s="456">
        <f t="shared" si="248"/>
        <v>0.498</v>
      </c>
      <c r="M190" s="454">
        <f t="shared" si="248"/>
        <v>661</v>
      </c>
      <c r="N190" s="456">
        <f t="shared" si="248"/>
        <v>0.498</v>
      </c>
      <c r="O190" s="454">
        <f t="shared" si="243"/>
        <v>917.09999999999991</v>
      </c>
      <c r="P190" s="455">
        <f t="shared" si="249"/>
        <v>576.29999999999995</v>
      </c>
      <c r="Q190" s="456">
        <f t="shared" si="249"/>
        <v>340.8</v>
      </c>
      <c r="R190" s="457">
        <f t="shared" si="249"/>
        <v>0.498</v>
      </c>
      <c r="S190" s="455">
        <f t="shared" si="249"/>
        <v>0.498</v>
      </c>
      <c r="T190" s="456">
        <f t="shared" si="249"/>
        <v>0.498</v>
      </c>
      <c r="U190" s="457">
        <f t="shared" si="244"/>
        <v>917.09999999999991</v>
      </c>
      <c r="V190" s="455">
        <f t="shared" si="250"/>
        <v>576.29999999999995</v>
      </c>
      <c r="W190" s="456">
        <f t="shared" si="250"/>
        <v>340.8</v>
      </c>
      <c r="X190" s="457">
        <f t="shared" si="250"/>
        <v>0.498</v>
      </c>
      <c r="Y190" s="455">
        <f t="shared" si="250"/>
        <v>0.498</v>
      </c>
      <c r="Z190" s="456">
        <f t="shared" si="250"/>
        <v>0.498</v>
      </c>
      <c r="AA190" s="457">
        <f t="shared" si="245"/>
        <v>917.09999999999991</v>
      </c>
      <c r="AB190" s="455">
        <f t="shared" si="251"/>
        <v>576.29999999999995</v>
      </c>
      <c r="AC190" s="456">
        <f t="shared" si="251"/>
        <v>340.8</v>
      </c>
      <c r="AD190" s="457">
        <f t="shared" si="251"/>
        <v>0.498</v>
      </c>
      <c r="AE190" s="455">
        <f t="shared" si="251"/>
        <v>0.498</v>
      </c>
      <c r="AF190" s="456">
        <f t="shared" si="251"/>
        <v>0.498</v>
      </c>
      <c r="AG190" s="457">
        <f t="shared" si="246"/>
        <v>917.09999999999991</v>
      </c>
      <c r="AH190" s="455">
        <f t="shared" si="252"/>
        <v>576.29999999999995</v>
      </c>
      <c r="AI190" s="456">
        <f t="shared" si="252"/>
        <v>340.8</v>
      </c>
      <c r="AJ190" s="457">
        <f t="shared" si="252"/>
        <v>0.498</v>
      </c>
      <c r="AK190" s="455">
        <f t="shared" si="252"/>
        <v>0.498</v>
      </c>
      <c r="AL190" s="456">
        <f t="shared" si="252"/>
        <v>0.498</v>
      </c>
      <c r="AM190" s="457">
        <f t="shared" si="247"/>
        <v>917.09999999999991</v>
      </c>
      <c r="AN190" s="455">
        <f t="shared" si="253"/>
        <v>576.29999999999995</v>
      </c>
      <c r="AO190" s="456">
        <f t="shared" si="253"/>
        <v>340.8</v>
      </c>
      <c r="AP190" s="457">
        <f t="shared" si="253"/>
        <v>0.498</v>
      </c>
      <c r="AQ190" s="455">
        <f t="shared" si="253"/>
        <v>0.498</v>
      </c>
      <c r="AR190" s="456">
        <f t="shared" si="253"/>
        <v>0.498</v>
      </c>
      <c r="AS190" s="496"/>
      <c r="AT190" s="496"/>
      <c r="AU190" s="496"/>
      <c r="AV190" s="496"/>
      <c r="AW190" s="496"/>
      <c r="AX190" s="496"/>
      <c r="AY190" s="496"/>
      <c r="AZ190" s="496"/>
      <c r="BA190" s="496"/>
      <c r="BB190" s="496"/>
      <c r="BC190" s="496"/>
      <c r="BD190" s="496"/>
      <c r="BE190" s="496"/>
      <c r="BF190" s="496"/>
    </row>
    <row r="191" spans="1:58" ht="15" customHeight="1">
      <c r="D191" s="378" t="s">
        <v>1597</v>
      </c>
      <c r="E191" s="807" t="s">
        <v>1483</v>
      </c>
      <c r="F191" s="808"/>
      <c r="G191" s="454">
        <f t="shared" si="248"/>
        <v>0</v>
      </c>
      <c r="H191" s="456">
        <f t="shared" si="248"/>
        <v>0</v>
      </c>
      <c r="I191" s="454">
        <f t="shared" si="248"/>
        <v>0</v>
      </c>
      <c r="J191" s="456">
        <f t="shared" si="248"/>
        <v>0</v>
      </c>
      <c r="K191" s="454">
        <f t="shared" si="248"/>
        <v>0</v>
      </c>
      <c r="L191" s="456">
        <f t="shared" si="248"/>
        <v>0</v>
      </c>
      <c r="M191" s="454">
        <f t="shared" si="248"/>
        <v>0</v>
      </c>
      <c r="N191" s="456">
        <f t="shared" si="248"/>
        <v>0</v>
      </c>
      <c r="O191" s="454">
        <f t="shared" si="243"/>
        <v>0</v>
      </c>
      <c r="P191" s="455">
        <f t="shared" si="249"/>
        <v>0</v>
      </c>
      <c r="Q191" s="456">
        <f t="shared" si="249"/>
        <v>0</v>
      </c>
      <c r="R191" s="457">
        <f t="shared" si="249"/>
        <v>0</v>
      </c>
      <c r="S191" s="455">
        <f t="shared" si="249"/>
        <v>0</v>
      </c>
      <c r="T191" s="456">
        <f t="shared" si="249"/>
        <v>0</v>
      </c>
      <c r="U191" s="457">
        <f t="shared" si="244"/>
        <v>0</v>
      </c>
      <c r="V191" s="455">
        <f t="shared" si="250"/>
        <v>0</v>
      </c>
      <c r="W191" s="456">
        <f t="shared" si="250"/>
        <v>0</v>
      </c>
      <c r="X191" s="457">
        <f t="shared" si="250"/>
        <v>0</v>
      </c>
      <c r="Y191" s="455">
        <f t="shared" si="250"/>
        <v>0</v>
      </c>
      <c r="Z191" s="456">
        <f t="shared" si="250"/>
        <v>0</v>
      </c>
      <c r="AA191" s="457">
        <f t="shared" si="245"/>
        <v>0</v>
      </c>
      <c r="AB191" s="455">
        <f t="shared" si="251"/>
        <v>0</v>
      </c>
      <c r="AC191" s="456">
        <f t="shared" si="251"/>
        <v>0</v>
      </c>
      <c r="AD191" s="457">
        <f t="shared" si="251"/>
        <v>0</v>
      </c>
      <c r="AE191" s="455">
        <f t="shared" si="251"/>
        <v>0</v>
      </c>
      <c r="AF191" s="456">
        <f t="shared" si="251"/>
        <v>0</v>
      </c>
      <c r="AG191" s="457">
        <f t="shared" si="246"/>
        <v>0</v>
      </c>
      <c r="AH191" s="455">
        <f t="shared" si="252"/>
        <v>0</v>
      </c>
      <c r="AI191" s="456">
        <f t="shared" si="252"/>
        <v>0</v>
      </c>
      <c r="AJ191" s="457">
        <f t="shared" si="252"/>
        <v>0</v>
      </c>
      <c r="AK191" s="455">
        <f t="shared" si="252"/>
        <v>0</v>
      </c>
      <c r="AL191" s="456">
        <f t="shared" si="252"/>
        <v>0</v>
      </c>
      <c r="AM191" s="457">
        <f t="shared" si="247"/>
        <v>0</v>
      </c>
      <c r="AN191" s="455">
        <f t="shared" si="253"/>
        <v>0</v>
      </c>
      <c r="AO191" s="456">
        <f t="shared" si="253"/>
        <v>0</v>
      </c>
      <c r="AP191" s="457">
        <f t="shared" si="253"/>
        <v>0</v>
      </c>
      <c r="AQ191" s="455">
        <f t="shared" si="253"/>
        <v>0</v>
      </c>
      <c r="AR191" s="456">
        <f t="shared" si="253"/>
        <v>0</v>
      </c>
      <c r="AS191" s="496"/>
      <c r="AT191" s="496"/>
      <c r="AU191" s="496"/>
      <c r="AV191" s="496"/>
      <c r="AW191" s="496"/>
      <c r="AX191" s="496"/>
      <c r="AY191" s="496"/>
      <c r="AZ191" s="496"/>
      <c r="BA191" s="496"/>
      <c r="BB191" s="496"/>
      <c r="BC191" s="496"/>
      <c r="BD191" s="496"/>
      <c r="BE191" s="496"/>
      <c r="BF191" s="496"/>
    </row>
    <row r="192" spans="1:58" ht="15" customHeight="1">
      <c r="D192" s="378" t="s">
        <v>1598</v>
      </c>
      <c r="E192" s="807" t="s">
        <v>1485</v>
      </c>
      <c r="F192" s="808"/>
      <c r="G192" s="454">
        <f t="shared" si="248"/>
        <v>0</v>
      </c>
      <c r="H192" s="456">
        <f t="shared" si="248"/>
        <v>0</v>
      </c>
      <c r="I192" s="454">
        <f t="shared" si="248"/>
        <v>0</v>
      </c>
      <c r="J192" s="456">
        <f t="shared" si="248"/>
        <v>0</v>
      </c>
      <c r="K192" s="454">
        <f t="shared" si="248"/>
        <v>0</v>
      </c>
      <c r="L192" s="456">
        <f t="shared" si="248"/>
        <v>0</v>
      </c>
      <c r="M192" s="454">
        <f t="shared" si="248"/>
        <v>0</v>
      </c>
      <c r="N192" s="456">
        <f t="shared" si="248"/>
        <v>0</v>
      </c>
      <c r="O192" s="454">
        <f t="shared" si="243"/>
        <v>0</v>
      </c>
      <c r="P192" s="455">
        <f t="shared" si="249"/>
        <v>0</v>
      </c>
      <c r="Q192" s="456">
        <f t="shared" si="249"/>
        <v>0</v>
      </c>
      <c r="R192" s="457">
        <f t="shared" si="249"/>
        <v>0</v>
      </c>
      <c r="S192" s="455">
        <f t="shared" si="249"/>
        <v>0</v>
      </c>
      <c r="T192" s="456">
        <f t="shared" si="249"/>
        <v>0</v>
      </c>
      <c r="U192" s="457">
        <f t="shared" si="244"/>
        <v>0</v>
      </c>
      <c r="V192" s="455">
        <f t="shared" si="250"/>
        <v>0</v>
      </c>
      <c r="W192" s="456">
        <f t="shared" si="250"/>
        <v>0</v>
      </c>
      <c r="X192" s="457">
        <f t="shared" si="250"/>
        <v>0</v>
      </c>
      <c r="Y192" s="455">
        <f t="shared" si="250"/>
        <v>0</v>
      </c>
      <c r="Z192" s="456">
        <f t="shared" si="250"/>
        <v>0</v>
      </c>
      <c r="AA192" s="457">
        <f t="shared" si="245"/>
        <v>0</v>
      </c>
      <c r="AB192" s="455">
        <f t="shared" si="251"/>
        <v>0</v>
      </c>
      <c r="AC192" s="456">
        <f t="shared" si="251"/>
        <v>0</v>
      </c>
      <c r="AD192" s="457">
        <f t="shared" si="251"/>
        <v>0</v>
      </c>
      <c r="AE192" s="455">
        <f t="shared" si="251"/>
        <v>0</v>
      </c>
      <c r="AF192" s="456">
        <f t="shared" si="251"/>
        <v>0</v>
      </c>
      <c r="AG192" s="457">
        <f t="shared" si="246"/>
        <v>0</v>
      </c>
      <c r="AH192" s="455">
        <f t="shared" si="252"/>
        <v>0</v>
      </c>
      <c r="AI192" s="456">
        <f t="shared" si="252"/>
        <v>0</v>
      </c>
      <c r="AJ192" s="457">
        <f t="shared" si="252"/>
        <v>0</v>
      </c>
      <c r="AK192" s="455">
        <f t="shared" si="252"/>
        <v>0</v>
      </c>
      <c r="AL192" s="456">
        <f t="shared" si="252"/>
        <v>0</v>
      </c>
      <c r="AM192" s="457">
        <f t="shared" si="247"/>
        <v>0</v>
      </c>
      <c r="AN192" s="455">
        <f t="shared" si="253"/>
        <v>0</v>
      </c>
      <c r="AO192" s="456">
        <f t="shared" si="253"/>
        <v>0</v>
      </c>
      <c r="AP192" s="457">
        <f t="shared" si="253"/>
        <v>0</v>
      </c>
      <c r="AQ192" s="455">
        <f t="shared" si="253"/>
        <v>0</v>
      </c>
      <c r="AR192" s="456">
        <f t="shared" si="253"/>
        <v>0</v>
      </c>
      <c r="AS192" s="496"/>
      <c r="AT192" s="496"/>
      <c r="AU192" s="496"/>
      <c r="AV192" s="496"/>
      <c r="AW192" s="496"/>
      <c r="AX192" s="496"/>
      <c r="AY192" s="496"/>
      <c r="AZ192" s="496"/>
      <c r="BA192" s="496"/>
      <c r="BB192" s="496"/>
      <c r="BC192" s="496"/>
      <c r="BD192" s="496"/>
      <c r="BE192" s="496"/>
      <c r="BF192" s="496"/>
    </row>
    <row r="193" spans="3:58" ht="15" customHeight="1">
      <c r="C193" s="341" t="s">
        <v>2304</v>
      </c>
      <c r="D193" s="378" t="s">
        <v>1599</v>
      </c>
      <c r="E193" s="809" t="s">
        <v>1492</v>
      </c>
      <c r="F193" s="810"/>
      <c r="G193" s="454">
        <f t="shared" si="248"/>
        <v>0</v>
      </c>
      <c r="H193" s="456">
        <f t="shared" si="248"/>
        <v>0</v>
      </c>
      <c r="I193" s="454">
        <f t="shared" si="248"/>
        <v>0</v>
      </c>
      <c r="J193" s="456">
        <f t="shared" si="248"/>
        <v>0</v>
      </c>
      <c r="K193" s="454">
        <f t="shared" si="248"/>
        <v>0</v>
      </c>
      <c r="L193" s="456">
        <f t="shared" si="248"/>
        <v>0</v>
      </c>
      <c r="M193" s="454">
        <f t="shared" si="248"/>
        <v>0</v>
      </c>
      <c r="N193" s="456">
        <f t="shared" si="248"/>
        <v>0</v>
      </c>
      <c r="O193" s="454">
        <f t="shared" si="243"/>
        <v>0</v>
      </c>
      <c r="P193" s="455">
        <f t="shared" si="249"/>
        <v>0</v>
      </c>
      <c r="Q193" s="456">
        <f t="shared" si="249"/>
        <v>0</v>
      </c>
      <c r="R193" s="457">
        <f t="shared" si="249"/>
        <v>0</v>
      </c>
      <c r="S193" s="455">
        <f t="shared" si="249"/>
        <v>0</v>
      </c>
      <c r="T193" s="456">
        <f t="shared" si="249"/>
        <v>0</v>
      </c>
      <c r="U193" s="457">
        <f t="shared" si="244"/>
        <v>0</v>
      </c>
      <c r="V193" s="455">
        <f t="shared" si="250"/>
        <v>0</v>
      </c>
      <c r="W193" s="456">
        <f t="shared" si="250"/>
        <v>0</v>
      </c>
      <c r="X193" s="457">
        <f t="shared" si="250"/>
        <v>0</v>
      </c>
      <c r="Y193" s="455">
        <f t="shared" si="250"/>
        <v>0</v>
      </c>
      <c r="Z193" s="456">
        <f t="shared" si="250"/>
        <v>0</v>
      </c>
      <c r="AA193" s="457">
        <f t="shared" si="245"/>
        <v>0</v>
      </c>
      <c r="AB193" s="455">
        <f t="shared" si="251"/>
        <v>0</v>
      </c>
      <c r="AC193" s="456">
        <f t="shared" si="251"/>
        <v>0</v>
      </c>
      <c r="AD193" s="457">
        <f t="shared" si="251"/>
        <v>0</v>
      </c>
      <c r="AE193" s="455">
        <f t="shared" si="251"/>
        <v>0</v>
      </c>
      <c r="AF193" s="456">
        <f t="shared" si="251"/>
        <v>0</v>
      </c>
      <c r="AG193" s="457">
        <f t="shared" si="246"/>
        <v>0</v>
      </c>
      <c r="AH193" s="455">
        <f t="shared" si="252"/>
        <v>0</v>
      </c>
      <c r="AI193" s="456">
        <f t="shared" si="252"/>
        <v>0</v>
      </c>
      <c r="AJ193" s="457">
        <f t="shared" si="252"/>
        <v>0</v>
      </c>
      <c r="AK193" s="455">
        <f t="shared" si="252"/>
        <v>0</v>
      </c>
      <c r="AL193" s="456">
        <f t="shared" si="252"/>
        <v>0</v>
      </c>
      <c r="AM193" s="457">
        <f t="shared" si="247"/>
        <v>0</v>
      </c>
      <c r="AN193" s="455">
        <f t="shared" si="253"/>
        <v>0</v>
      </c>
      <c r="AO193" s="456">
        <f t="shared" si="253"/>
        <v>0</v>
      </c>
      <c r="AP193" s="457">
        <f t="shared" si="253"/>
        <v>0</v>
      </c>
      <c r="AQ193" s="455">
        <f t="shared" si="253"/>
        <v>0</v>
      </c>
      <c r="AR193" s="456">
        <f t="shared" si="253"/>
        <v>0</v>
      </c>
      <c r="AS193" s="496"/>
      <c r="AT193" s="496"/>
      <c r="AU193" s="496"/>
      <c r="AV193" s="496"/>
      <c r="AW193" s="496"/>
      <c r="AX193" s="496"/>
      <c r="AY193" s="496"/>
      <c r="AZ193" s="496"/>
      <c r="BA193" s="496"/>
      <c r="BB193" s="496"/>
      <c r="BC193" s="496"/>
      <c r="BD193" s="496"/>
      <c r="BE193" s="496"/>
      <c r="BF193" s="496"/>
    </row>
    <row r="194" spans="3:58" ht="15" customHeight="1">
      <c r="D194" s="378" t="s">
        <v>1600</v>
      </c>
      <c r="E194" s="807" t="s">
        <v>1481</v>
      </c>
      <c r="F194" s="808"/>
      <c r="G194" s="454">
        <f t="shared" si="248"/>
        <v>0</v>
      </c>
      <c r="H194" s="456">
        <f t="shared" si="248"/>
        <v>0</v>
      </c>
      <c r="I194" s="454">
        <f t="shared" si="248"/>
        <v>0</v>
      </c>
      <c r="J194" s="456">
        <f t="shared" si="248"/>
        <v>0</v>
      </c>
      <c r="K194" s="454">
        <f t="shared" si="248"/>
        <v>0</v>
      </c>
      <c r="L194" s="456">
        <f t="shared" si="248"/>
        <v>0</v>
      </c>
      <c r="M194" s="454">
        <f t="shared" si="248"/>
        <v>0</v>
      </c>
      <c r="N194" s="456">
        <f t="shared" si="248"/>
        <v>0</v>
      </c>
      <c r="O194" s="454">
        <f t="shared" si="243"/>
        <v>0</v>
      </c>
      <c r="P194" s="455">
        <f t="shared" si="249"/>
        <v>0</v>
      </c>
      <c r="Q194" s="456">
        <f t="shared" si="249"/>
        <v>0</v>
      </c>
      <c r="R194" s="457">
        <f t="shared" si="249"/>
        <v>0</v>
      </c>
      <c r="S194" s="455">
        <f t="shared" si="249"/>
        <v>0</v>
      </c>
      <c r="T194" s="456">
        <f t="shared" si="249"/>
        <v>0</v>
      </c>
      <c r="U194" s="457">
        <f t="shared" si="244"/>
        <v>0</v>
      </c>
      <c r="V194" s="455">
        <f t="shared" si="250"/>
        <v>0</v>
      </c>
      <c r="W194" s="456">
        <f t="shared" si="250"/>
        <v>0</v>
      </c>
      <c r="X194" s="457">
        <f t="shared" si="250"/>
        <v>0</v>
      </c>
      <c r="Y194" s="455">
        <f t="shared" si="250"/>
        <v>0</v>
      </c>
      <c r="Z194" s="456">
        <f t="shared" si="250"/>
        <v>0</v>
      </c>
      <c r="AA194" s="457">
        <f t="shared" si="245"/>
        <v>0</v>
      </c>
      <c r="AB194" s="455">
        <f t="shared" si="251"/>
        <v>0</v>
      </c>
      <c r="AC194" s="456">
        <f t="shared" si="251"/>
        <v>0</v>
      </c>
      <c r="AD194" s="457">
        <f t="shared" si="251"/>
        <v>0</v>
      </c>
      <c r="AE194" s="455">
        <f t="shared" si="251"/>
        <v>0</v>
      </c>
      <c r="AF194" s="456">
        <f t="shared" si="251"/>
        <v>0</v>
      </c>
      <c r="AG194" s="457">
        <f t="shared" si="246"/>
        <v>0</v>
      </c>
      <c r="AH194" s="455">
        <f t="shared" si="252"/>
        <v>0</v>
      </c>
      <c r="AI194" s="456">
        <f t="shared" si="252"/>
        <v>0</v>
      </c>
      <c r="AJ194" s="457">
        <f t="shared" si="252"/>
        <v>0</v>
      </c>
      <c r="AK194" s="455">
        <f t="shared" si="252"/>
        <v>0</v>
      </c>
      <c r="AL194" s="456">
        <f t="shared" si="252"/>
        <v>0</v>
      </c>
      <c r="AM194" s="457">
        <f t="shared" si="247"/>
        <v>0</v>
      </c>
      <c r="AN194" s="455">
        <f t="shared" si="253"/>
        <v>0</v>
      </c>
      <c r="AO194" s="456">
        <f t="shared" si="253"/>
        <v>0</v>
      </c>
      <c r="AP194" s="457">
        <f t="shared" si="253"/>
        <v>0</v>
      </c>
      <c r="AQ194" s="455">
        <f t="shared" si="253"/>
        <v>0</v>
      </c>
      <c r="AR194" s="456">
        <f t="shared" si="253"/>
        <v>0</v>
      </c>
      <c r="AS194" s="496"/>
      <c r="AT194" s="496"/>
      <c r="AU194" s="496"/>
      <c r="AV194" s="496"/>
      <c r="AW194" s="496"/>
      <c r="AX194" s="496"/>
      <c r="AY194" s="496"/>
      <c r="AZ194" s="496"/>
      <c r="BA194" s="496"/>
      <c r="BB194" s="496"/>
      <c r="BC194" s="496"/>
      <c r="BD194" s="496"/>
      <c r="BE194" s="496"/>
      <c r="BF194" s="496"/>
    </row>
    <row r="195" spans="3:58" ht="15" customHeight="1">
      <c r="D195" s="378" t="s">
        <v>1601</v>
      </c>
      <c r="E195" s="807" t="s">
        <v>1483</v>
      </c>
      <c r="F195" s="808"/>
      <c r="G195" s="454">
        <f t="shared" ref="G195:N204" si="254">G38+G137</f>
        <v>0</v>
      </c>
      <c r="H195" s="456">
        <f t="shared" si="254"/>
        <v>0</v>
      </c>
      <c r="I195" s="454">
        <f t="shared" si="254"/>
        <v>0</v>
      </c>
      <c r="J195" s="456">
        <f t="shared" si="254"/>
        <v>0</v>
      </c>
      <c r="K195" s="454">
        <f t="shared" si="254"/>
        <v>0</v>
      </c>
      <c r="L195" s="456">
        <f t="shared" si="254"/>
        <v>0</v>
      </c>
      <c r="M195" s="454">
        <f t="shared" si="254"/>
        <v>0</v>
      </c>
      <c r="N195" s="456">
        <f t="shared" si="254"/>
        <v>0</v>
      </c>
      <c r="O195" s="454">
        <f t="shared" si="243"/>
        <v>0</v>
      </c>
      <c r="P195" s="455">
        <f t="shared" ref="P195:T204" si="255">P38+P137</f>
        <v>0</v>
      </c>
      <c r="Q195" s="456">
        <f t="shared" si="255"/>
        <v>0</v>
      </c>
      <c r="R195" s="457">
        <f t="shared" si="255"/>
        <v>0</v>
      </c>
      <c r="S195" s="455">
        <f t="shared" si="255"/>
        <v>0</v>
      </c>
      <c r="T195" s="456">
        <f t="shared" si="255"/>
        <v>0</v>
      </c>
      <c r="U195" s="457">
        <f t="shared" si="244"/>
        <v>0</v>
      </c>
      <c r="V195" s="455">
        <f t="shared" ref="V195:Z204" si="256">V38+V137</f>
        <v>0</v>
      </c>
      <c r="W195" s="456">
        <f t="shared" si="256"/>
        <v>0</v>
      </c>
      <c r="X195" s="457">
        <f t="shared" si="256"/>
        <v>0</v>
      </c>
      <c r="Y195" s="455">
        <f t="shared" si="256"/>
        <v>0</v>
      </c>
      <c r="Z195" s="456">
        <f t="shared" si="256"/>
        <v>0</v>
      </c>
      <c r="AA195" s="457">
        <f t="shared" si="245"/>
        <v>0</v>
      </c>
      <c r="AB195" s="455">
        <f t="shared" ref="AB195:AF204" si="257">AB38+AB137</f>
        <v>0</v>
      </c>
      <c r="AC195" s="456">
        <f t="shared" si="257"/>
        <v>0</v>
      </c>
      <c r="AD195" s="457">
        <f t="shared" si="257"/>
        <v>0</v>
      </c>
      <c r="AE195" s="455">
        <f t="shared" si="257"/>
        <v>0</v>
      </c>
      <c r="AF195" s="456">
        <f t="shared" si="257"/>
        <v>0</v>
      </c>
      <c r="AG195" s="457">
        <f t="shared" si="246"/>
        <v>0</v>
      </c>
      <c r="AH195" s="455">
        <f t="shared" ref="AH195:AL204" si="258">AH38+AH137</f>
        <v>0</v>
      </c>
      <c r="AI195" s="456">
        <f t="shared" si="258"/>
        <v>0</v>
      </c>
      <c r="AJ195" s="457">
        <f t="shared" si="258"/>
        <v>0</v>
      </c>
      <c r="AK195" s="455">
        <f t="shared" si="258"/>
        <v>0</v>
      </c>
      <c r="AL195" s="456">
        <f t="shared" si="258"/>
        <v>0</v>
      </c>
      <c r="AM195" s="457">
        <f t="shared" si="247"/>
        <v>0</v>
      </c>
      <c r="AN195" s="455">
        <f t="shared" ref="AN195:AR204" si="259">AN38+AN137</f>
        <v>0</v>
      </c>
      <c r="AO195" s="456">
        <f t="shared" si="259"/>
        <v>0</v>
      </c>
      <c r="AP195" s="457">
        <f t="shared" si="259"/>
        <v>0</v>
      </c>
      <c r="AQ195" s="455">
        <f t="shared" si="259"/>
        <v>0</v>
      </c>
      <c r="AR195" s="456">
        <f t="shared" si="259"/>
        <v>0</v>
      </c>
      <c r="AS195" s="496"/>
      <c r="AT195" s="496"/>
      <c r="AU195" s="496"/>
      <c r="AV195" s="496"/>
      <c r="AW195" s="496"/>
      <c r="AX195" s="496"/>
      <c r="AY195" s="496"/>
      <c r="AZ195" s="496"/>
      <c r="BA195" s="496"/>
      <c r="BB195" s="496"/>
      <c r="BC195" s="496"/>
      <c r="BD195" s="496"/>
      <c r="BE195" s="496"/>
      <c r="BF195" s="496"/>
    </row>
    <row r="196" spans="3:58" ht="15" customHeight="1">
      <c r="C196" s="341" t="s">
        <v>2304</v>
      </c>
      <c r="D196" s="378" t="s">
        <v>1602</v>
      </c>
      <c r="E196" s="813" t="s">
        <v>1496</v>
      </c>
      <c r="F196" s="814"/>
      <c r="G196" s="454">
        <f t="shared" si="254"/>
        <v>421.1</v>
      </c>
      <c r="H196" s="456">
        <f t="shared" si="254"/>
        <v>0.22800000000000001</v>
      </c>
      <c r="I196" s="454">
        <f t="shared" si="254"/>
        <v>421.04</v>
      </c>
      <c r="J196" s="456">
        <f t="shared" si="254"/>
        <v>0.22800000000000001</v>
      </c>
      <c r="K196" s="454">
        <f t="shared" si="254"/>
        <v>396</v>
      </c>
      <c r="L196" s="456">
        <f t="shared" si="254"/>
        <v>0.22800000000000001</v>
      </c>
      <c r="M196" s="454">
        <f t="shared" si="254"/>
        <v>396</v>
      </c>
      <c r="N196" s="456">
        <f t="shared" si="254"/>
        <v>0.22800000000000001</v>
      </c>
      <c r="O196" s="454">
        <f t="shared" si="243"/>
        <v>421.1</v>
      </c>
      <c r="P196" s="455">
        <f t="shared" si="255"/>
        <v>264.7</v>
      </c>
      <c r="Q196" s="456">
        <f t="shared" si="255"/>
        <v>156.4</v>
      </c>
      <c r="R196" s="457">
        <f t="shared" si="255"/>
        <v>0.22800000000000001</v>
      </c>
      <c r="S196" s="455">
        <f t="shared" si="255"/>
        <v>0.22800000000000001</v>
      </c>
      <c r="T196" s="456">
        <f t="shared" si="255"/>
        <v>0.22800000000000001</v>
      </c>
      <c r="U196" s="457">
        <f t="shared" si="244"/>
        <v>421.1</v>
      </c>
      <c r="V196" s="455">
        <f t="shared" si="256"/>
        <v>264.7</v>
      </c>
      <c r="W196" s="456">
        <f t="shared" si="256"/>
        <v>156.4</v>
      </c>
      <c r="X196" s="457">
        <f t="shared" si="256"/>
        <v>0.22800000000000001</v>
      </c>
      <c r="Y196" s="455">
        <f t="shared" si="256"/>
        <v>0.22800000000000001</v>
      </c>
      <c r="Z196" s="456">
        <f t="shared" si="256"/>
        <v>0.22800000000000001</v>
      </c>
      <c r="AA196" s="457">
        <f t="shared" si="245"/>
        <v>421.1</v>
      </c>
      <c r="AB196" s="455">
        <f t="shared" si="257"/>
        <v>264.7</v>
      </c>
      <c r="AC196" s="456">
        <f t="shared" si="257"/>
        <v>156.4</v>
      </c>
      <c r="AD196" s="457">
        <f t="shared" si="257"/>
        <v>0.22800000000000001</v>
      </c>
      <c r="AE196" s="455">
        <f t="shared" si="257"/>
        <v>0.22800000000000001</v>
      </c>
      <c r="AF196" s="456">
        <f t="shared" si="257"/>
        <v>0.22800000000000001</v>
      </c>
      <c r="AG196" s="457">
        <f t="shared" si="246"/>
        <v>421.1</v>
      </c>
      <c r="AH196" s="455">
        <f t="shared" si="258"/>
        <v>264.7</v>
      </c>
      <c r="AI196" s="456">
        <f t="shared" si="258"/>
        <v>156.4</v>
      </c>
      <c r="AJ196" s="457">
        <f t="shared" si="258"/>
        <v>0.22800000000000001</v>
      </c>
      <c r="AK196" s="455">
        <f t="shared" si="258"/>
        <v>0.22800000000000001</v>
      </c>
      <c r="AL196" s="456">
        <f t="shared" si="258"/>
        <v>0.22800000000000001</v>
      </c>
      <c r="AM196" s="457">
        <f t="shared" si="247"/>
        <v>421.1</v>
      </c>
      <c r="AN196" s="455">
        <f t="shared" si="259"/>
        <v>264.7</v>
      </c>
      <c r="AO196" s="456">
        <f t="shared" si="259"/>
        <v>156.4</v>
      </c>
      <c r="AP196" s="457">
        <f t="shared" si="259"/>
        <v>0.22800000000000001</v>
      </c>
      <c r="AQ196" s="455">
        <f t="shared" si="259"/>
        <v>0.22800000000000001</v>
      </c>
      <c r="AR196" s="456">
        <f t="shared" si="259"/>
        <v>0.22800000000000001</v>
      </c>
      <c r="AS196" s="496"/>
      <c r="AT196" s="496"/>
      <c r="AU196" s="496"/>
      <c r="AV196" s="496"/>
      <c r="AW196" s="496"/>
      <c r="AX196" s="496"/>
      <c r="AY196" s="496"/>
      <c r="AZ196" s="496"/>
      <c r="BA196" s="496"/>
      <c r="BB196" s="496"/>
      <c r="BC196" s="496"/>
      <c r="BD196" s="496"/>
      <c r="BE196" s="496"/>
      <c r="BF196" s="496"/>
    </row>
    <row r="197" spans="3:58" ht="15" customHeight="1">
      <c r="C197" s="341" t="s">
        <v>2304</v>
      </c>
      <c r="D197" s="378" t="s">
        <v>1603</v>
      </c>
      <c r="E197" s="809" t="s">
        <v>1498</v>
      </c>
      <c r="F197" s="810"/>
      <c r="G197" s="454">
        <f t="shared" si="254"/>
        <v>0</v>
      </c>
      <c r="H197" s="456">
        <f t="shared" si="254"/>
        <v>0</v>
      </c>
      <c r="I197" s="454">
        <f t="shared" si="254"/>
        <v>0</v>
      </c>
      <c r="J197" s="456">
        <f t="shared" si="254"/>
        <v>0</v>
      </c>
      <c r="K197" s="454">
        <f t="shared" si="254"/>
        <v>0</v>
      </c>
      <c r="L197" s="456">
        <f t="shared" si="254"/>
        <v>0</v>
      </c>
      <c r="M197" s="454">
        <f t="shared" si="254"/>
        <v>0</v>
      </c>
      <c r="N197" s="456">
        <f t="shared" si="254"/>
        <v>0</v>
      </c>
      <c r="O197" s="454">
        <f t="shared" si="243"/>
        <v>0</v>
      </c>
      <c r="P197" s="455">
        <f t="shared" si="255"/>
        <v>0</v>
      </c>
      <c r="Q197" s="456">
        <f t="shared" si="255"/>
        <v>0</v>
      </c>
      <c r="R197" s="457">
        <f t="shared" si="255"/>
        <v>0</v>
      </c>
      <c r="S197" s="455">
        <f t="shared" si="255"/>
        <v>0</v>
      </c>
      <c r="T197" s="456">
        <f t="shared" si="255"/>
        <v>0</v>
      </c>
      <c r="U197" s="457">
        <f t="shared" si="244"/>
        <v>0</v>
      </c>
      <c r="V197" s="455">
        <f t="shared" si="256"/>
        <v>0</v>
      </c>
      <c r="W197" s="456">
        <f t="shared" si="256"/>
        <v>0</v>
      </c>
      <c r="X197" s="457">
        <f t="shared" si="256"/>
        <v>0</v>
      </c>
      <c r="Y197" s="455">
        <f t="shared" si="256"/>
        <v>0</v>
      </c>
      <c r="Z197" s="456">
        <f t="shared" si="256"/>
        <v>0</v>
      </c>
      <c r="AA197" s="457">
        <f t="shared" si="245"/>
        <v>0</v>
      </c>
      <c r="AB197" s="455">
        <f t="shared" si="257"/>
        <v>0</v>
      </c>
      <c r="AC197" s="456">
        <f t="shared" si="257"/>
        <v>0</v>
      </c>
      <c r="AD197" s="457">
        <f t="shared" si="257"/>
        <v>0</v>
      </c>
      <c r="AE197" s="455">
        <f t="shared" si="257"/>
        <v>0</v>
      </c>
      <c r="AF197" s="456">
        <f t="shared" si="257"/>
        <v>0</v>
      </c>
      <c r="AG197" s="457">
        <f t="shared" si="246"/>
        <v>0</v>
      </c>
      <c r="AH197" s="455">
        <f t="shared" si="258"/>
        <v>0</v>
      </c>
      <c r="AI197" s="456">
        <f t="shared" si="258"/>
        <v>0</v>
      </c>
      <c r="AJ197" s="457">
        <f t="shared" si="258"/>
        <v>0</v>
      </c>
      <c r="AK197" s="455">
        <f t="shared" si="258"/>
        <v>0</v>
      </c>
      <c r="AL197" s="456">
        <f t="shared" si="258"/>
        <v>0</v>
      </c>
      <c r="AM197" s="457">
        <f t="shared" si="247"/>
        <v>0</v>
      </c>
      <c r="AN197" s="455">
        <f t="shared" si="259"/>
        <v>0</v>
      </c>
      <c r="AO197" s="456">
        <f t="shared" si="259"/>
        <v>0</v>
      </c>
      <c r="AP197" s="457">
        <f t="shared" si="259"/>
        <v>0</v>
      </c>
      <c r="AQ197" s="455">
        <f t="shared" si="259"/>
        <v>0</v>
      </c>
      <c r="AR197" s="456">
        <f t="shared" si="259"/>
        <v>0</v>
      </c>
      <c r="AS197" s="496"/>
      <c r="AT197" s="496"/>
      <c r="AU197" s="496"/>
      <c r="AV197" s="496"/>
      <c r="AW197" s="496"/>
      <c r="AX197" s="496"/>
      <c r="AY197" s="496"/>
      <c r="AZ197" s="496"/>
      <c r="BA197" s="496"/>
      <c r="BB197" s="496"/>
      <c r="BC197" s="496"/>
      <c r="BD197" s="496"/>
      <c r="BE197" s="496"/>
      <c r="BF197" s="496"/>
    </row>
    <row r="198" spans="3:58" ht="15" customHeight="1">
      <c r="D198" s="378" t="s">
        <v>1604</v>
      </c>
      <c r="E198" s="807" t="s">
        <v>1481</v>
      </c>
      <c r="F198" s="808"/>
      <c r="G198" s="454">
        <f t="shared" si="254"/>
        <v>0</v>
      </c>
      <c r="H198" s="456">
        <f t="shared" si="254"/>
        <v>0</v>
      </c>
      <c r="I198" s="454">
        <f t="shared" si="254"/>
        <v>0</v>
      </c>
      <c r="J198" s="456">
        <f t="shared" si="254"/>
        <v>0</v>
      </c>
      <c r="K198" s="454">
        <f t="shared" si="254"/>
        <v>0</v>
      </c>
      <c r="L198" s="456">
        <f t="shared" si="254"/>
        <v>0</v>
      </c>
      <c r="M198" s="454">
        <f t="shared" si="254"/>
        <v>0</v>
      </c>
      <c r="N198" s="456">
        <f t="shared" si="254"/>
        <v>0</v>
      </c>
      <c r="O198" s="454">
        <f t="shared" si="243"/>
        <v>0</v>
      </c>
      <c r="P198" s="455">
        <f t="shared" si="255"/>
        <v>0</v>
      </c>
      <c r="Q198" s="456">
        <f t="shared" si="255"/>
        <v>0</v>
      </c>
      <c r="R198" s="457">
        <f t="shared" si="255"/>
        <v>0</v>
      </c>
      <c r="S198" s="455">
        <f t="shared" si="255"/>
        <v>0</v>
      </c>
      <c r="T198" s="456">
        <f t="shared" si="255"/>
        <v>0</v>
      </c>
      <c r="U198" s="457">
        <f t="shared" si="244"/>
        <v>0</v>
      </c>
      <c r="V198" s="455">
        <f t="shared" si="256"/>
        <v>0</v>
      </c>
      <c r="W198" s="456">
        <f t="shared" si="256"/>
        <v>0</v>
      </c>
      <c r="X198" s="457">
        <f t="shared" si="256"/>
        <v>0</v>
      </c>
      <c r="Y198" s="455">
        <f t="shared" si="256"/>
        <v>0</v>
      </c>
      <c r="Z198" s="456">
        <f t="shared" si="256"/>
        <v>0</v>
      </c>
      <c r="AA198" s="457">
        <f t="shared" si="245"/>
        <v>0</v>
      </c>
      <c r="AB198" s="455">
        <f t="shared" si="257"/>
        <v>0</v>
      </c>
      <c r="AC198" s="456">
        <f t="shared" si="257"/>
        <v>0</v>
      </c>
      <c r="AD198" s="457">
        <f t="shared" si="257"/>
        <v>0</v>
      </c>
      <c r="AE198" s="455">
        <f t="shared" si="257"/>
        <v>0</v>
      </c>
      <c r="AF198" s="456">
        <f t="shared" si="257"/>
        <v>0</v>
      </c>
      <c r="AG198" s="457">
        <f t="shared" si="246"/>
        <v>0</v>
      </c>
      <c r="AH198" s="455">
        <f t="shared" si="258"/>
        <v>0</v>
      </c>
      <c r="AI198" s="456">
        <f t="shared" si="258"/>
        <v>0</v>
      </c>
      <c r="AJ198" s="457">
        <f t="shared" si="258"/>
        <v>0</v>
      </c>
      <c r="AK198" s="455">
        <f t="shared" si="258"/>
        <v>0</v>
      </c>
      <c r="AL198" s="456">
        <f t="shared" si="258"/>
        <v>0</v>
      </c>
      <c r="AM198" s="457">
        <f t="shared" si="247"/>
        <v>0</v>
      </c>
      <c r="AN198" s="455">
        <f t="shared" si="259"/>
        <v>0</v>
      </c>
      <c r="AO198" s="456">
        <f t="shared" si="259"/>
        <v>0</v>
      </c>
      <c r="AP198" s="457">
        <f t="shared" si="259"/>
        <v>0</v>
      </c>
      <c r="AQ198" s="455">
        <f t="shared" si="259"/>
        <v>0</v>
      </c>
      <c r="AR198" s="456">
        <f t="shared" si="259"/>
        <v>0</v>
      </c>
      <c r="AS198" s="496"/>
      <c r="AT198" s="496"/>
      <c r="AU198" s="496"/>
      <c r="AV198" s="496"/>
      <c r="AW198" s="496"/>
      <c r="AX198" s="496"/>
      <c r="AY198" s="496"/>
      <c r="AZ198" s="496"/>
      <c r="BA198" s="496"/>
      <c r="BB198" s="496"/>
      <c r="BC198" s="496"/>
      <c r="BD198" s="496"/>
      <c r="BE198" s="496"/>
      <c r="BF198" s="496"/>
    </row>
    <row r="199" spans="3:58" ht="15" customHeight="1">
      <c r="D199" s="378" t="s">
        <v>1605</v>
      </c>
      <c r="E199" s="807" t="s">
        <v>1483</v>
      </c>
      <c r="F199" s="808"/>
      <c r="G199" s="454">
        <f t="shared" si="254"/>
        <v>0</v>
      </c>
      <c r="H199" s="456">
        <f t="shared" si="254"/>
        <v>0</v>
      </c>
      <c r="I199" s="454">
        <f t="shared" si="254"/>
        <v>0</v>
      </c>
      <c r="J199" s="456">
        <f t="shared" si="254"/>
        <v>0</v>
      </c>
      <c r="K199" s="454">
        <f t="shared" si="254"/>
        <v>0</v>
      </c>
      <c r="L199" s="456">
        <f t="shared" si="254"/>
        <v>0</v>
      </c>
      <c r="M199" s="454">
        <f t="shared" si="254"/>
        <v>0</v>
      </c>
      <c r="N199" s="456">
        <f t="shared" si="254"/>
        <v>0</v>
      </c>
      <c r="O199" s="454">
        <f t="shared" si="243"/>
        <v>0</v>
      </c>
      <c r="P199" s="455">
        <f t="shared" si="255"/>
        <v>0</v>
      </c>
      <c r="Q199" s="456">
        <f t="shared" si="255"/>
        <v>0</v>
      </c>
      <c r="R199" s="457">
        <f t="shared" si="255"/>
        <v>0</v>
      </c>
      <c r="S199" s="455">
        <f t="shared" si="255"/>
        <v>0</v>
      </c>
      <c r="T199" s="456">
        <f t="shared" si="255"/>
        <v>0</v>
      </c>
      <c r="U199" s="457">
        <f t="shared" si="244"/>
        <v>0</v>
      </c>
      <c r="V199" s="455">
        <f t="shared" si="256"/>
        <v>0</v>
      </c>
      <c r="W199" s="456">
        <f t="shared" si="256"/>
        <v>0</v>
      </c>
      <c r="X199" s="457">
        <f t="shared" si="256"/>
        <v>0</v>
      </c>
      <c r="Y199" s="455">
        <f t="shared" si="256"/>
        <v>0</v>
      </c>
      <c r="Z199" s="456">
        <f t="shared" si="256"/>
        <v>0</v>
      </c>
      <c r="AA199" s="457">
        <f t="shared" si="245"/>
        <v>0</v>
      </c>
      <c r="AB199" s="455">
        <f t="shared" si="257"/>
        <v>0</v>
      </c>
      <c r="AC199" s="456">
        <f t="shared" si="257"/>
        <v>0</v>
      </c>
      <c r="AD199" s="457">
        <f t="shared" si="257"/>
        <v>0</v>
      </c>
      <c r="AE199" s="455">
        <f t="shared" si="257"/>
        <v>0</v>
      </c>
      <c r="AF199" s="456">
        <f t="shared" si="257"/>
        <v>0</v>
      </c>
      <c r="AG199" s="457">
        <f t="shared" si="246"/>
        <v>0</v>
      </c>
      <c r="AH199" s="455">
        <f t="shared" si="258"/>
        <v>0</v>
      </c>
      <c r="AI199" s="456">
        <f t="shared" si="258"/>
        <v>0</v>
      </c>
      <c r="AJ199" s="457">
        <f t="shared" si="258"/>
        <v>0</v>
      </c>
      <c r="AK199" s="455">
        <f t="shared" si="258"/>
        <v>0</v>
      </c>
      <c r="AL199" s="456">
        <f t="shared" si="258"/>
        <v>0</v>
      </c>
      <c r="AM199" s="457">
        <f t="shared" si="247"/>
        <v>0</v>
      </c>
      <c r="AN199" s="455">
        <f t="shared" si="259"/>
        <v>0</v>
      </c>
      <c r="AO199" s="456">
        <f t="shared" si="259"/>
        <v>0</v>
      </c>
      <c r="AP199" s="457">
        <f t="shared" si="259"/>
        <v>0</v>
      </c>
      <c r="AQ199" s="455">
        <f t="shared" si="259"/>
        <v>0</v>
      </c>
      <c r="AR199" s="456">
        <f t="shared" si="259"/>
        <v>0</v>
      </c>
      <c r="AS199" s="496"/>
      <c r="AT199" s="496"/>
      <c r="AU199" s="496"/>
      <c r="AV199" s="496"/>
      <c r="AW199" s="496"/>
      <c r="AX199" s="496"/>
      <c r="AY199" s="496"/>
      <c r="AZ199" s="496"/>
      <c r="BA199" s="496"/>
      <c r="BB199" s="496"/>
      <c r="BC199" s="496"/>
      <c r="BD199" s="496"/>
      <c r="BE199" s="496"/>
      <c r="BF199" s="496"/>
    </row>
    <row r="200" spans="3:58" ht="15" customHeight="1">
      <c r="C200" s="341" t="s">
        <v>2304</v>
      </c>
      <c r="D200" s="378" t="s">
        <v>1606</v>
      </c>
      <c r="E200" s="809" t="s">
        <v>1792</v>
      </c>
      <c r="F200" s="810"/>
      <c r="G200" s="454">
        <f t="shared" si="254"/>
        <v>398.8</v>
      </c>
      <c r="H200" s="456">
        <f t="shared" si="254"/>
        <v>0.217</v>
      </c>
      <c r="I200" s="454">
        <f t="shared" si="254"/>
        <v>398.8</v>
      </c>
      <c r="J200" s="456">
        <f t="shared" si="254"/>
        <v>0.217</v>
      </c>
      <c r="K200" s="454">
        <f t="shared" si="254"/>
        <v>373</v>
      </c>
      <c r="L200" s="456">
        <f t="shared" si="254"/>
        <v>0.217</v>
      </c>
      <c r="M200" s="454">
        <f t="shared" si="254"/>
        <v>373</v>
      </c>
      <c r="N200" s="456">
        <f t="shared" si="254"/>
        <v>0.217</v>
      </c>
      <c r="O200" s="454">
        <f t="shared" si="243"/>
        <v>398.8</v>
      </c>
      <c r="P200" s="455">
        <f t="shared" si="255"/>
        <v>250.8</v>
      </c>
      <c r="Q200" s="456">
        <f t="shared" si="255"/>
        <v>148</v>
      </c>
      <c r="R200" s="457">
        <f t="shared" si="255"/>
        <v>0.217</v>
      </c>
      <c r="S200" s="455">
        <f t="shared" si="255"/>
        <v>0.217</v>
      </c>
      <c r="T200" s="456">
        <f t="shared" si="255"/>
        <v>0.217</v>
      </c>
      <c r="U200" s="457">
        <f t="shared" si="244"/>
        <v>398.8</v>
      </c>
      <c r="V200" s="455">
        <f t="shared" si="256"/>
        <v>250.8</v>
      </c>
      <c r="W200" s="456">
        <f t="shared" si="256"/>
        <v>148</v>
      </c>
      <c r="X200" s="457">
        <f t="shared" si="256"/>
        <v>0.217</v>
      </c>
      <c r="Y200" s="455">
        <f t="shared" si="256"/>
        <v>0.217</v>
      </c>
      <c r="Z200" s="456">
        <f t="shared" si="256"/>
        <v>0.217</v>
      </c>
      <c r="AA200" s="457">
        <f t="shared" si="245"/>
        <v>398.8</v>
      </c>
      <c r="AB200" s="455">
        <f t="shared" si="257"/>
        <v>250.8</v>
      </c>
      <c r="AC200" s="456">
        <f t="shared" si="257"/>
        <v>148</v>
      </c>
      <c r="AD200" s="457">
        <f t="shared" si="257"/>
        <v>0.217</v>
      </c>
      <c r="AE200" s="455">
        <f t="shared" si="257"/>
        <v>0.217</v>
      </c>
      <c r="AF200" s="456">
        <f t="shared" si="257"/>
        <v>0.217</v>
      </c>
      <c r="AG200" s="457">
        <f t="shared" si="246"/>
        <v>398.8</v>
      </c>
      <c r="AH200" s="455">
        <f t="shared" si="258"/>
        <v>250.8</v>
      </c>
      <c r="AI200" s="456">
        <f t="shared" si="258"/>
        <v>148</v>
      </c>
      <c r="AJ200" s="457">
        <f t="shared" si="258"/>
        <v>0.217</v>
      </c>
      <c r="AK200" s="455">
        <f t="shared" si="258"/>
        <v>0.217</v>
      </c>
      <c r="AL200" s="456">
        <f t="shared" si="258"/>
        <v>0.217</v>
      </c>
      <c r="AM200" s="457">
        <f t="shared" si="247"/>
        <v>398.8</v>
      </c>
      <c r="AN200" s="455">
        <f t="shared" si="259"/>
        <v>250.8</v>
      </c>
      <c r="AO200" s="456">
        <f t="shared" si="259"/>
        <v>148</v>
      </c>
      <c r="AP200" s="457">
        <f t="shared" si="259"/>
        <v>0.217</v>
      </c>
      <c r="AQ200" s="455">
        <f t="shared" si="259"/>
        <v>0.217</v>
      </c>
      <c r="AR200" s="456">
        <f t="shared" si="259"/>
        <v>0.217</v>
      </c>
      <c r="AS200" s="496"/>
      <c r="AT200" s="496"/>
      <c r="AU200" s="496"/>
      <c r="AV200" s="496"/>
      <c r="AW200" s="496"/>
      <c r="AX200" s="496"/>
      <c r="AY200" s="496"/>
      <c r="AZ200" s="496"/>
      <c r="BA200" s="496"/>
      <c r="BB200" s="496"/>
      <c r="BC200" s="496"/>
      <c r="BD200" s="496"/>
      <c r="BE200" s="496"/>
      <c r="BF200" s="496"/>
    </row>
    <row r="201" spans="3:58" ht="15" customHeight="1">
      <c r="D201" s="378" t="s">
        <v>1607</v>
      </c>
      <c r="E201" s="807" t="s">
        <v>1481</v>
      </c>
      <c r="F201" s="808"/>
      <c r="G201" s="454">
        <f t="shared" si="254"/>
        <v>398.8</v>
      </c>
      <c r="H201" s="456">
        <f t="shared" si="254"/>
        <v>0.217</v>
      </c>
      <c r="I201" s="454">
        <f t="shared" si="254"/>
        <v>398.8</v>
      </c>
      <c r="J201" s="456">
        <f t="shared" si="254"/>
        <v>0.217</v>
      </c>
      <c r="K201" s="454">
        <f t="shared" si="254"/>
        <v>373</v>
      </c>
      <c r="L201" s="456">
        <f t="shared" si="254"/>
        <v>0.217</v>
      </c>
      <c r="M201" s="454">
        <f t="shared" si="254"/>
        <v>373</v>
      </c>
      <c r="N201" s="456">
        <f t="shared" si="254"/>
        <v>0.217</v>
      </c>
      <c r="O201" s="454">
        <f t="shared" si="243"/>
        <v>398.8</v>
      </c>
      <c r="P201" s="455">
        <f t="shared" si="255"/>
        <v>250.8</v>
      </c>
      <c r="Q201" s="456">
        <f t="shared" si="255"/>
        <v>148</v>
      </c>
      <c r="R201" s="457">
        <f t="shared" si="255"/>
        <v>0.217</v>
      </c>
      <c r="S201" s="455">
        <f t="shared" si="255"/>
        <v>0.217</v>
      </c>
      <c r="T201" s="456">
        <f t="shared" si="255"/>
        <v>0.217</v>
      </c>
      <c r="U201" s="457">
        <f t="shared" si="244"/>
        <v>398.8</v>
      </c>
      <c r="V201" s="455">
        <f t="shared" si="256"/>
        <v>250.8</v>
      </c>
      <c r="W201" s="456">
        <f t="shared" si="256"/>
        <v>148</v>
      </c>
      <c r="X201" s="457">
        <f t="shared" si="256"/>
        <v>0.217</v>
      </c>
      <c r="Y201" s="455">
        <f t="shared" si="256"/>
        <v>0.217</v>
      </c>
      <c r="Z201" s="456">
        <f t="shared" si="256"/>
        <v>0.217</v>
      </c>
      <c r="AA201" s="457">
        <f t="shared" si="245"/>
        <v>398.8</v>
      </c>
      <c r="AB201" s="455">
        <f t="shared" si="257"/>
        <v>250.8</v>
      </c>
      <c r="AC201" s="456">
        <f t="shared" si="257"/>
        <v>148</v>
      </c>
      <c r="AD201" s="457">
        <f t="shared" si="257"/>
        <v>0.217</v>
      </c>
      <c r="AE201" s="455">
        <f t="shared" si="257"/>
        <v>0.217</v>
      </c>
      <c r="AF201" s="456">
        <f t="shared" si="257"/>
        <v>0.217</v>
      </c>
      <c r="AG201" s="457">
        <f t="shared" si="246"/>
        <v>398.8</v>
      </c>
      <c r="AH201" s="455">
        <f t="shared" si="258"/>
        <v>250.8</v>
      </c>
      <c r="AI201" s="456">
        <f t="shared" si="258"/>
        <v>148</v>
      </c>
      <c r="AJ201" s="457">
        <f t="shared" si="258"/>
        <v>0.217</v>
      </c>
      <c r="AK201" s="455">
        <f t="shared" si="258"/>
        <v>0.217</v>
      </c>
      <c r="AL201" s="456">
        <f t="shared" si="258"/>
        <v>0.217</v>
      </c>
      <c r="AM201" s="457">
        <f t="shared" si="247"/>
        <v>398.8</v>
      </c>
      <c r="AN201" s="455">
        <f t="shared" si="259"/>
        <v>250.8</v>
      </c>
      <c r="AO201" s="456">
        <f t="shared" si="259"/>
        <v>148</v>
      </c>
      <c r="AP201" s="457">
        <f t="shared" si="259"/>
        <v>0.217</v>
      </c>
      <c r="AQ201" s="455">
        <f t="shared" si="259"/>
        <v>0.217</v>
      </c>
      <c r="AR201" s="456">
        <f t="shared" si="259"/>
        <v>0.217</v>
      </c>
      <c r="AS201" s="496"/>
      <c r="AT201" s="496"/>
      <c r="AU201" s="496"/>
      <c r="AV201" s="496"/>
      <c r="AW201" s="496"/>
      <c r="AX201" s="496"/>
      <c r="AY201" s="496"/>
      <c r="AZ201" s="496"/>
      <c r="BA201" s="496"/>
      <c r="BB201" s="496"/>
      <c r="BC201" s="496"/>
      <c r="BD201" s="496"/>
      <c r="BE201" s="496"/>
      <c r="BF201" s="496"/>
    </row>
    <row r="202" spans="3:58" ht="15" customHeight="1">
      <c r="D202" s="378" t="s">
        <v>1608</v>
      </c>
      <c r="E202" s="807" t="s">
        <v>1483</v>
      </c>
      <c r="F202" s="808"/>
      <c r="G202" s="454">
        <f t="shared" si="254"/>
        <v>0</v>
      </c>
      <c r="H202" s="456">
        <f t="shared" si="254"/>
        <v>0</v>
      </c>
      <c r="I202" s="454">
        <f t="shared" si="254"/>
        <v>0</v>
      </c>
      <c r="J202" s="456">
        <f t="shared" si="254"/>
        <v>0</v>
      </c>
      <c r="K202" s="454">
        <f t="shared" si="254"/>
        <v>0</v>
      </c>
      <c r="L202" s="456">
        <f t="shared" si="254"/>
        <v>0</v>
      </c>
      <c r="M202" s="454">
        <f t="shared" si="254"/>
        <v>0</v>
      </c>
      <c r="N202" s="456">
        <f t="shared" si="254"/>
        <v>0</v>
      </c>
      <c r="O202" s="454">
        <f t="shared" si="243"/>
        <v>0</v>
      </c>
      <c r="P202" s="455">
        <f t="shared" si="255"/>
        <v>0</v>
      </c>
      <c r="Q202" s="456">
        <f t="shared" si="255"/>
        <v>0</v>
      </c>
      <c r="R202" s="457">
        <f t="shared" si="255"/>
        <v>0</v>
      </c>
      <c r="S202" s="455">
        <f t="shared" si="255"/>
        <v>0</v>
      </c>
      <c r="T202" s="456">
        <f t="shared" si="255"/>
        <v>0</v>
      </c>
      <c r="U202" s="457">
        <f t="shared" si="244"/>
        <v>0</v>
      </c>
      <c r="V202" s="455">
        <f t="shared" si="256"/>
        <v>0</v>
      </c>
      <c r="W202" s="456">
        <f t="shared" si="256"/>
        <v>0</v>
      </c>
      <c r="X202" s="457">
        <f t="shared" si="256"/>
        <v>0</v>
      </c>
      <c r="Y202" s="455">
        <f t="shared" si="256"/>
        <v>0</v>
      </c>
      <c r="Z202" s="456">
        <f t="shared" si="256"/>
        <v>0</v>
      </c>
      <c r="AA202" s="457">
        <f t="shared" si="245"/>
        <v>0</v>
      </c>
      <c r="AB202" s="455">
        <f t="shared" si="257"/>
        <v>0</v>
      </c>
      <c r="AC202" s="456">
        <f t="shared" si="257"/>
        <v>0</v>
      </c>
      <c r="AD202" s="457">
        <f t="shared" si="257"/>
        <v>0</v>
      </c>
      <c r="AE202" s="455">
        <f t="shared" si="257"/>
        <v>0</v>
      </c>
      <c r="AF202" s="456">
        <f t="shared" si="257"/>
        <v>0</v>
      </c>
      <c r="AG202" s="457">
        <f t="shared" si="246"/>
        <v>0</v>
      </c>
      <c r="AH202" s="455">
        <f t="shared" si="258"/>
        <v>0</v>
      </c>
      <c r="AI202" s="456">
        <f t="shared" si="258"/>
        <v>0</v>
      </c>
      <c r="AJ202" s="457">
        <f t="shared" si="258"/>
        <v>0</v>
      </c>
      <c r="AK202" s="455">
        <f t="shared" si="258"/>
        <v>0</v>
      </c>
      <c r="AL202" s="456">
        <f t="shared" si="258"/>
        <v>0</v>
      </c>
      <c r="AM202" s="457">
        <f t="shared" si="247"/>
        <v>0</v>
      </c>
      <c r="AN202" s="455">
        <f t="shared" si="259"/>
        <v>0</v>
      </c>
      <c r="AO202" s="456">
        <f t="shared" si="259"/>
        <v>0</v>
      </c>
      <c r="AP202" s="457">
        <f t="shared" si="259"/>
        <v>0</v>
      </c>
      <c r="AQ202" s="455">
        <f t="shared" si="259"/>
        <v>0</v>
      </c>
      <c r="AR202" s="456">
        <f t="shared" si="259"/>
        <v>0</v>
      </c>
      <c r="AS202" s="496"/>
      <c r="AT202" s="496"/>
      <c r="AU202" s="496"/>
      <c r="AV202" s="496"/>
      <c r="AW202" s="496"/>
      <c r="AX202" s="496"/>
      <c r="AY202" s="496"/>
      <c r="AZ202" s="496"/>
      <c r="BA202" s="496"/>
      <c r="BB202" s="496"/>
      <c r="BC202" s="496"/>
      <c r="BD202" s="496"/>
      <c r="BE202" s="496"/>
      <c r="BF202" s="496"/>
    </row>
    <row r="203" spans="3:58" ht="15" customHeight="1">
      <c r="D203" s="378" t="s">
        <v>1609</v>
      </c>
      <c r="E203" s="807" t="s">
        <v>1485</v>
      </c>
      <c r="F203" s="808"/>
      <c r="G203" s="454">
        <f t="shared" si="254"/>
        <v>0</v>
      </c>
      <c r="H203" s="456">
        <f t="shared" si="254"/>
        <v>0</v>
      </c>
      <c r="I203" s="454">
        <f t="shared" si="254"/>
        <v>0</v>
      </c>
      <c r="J203" s="456">
        <f t="shared" si="254"/>
        <v>0</v>
      </c>
      <c r="K203" s="454">
        <f t="shared" si="254"/>
        <v>0</v>
      </c>
      <c r="L203" s="456">
        <f t="shared" si="254"/>
        <v>0</v>
      </c>
      <c r="M203" s="454">
        <f t="shared" si="254"/>
        <v>0</v>
      </c>
      <c r="N203" s="456">
        <f t="shared" si="254"/>
        <v>0</v>
      </c>
      <c r="O203" s="454">
        <f t="shared" si="243"/>
        <v>0</v>
      </c>
      <c r="P203" s="455">
        <f t="shared" si="255"/>
        <v>0</v>
      </c>
      <c r="Q203" s="456">
        <f t="shared" si="255"/>
        <v>0</v>
      </c>
      <c r="R203" s="457">
        <f t="shared" si="255"/>
        <v>0</v>
      </c>
      <c r="S203" s="455">
        <f t="shared" si="255"/>
        <v>0</v>
      </c>
      <c r="T203" s="456">
        <f t="shared" si="255"/>
        <v>0</v>
      </c>
      <c r="U203" s="457">
        <f t="shared" si="244"/>
        <v>0</v>
      </c>
      <c r="V203" s="455">
        <f t="shared" si="256"/>
        <v>0</v>
      </c>
      <c r="W203" s="456">
        <f t="shared" si="256"/>
        <v>0</v>
      </c>
      <c r="X203" s="457">
        <f t="shared" si="256"/>
        <v>0</v>
      </c>
      <c r="Y203" s="455">
        <f t="shared" si="256"/>
        <v>0</v>
      </c>
      <c r="Z203" s="456">
        <f t="shared" si="256"/>
        <v>0</v>
      </c>
      <c r="AA203" s="457">
        <f t="shared" si="245"/>
        <v>0</v>
      </c>
      <c r="AB203" s="455">
        <f t="shared" si="257"/>
        <v>0</v>
      </c>
      <c r="AC203" s="456">
        <f t="shared" si="257"/>
        <v>0</v>
      </c>
      <c r="AD203" s="457">
        <f t="shared" si="257"/>
        <v>0</v>
      </c>
      <c r="AE203" s="455">
        <f t="shared" si="257"/>
        <v>0</v>
      </c>
      <c r="AF203" s="456">
        <f t="shared" si="257"/>
        <v>0</v>
      </c>
      <c r="AG203" s="457">
        <f t="shared" si="246"/>
        <v>0</v>
      </c>
      <c r="AH203" s="455">
        <f t="shared" si="258"/>
        <v>0</v>
      </c>
      <c r="AI203" s="456">
        <f t="shared" si="258"/>
        <v>0</v>
      </c>
      <c r="AJ203" s="457">
        <f t="shared" si="258"/>
        <v>0</v>
      </c>
      <c r="AK203" s="455">
        <f t="shared" si="258"/>
        <v>0</v>
      </c>
      <c r="AL203" s="456">
        <f t="shared" si="258"/>
        <v>0</v>
      </c>
      <c r="AM203" s="457">
        <f t="shared" si="247"/>
        <v>0</v>
      </c>
      <c r="AN203" s="455">
        <f t="shared" si="259"/>
        <v>0</v>
      </c>
      <c r="AO203" s="456">
        <f t="shared" si="259"/>
        <v>0</v>
      </c>
      <c r="AP203" s="457">
        <f t="shared" si="259"/>
        <v>0</v>
      </c>
      <c r="AQ203" s="455">
        <f t="shared" si="259"/>
        <v>0</v>
      </c>
      <c r="AR203" s="456">
        <f t="shared" si="259"/>
        <v>0</v>
      </c>
      <c r="AS203" s="496"/>
      <c r="AT203" s="496"/>
      <c r="AU203" s="496"/>
      <c r="AV203" s="496"/>
      <c r="AW203" s="496"/>
      <c r="AX203" s="496"/>
      <c r="AY203" s="496"/>
      <c r="AZ203" s="496"/>
      <c r="BA203" s="496"/>
      <c r="BB203" s="496"/>
      <c r="BC203" s="496"/>
      <c r="BD203" s="496"/>
      <c r="BE203" s="496"/>
      <c r="BF203" s="496"/>
    </row>
    <row r="204" spans="3:58" ht="15" customHeight="1">
      <c r="C204" s="341" t="s">
        <v>2304</v>
      </c>
      <c r="D204" s="378" t="s">
        <v>1610</v>
      </c>
      <c r="E204" s="809" t="s">
        <v>1797</v>
      </c>
      <c r="F204" s="810"/>
      <c r="G204" s="454">
        <f t="shared" si="254"/>
        <v>22.3</v>
      </c>
      <c r="H204" s="456">
        <f t="shared" si="254"/>
        <v>1.0999999999999999E-2</v>
      </c>
      <c r="I204" s="454">
        <f t="shared" si="254"/>
        <v>22.24</v>
      </c>
      <c r="J204" s="456">
        <f t="shared" si="254"/>
        <v>1.0999999999999999E-2</v>
      </c>
      <c r="K204" s="454">
        <f t="shared" si="254"/>
        <v>23</v>
      </c>
      <c r="L204" s="456">
        <f t="shared" si="254"/>
        <v>1.0999999999999999E-2</v>
      </c>
      <c r="M204" s="454">
        <f t="shared" si="254"/>
        <v>23</v>
      </c>
      <c r="N204" s="456">
        <f t="shared" si="254"/>
        <v>1.0999999999999999E-2</v>
      </c>
      <c r="O204" s="454">
        <f t="shared" si="243"/>
        <v>22.3</v>
      </c>
      <c r="P204" s="455">
        <f t="shared" si="255"/>
        <v>13.9</v>
      </c>
      <c r="Q204" s="456">
        <f t="shared" si="255"/>
        <v>8.4</v>
      </c>
      <c r="R204" s="457">
        <f t="shared" si="255"/>
        <v>1.0999999999999999E-2</v>
      </c>
      <c r="S204" s="455">
        <f t="shared" si="255"/>
        <v>1.0999999999999999E-2</v>
      </c>
      <c r="T204" s="456">
        <f t="shared" si="255"/>
        <v>1.0999999999999999E-2</v>
      </c>
      <c r="U204" s="457">
        <f t="shared" si="244"/>
        <v>22.3</v>
      </c>
      <c r="V204" s="455">
        <f t="shared" si="256"/>
        <v>13.9</v>
      </c>
      <c r="W204" s="456">
        <f t="shared" si="256"/>
        <v>8.4</v>
      </c>
      <c r="X204" s="457">
        <f t="shared" si="256"/>
        <v>1.0999999999999999E-2</v>
      </c>
      <c r="Y204" s="455">
        <f t="shared" si="256"/>
        <v>1.0999999999999999E-2</v>
      </c>
      <c r="Z204" s="456">
        <f t="shared" si="256"/>
        <v>1.0999999999999999E-2</v>
      </c>
      <c r="AA204" s="457">
        <f t="shared" si="245"/>
        <v>22.3</v>
      </c>
      <c r="AB204" s="455">
        <f t="shared" si="257"/>
        <v>13.9</v>
      </c>
      <c r="AC204" s="456">
        <f t="shared" si="257"/>
        <v>8.4</v>
      </c>
      <c r="AD204" s="457">
        <f t="shared" si="257"/>
        <v>1.0999999999999999E-2</v>
      </c>
      <c r="AE204" s="455">
        <f t="shared" si="257"/>
        <v>1.0999999999999999E-2</v>
      </c>
      <c r="AF204" s="456">
        <f t="shared" si="257"/>
        <v>1.0999999999999999E-2</v>
      </c>
      <c r="AG204" s="457">
        <f t="shared" si="246"/>
        <v>22.3</v>
      </c>
      <c r="AH204" s="455">
        <f t="shared" si="258"/>
        <v>13.9</v>
      </c>
      <c r="AI204" s="456">
        <f t="shared" si="258"/>
        <v>8.4</v>
      </c>
      <c r="AJ204" s="457">
        <f t="shared" si="258"/>
        <v>1.0999999999999999E-2</v>
      </c>
      <c r="AK204" s="455">
        <f t="shared" si="258"/>
        <v>1.0999999999999999E-2</v>
      </c>
      <c r="AL204" s="456">
        <f t="shared" si="258"/>
        <v>1.0999999999999999E-2</v>
      </c>
      <c r="AM204" s="457">
        <f t="shared" si="247"/>
        <v>22.3</v>
      </c>
      <c r="AN204" s="455">
        <f t="shared" si="259"/>
        <v>13.9</v>
      </c>
      <c r="AO204" s="456">
        <f t="shared" si="259"/>
        <v>8.4</v>
      </c>
      <c r="AP204" s="457">
        <f t="shared" si="259"/>
        <v>1.0999999999999999E-2</v>
      </c>
      <c r="AQ204" s="455">
        <f t="shared" si="259"/>
        <v>1.0999999999999999E-2</v>
      </c>
      <c r="AR204" s="456">
        <f t="shared" si="259"/>
        <v>1.0999999999999999E-2</v>
      </c>
      <c r="AS204" s="496"/>
      <c r="AT204" s="496"/>
      <c r="AU204" s="496"/>
      <c r="AV204" s="496"/>
      <c r="AW204" s="496"/>
      <c r="AX204" s="496"/>
      <c r="AY204" s="496"/>
      <c r="AZ204" s="496"/>
      <c r="BA204" s="496"/>
      <c r="BB204" s="496"/>
      <c r="BC204" s="496"/>
      <c r="BD204" s="496"/>
      <c r="BE204" s="496"/>
      <c r="BF204" s="496"/>
    </row>
    <row r="205" spans="3:58" ht="15" customHeight="1">
      <c r="D205" s="378" t="s">
        <v>1611</v>
      </c>
      <c r="E205" s="807" t="s">
        <v>1481</v>
      </c>
      <c r="F205" s="808"/>
      <c r="G205" s="454">
        <f t="shared" ref="G205:N208" si="260">G48+G147</f>
        <v>22.3</v>
      </c>
      <c r="H205" s="456">
        <f t="shared" si="260"/>
        <v>1.0999999999999999E-2</v>
      </c>
      <c r="I205" s="454">
        <f t="shared" si="260"/>
        <v>22.24</v>
      </c>
      <c r="J205" s="456">
        <f t="shared" si="260"/>
        <v>1.0999999999999999E-2</v>
      </c>
      <c r="K205" s="454">
        <f t="shared" si="260"/>
        <v>23</v>
      </c>
      <c r="L205" s="456">
        <f t="shared" si="260"/>
        <v>1.0999999999999999E-2</v>
      </c>
      <c r="M205" s="454">
        <f t="shared" si="260"/>
        <v>23</v>
      </c>
      <c r="N205" s="456">
        <f t="shared" si="260"/>
        <v>1.0999999999999999E-2</v>
      </c>
      <c r="O205" s="454">
        <f t="shared" si="243"/>
        <v>22.3</v>
      </c>
      <c r="P205" s="455">
        <f t="shared" ref="P205:T208" si="261">P48+P147</f>
        <v>13.9</v>
      </c>
      <c r="Q205" s="456">
        <f t="shared" si="261"/>
        <v>8.4</v>
      </c>
      <c r="R205" s="457">
        <f t="shared" si="261"/>
        <v>1.0999999999999999E-2</v>
      </c>
      <c r="S205" s="455">
        <f t="shared" si="261"/>
        <v>1.0999999999999999E-2</v>
      </c>
      <c r="T205" s="456">
        <f t="shared" si="261"/>
        <v>1.0999999999999999E-2</v>
      </c>
      <c r="U205" s="457">
        <f t="shared" si="244"/>
        <v>22.3</v>
      </c>
      <c r="V205" s="455">
        <f t="shared" ref="V205:Z208" si="262">V48+V147</f>
        <v>13.9</v>
      </c>
      <c r="W205" s="456">
        <f t="shared" si="262"/>
        <v>8.4</v>
      </c>
      <c r="X205" s="457">
        <f t="shared" si="262"/>
        <v>1.0999999999999999E-2</v>
      </c>
      <c r="Y205" s="455">
        <f t="shared" si="262"/>
        <v>1.0999999999999999E-2</v>
      </c>
      <c r="Z205" s="456">
        <f t="shared" si="262"/>
        <v>1.0999999999999999E-2</v>
      </c>
      <c r="AA205" s="457">
        <f t="shared" si="245"/>
        <v>22.3</v>
      </c>
      <c r="AB205" s="455">
        <f t="shared" ref="AB205:AF208" si="263">AB48+AB147</f>
        <v>13.9</v>
      </c>
      <c r="AC205" s="456">
        <f t="shared" si="263"/>
        <v>8.4</v>
      </c>
      <c r="AD205" s="457">
        <f t="shared" si="263"/>
        <v>1.0999999999999999E-2</v>
      </c>
      <c r="AE205" s="455">
        <f t="shared" si="263"/>
        <v>1.0999999999999999E-2</v>
      </c>
      <c r="AF205" s="456">
        <f t="shared" si="263"/>
        <v>1.0999999999999999E-2</v>
      </c>
      <c r="AG205" s="457">
        <f t="shared" si="246"/>
        <v>22.3</v>
      </c>
      <c r="AH205" s="455">
        <f t="shared" ref="AH205:AL208" si="264">AH48+AH147</f>
        <v>13.9</v>
      </c>
      <c r="AI205" s="456">
        <f t="shared" si="264"/>
        <v>8.4</v>
      </c>
      <c r="AJ205" s="457">
        <f t="shared" si="264"/>
        <v>1.0999999999999999E-2</v>
      </c>
      <c r="AK205" s="455">
        <f t="shared" si="264"/>
        <v>1.0999999999999999E-2</v>
      </c>
      <c r="AL205" s="456">
        <f t="shared" si="264"/>
        <v>1.0999999999999999E-2</v>
      </c>
      <c r="AM205" s="457">
        <f t="shared" si="247"/>
        <v>22.3</v>
      </c>
      <c r="AN205" s="455">
        <f t="shared" ref="AN205:AR208" si="265">AN48+AN147</f>
        <v>13.9</v>
      </c>
      <c r="AO205" s="456">
        <f t="shared" si="265"/>
        <v>8.4</v>
      </c>
      <c r="AP205" s="457">
        <f t="shared" si="265"/>
        <v>1.0999999999999999E-2</v>
      </c>
      <c r="AQ205" s="455">
        <f t="shared" si="265"/>
        <v>1.0999999999999999E-2</v>
      </c>
      <c r="AR205" s="456">
        <f t="shared" si="265"/>
        <v>1.0999999999999999E-2</v>
      </c>
      <c r="AS205" s="496"/>
      <c r="AT205" s="496"/>
      <c r="AU205" s="496"/>
      <c r="AV205" s="496"/>
      <c r="AW205" s="496"/>
      <c r="AX205" s="496"/>
      <c r="AY205" s="496"/>
      <c r="AZ205" s="496"/>
      <c r="BA205" s="496"/>
      <c r="BB205" s="496"/>
      <c r="BC205" s="496"/>
      <c r="BD205" s="496"/>
      <c r="BE205" s="496"/>
      <c r="BF205" s="496"/>
    </row>
    <row r="206" spans="3:58" ht="15" customHeight="1">
      <c r="D206" s="378" t="s">
        <v>1612</v>
      </c>
      <c r="E206" s="807" t="s">
        <v>1483</v>
      </c>
      <c r="F206" s="808"/>
      <c r="G206" s="454">
        <f t="shared" si="260"/>
        <v>0</v>
      </c>
      <c r="H206" s="456">
        <f t="shared" si="260"/>
        <v>0</v>
      </c>
      <c r="I206" s="454">
        <f t="shared" si="260"/>
        <v>0</v>
      </c>
      <c r="J206" s="456">
        <f t="shared" si="260"/>
        <v>0</v>
      </c>
      <c r="K206" s="454">
        <f t="shared" si="260"/>
        <v>0</v>
      </c>
      <c r="L206" s="456">
        <f t="shared" si="260"/>
        <v>0</v>
      </c>
      <c r="M206" s="454">
        <f t="shared" si="260"/>
        <v>0</v>
      </c>
      <c r="N206" s="456">
        <f t="shared" si="260"/>
        <v>0</v>
      </c>
      <c r="O206" s="454">
        <f t="shared" si="243"/>
        <v>0</v>
      </c>
      <c r="P206" s="455">
        <f t="shared" si="261"/>
        <v>0</v>
      </c>
      <c r="Q206" s="456">
        <f t="shared" si="261"/>
        <v>0</v>
      </c>
      <c r="R206" s="457">
        <f t="shared" si="261"/>
        <v>0</v>
      </c>
      <c r="S206" s="455">
        <f t="shared" si="261"/>
        <v>0</v>
      </c>
      <c r="T206" s="456">
        <f t="shared" si="261"/>
        <v>0</v>
      </c>
      <c r="U206" s="457">
        <f t="shared" si="244"/>
        <v>0</v>
      </c>
      <c r="V206" s="455">
        <f t="shared" si="262"/>
        <v>0</v>
      </c>
      <c r="W206" s="456">
        <f t="shared" si="262"/>
        <v>0</v>
      </c>
      <c r="X206" s="457">
        <f t="shared" si="262"/>
        <v>0</v>
      </c>
      <c r="Y206" s="455">
        <f t="shared" si="262"/>
        <v>0</v>
      </c>
      <c r="Z206" s="456">
        <f t="shared" si="262"/>
        <v>0</v>
      </c>
      <c r="AA206" s="457">
        <f t="shared" si="245"/>
        <v>0</v>
      </c>
      <c r="AB206" s="455">
        <f t="shared" si="263"/>
        <v>0</v>
      </c>
      <c r="AC206" s="456">
        <f t="shared" si="263"/>
        <v>0</v>
      </c>
      <c r="AD206" s="457">
        <f t="shared" si="263"/>
        <v>0</v>
      </c>
      <c r="AE206" s="455">
        <f t="shared" si="263"/>
        <v>0</v>
      </c>
      <c r="AF206" s="456">
        <f t="shared" si="263"/>
        <v>0</v>
      </c>
      <c r="AG206" s="457">
        <f t="shared" si="246"/>
        <v>0</v>
      </c>
      <c r="AH206" s="455">
        <f t="shared" si="264"/>
        <v>0</v>
      </c>
      <c r="AI206" s="456">
        <f t="shared" si="264"/>
        <v>0</v>
      </c>
      <c r="AJ206" s="457">
        <f t="shared" si="264"/>
        <v>0</v>
      </c>
      <c r="AK206" s="455">
        <f t="shared" si="264"/>
        <v>0</v>
      </c>
      <c r="AL206" s="456">
        <f t="shared" si="264"/>
        <v>0</v>
      </c>
      <c r="AM206" s="457">
        <f t="shared" si="247"/>
        <v>0</v>
      </c>
      <c r="AN206" s="455">
        <f t="shared" si="265"/>
        <v>0</v>
      </c>
      <c r="AO206" s="456">
        <f t="shared" si="265"/>
        <v>0</v>
      </c>
      <c r="AP206" s="457">
        <f t="shared" si="265"/>
        <v>0</v>
      </c>
      <c r="AQ206" s="455">
        <f t="shared" si="265"/>
        <v>0</v>
      </c>
      <c r="AR206" s="456">
        <f t="shared" si="265"/>
        <v>0</v>
      </c>
      <c r="AS206" s="496"/>
      <c r="AT206" s="496"/>
      <c r="AU206" s="496"/>
      <c r="AV206" s="496"/>
      <c r="AW206" s="496"/>
      <c r="AX206" s="496"/>
      <c r="AY206" s="496"/>
      <c r="AZ206" s="496"/>
      <c r="BA206" s="496"/>
      <c r="BB206" s="496"/>
      <c r="BC206" s="496"/>
      <c r="BD206" s="496"/>
      <c r="BE206" s="496"/>
      <c r="BF206" s="496"/>
    </row>
    <row r="207" spans="3:58" ht="15" customHeight="1">
      <c r="D207" s="378" t="s">
        <v>1613</v>
      </c>
      <c r="E207" s="807" t="s">
        <v>1485</v>
      </c>
      <c r="F207" s="808"/>
      <c r="G207" s="454">
        <f t="shared" si="260"/>
        <v>0</v>
      </c>
      <c r="H207" s="456">
        <f t="shared" si="260"/>
        <v>0</v>
      </c>
      <c r="I207" s="454">
        <f t="shared" si="260"/>
        <v>0</v>
      </c>
      <c r="J207" s="456">
        <f t="shared" si="260"/>
        <v>0</v>
      </c>
      <c r="K207" s="454">
        <f t="shared" si="260"/>
        <v>0</v>
      </c>
      <c r="L207" s="456">
        <f t="shared" si="260"/>
        <v>0</v>
      </c>
      <c r="M207" s="454">
        <f t="shared" si="260"/>
        <v>0</v>
      </c>
      <c r="N207" s="456">
        <f t="shared" si="260"/>
        <v>0</v>
      </c>
      <c r="O207" s="454">
        <f t="shared" si="243"/>
        <v>0</v>
      </c>
      <c r="P207" s="455">
        <f t="shared" si="261"/>
        <v>0</v>
      </c>
      <c r="Q207" s="456">
        <f t="shared" si="261"/>
        <v>0</v>
      </c>
      <c r="R207" s="457">
        <f t="shared" si="261"/>
        <v>0</v>
      </c>
      <c r="S207" s="455">
        <f t="shared" si="261"/>
        <v>0</v>
      </c>
      <c r="T207" s="456">
        <f t="shared" si="261"/>
        <v>0</v>
      </c>
      <c r="U207" s="457">
        <f t="shared" si="244"/>
        <v>0</v>
      </c>
      <c r="V207" s="455">
        <f t="shared" si="262"/>
        <v>0</v>
      </c>
      <c r="W207" s="456">
        <f t="shared" si="262"/>
        <v>0</v>
      </c>
      <c r="X207" s="457">
        <f t="shared" si="262"/>
        <v>0</v>
      </c>
      <c r="Y207" s="455">
        <f t="shared" si="262"/>
        <v>0</v>
      </c>
      <c r="Z207" s="456">
        <f t="shared" si="262"/>
        <v>0</v>
      </c>
      <c r="AA207" s="457">
        <f t="shared" si="245"/>
        <v>0</v>
      </c>
      <c r="AB207" s="455">
        <f t="shared" si="263"/>
        <v>0</v>
      </c>
      <c r="AC207" s="456">
        <f t="shared" si="263"/>
        <v>0</v>
      </c>
      <c r="AD207" s="457">
        <f t="shared" si="263"/>
        <v>0</v>
      </c>
      <c r="AE207" s="455">
        <f t="shared" si="263"/>
        <v>0</v>
      </c>
      <c r="AF207" s="456">
        <f t="shared" si="263"/>
        <v>0</v>
      </c>
      <c r="AG207" s="457">
        <f t="shared" si="246"/>
        <v>0</v>
      </c>
      <c r="AH207" s="455">
        <f t="shared" si="264"/>
        <v>0</v>
      </c>
      <c r="AI207" s="456">
        <f t="shared" si="264"/>
        <v>0</v>
      </c>
      <c r="AJ207" s="457">
        <f t="shared" si="264"/>
        <v>0</v>
      </c>
      <c r="AK207" s="455">
        <f t="shared" si="264"/>
        <v>0</v>
      </c>
      <c r="AL207" s="456">
        <f t="shared" si="264"/>
        <v>0</v>
      </c>
      <c r="AM207" s="457">
        <f t="shared" si="247"/>
        <v>0</v>
      </c>
      <c r="AN207" s="455">
        <f t="shared" si="265"/>
        <v>0</v>
      </c>
      <c r="AO207" s="456">
        <f t="shared" si="265"/>
        <v>0</v>
      </c>
      <c r="AP207" s="457">
        <f t="shared" si="265"/>
        <v>0</v>
      </c>
      <c r="AQ207" s="455">
        <f t="shared" si="265"/>
        <v>0</v>
      </c>
      <c r="AR207" s="456">
        <f t="shared" si="265"/>
        <v>0</v>
      </c>
      <c r="AS207" s="496"/>
      <c r="AT207" s="496"/>
      <c r="AU207" s="496"/>
      <c r="AV207" s="496"/>
      <c r="AW207" s="496"/>
      <c r="AX207" s="496"/>
      <c r="AY207" s="496"/>
      <c r="AZ207" s="496"/>
      <c r="BA207" s="496"/>
      <c r="BB207" s="496"/>
      <c r="BC207" s="496"/>
      <c r="BD207" s="496"/>
      <c r="BE207" s="496"/>
      <c r="BF207" s="496"/>
    </row>
    <row r="208" spans="3:58" ht="15" customHeight="1">
      <c r="D208" s="378" t="s">
        <v>1614</v>
      </c>
      <c r="E208" s="813" t="s">
        <v>1803</v>
      </c>
      <c r="F208" s="814"/>
      <c r="G208" s="454">
        <f t="shared" si="260"/>
        <v>0</v>
      </c>
      <c r="H208" s="456">
        <f t="shared" si="260"/>
        <v>0</v>
      </c>
      <c r="I208" s="454">
        <f t="shared" si="260"/>
        <v>0</v>
      </c>
      <c r="J208" s="456">
        <f t="shared" si="260"/>
        <v>0</v>
      </c>
      <c r="K208" s="454">
        <f t="shared" si="260"/>
        <v>0</v>
      </c>
      <c r="L208" s="456">
        <f t="shared" si="260"/>
        <v>0</v>
      </c>
      <c r="M208" s="454">
        <f t="shared" si="260"/>
        <v>0</v>
      </c>
      <c r="N208" s="456">
        <f t="shared" si="260"/>
        <v>0</v>
      </c>
      <c r="O208" s="454">
        <f t="shared" si="243"/>
        <v>0</v>
      </c>
      <c r="P208" s="455">
        <f t="shared" si="261"/>
        <v>0</v>
      </c>
      <c r="Q208" s="456">
        <f t="shared" si="261"/>
        <v>0</v>
      </c>
      <c r="R208" s="457">
        <f t="shared" si="261"/>
        <v>0</v>
      </c>
      <c r="S208" s="455">
        <f t="shared" si="261"/>
        <v>0</v>
      </c>
      <c r="T208" s="456">
        <f t="shared" si="261"/>
        <v>0</v>
      </c>
      <c r="U208" s="457">
        <f t="shared" si="244"/>
        <v>0</v>
      </c>
      <c r="V208" s="455">
        <f t="shared" si="262"/>
        <v>0</v>
      </c>
      <c r="W208" s="456">
        <f t="shared" si="262"/>
        <v>0</v>
      </c>
      <c r="X208" s="457">
        <f t="shared" si="262"/>
        <v>0</v>
      </c>
      <c r="Y208" s="455">
        <f t="shared" si="262"/>
        <v>0</v>
      </c>
      <c r="Z208" s="456">
        <f t="shared" si="262"/>
        <v>0</v>
      </c>
      <c r="AA208" s="457">
        <f t="shared" si="245"/>
        <v>0</v>
      </c>
      <c r="AB208" s="455">
        <f t="shared" si="263"/>
        <v>0</v>
      </c>
      <c r="AC208" s="456">
        <f t="shared" si="263"/>
        <v>0</v>
      </c>
      <c r="AD208" s="457">
        <f t="shared" si="263"/>
        <v>0</v>
      </c>
      <c r="AE208" s="455">
        <f t="shared" si="263"/>
        <v>0</v>
      </c>
      <c r="AF208" s="456">
        <f t="shared" si="263"/>
        <v>0</v>
      </c>
      <c r="AG208" s="457">
        <f t="shared" si="246"/>
        <v>0</v>
      </c>
      <c r="AH208" s="455">
        <f t="shared" si="264"/>
        <v>0</v>
      </c>
      <c r="AI208" s="456">
        <f t="shared" si="264"/>
        <v>0</v>
      </c>
      <c r="AJ208" s="457">
        <f t="shared" si="264"/>
        <v>0</v>
      </c>
      <c r="AK208" s="455">
        <f t="shared" si="264"/>
        <v>0</v>
      </c>
      <c r="AL208" s="456">
        <f t="shared" si="264"/>
        <v>0</v>
      </c>
      <c r="AM208" s="457">
        <f t="shared" si="247"/>
        <v>0</v>
      </c>
      <c r="AN208" s="455">
        <f t="shared" si="265"/>
        <v>0</v>
      </c>
      <c r="AO208" s="456">
        <f t="shared" si="265"/>
        <v>0</v>
      </c>
      <c r="AP208" s="457">
        <f t="shared" si="265"/>
        <v>0</v>
      </c>
      <c r="AQ208" s="455">
        <f t="shared" si="265"/>
        <v>0</v>
      </c>
      <c r="AR208" s="456">
        <f t="shared" si="265"/>
        <v>0</v>
      </c>
      <c r="AS208" s="496"/>
      <c r="AT208" s="496"/>
      <c r="AU208" s="496"/>
      <c r="AV208" s="496"/>
      <c r="AW208" s="496"/>
      <c r="AX208" s="496"/>
      <c r="AY208" s="496"/>
      <c r="AZ208" s="496"/>
      <c r="BA208" s="496"/>
      <c r="BB208" s="496"/>
      <c r="BC208" s="496"/>
      <c r="BD208" s="496"/>
      <c r="BE208" s="496"/>
      <c r="BF208" s="496"/>
    </row>
  </sheetData>
  <sheetProtection password="FA9C" sheet="1" objects="1" scenarios="1" formatColumns="0" formatRows="0"/>
  <mergeCells count="140">
    <mergeCell ref="B155:B182"/>
    <mergeCell ref="D155:D182"/>
    <mergeCell ref="B93:B96"/>
    <mergeCell ref="D93:D96"/>
    <mergeCell ref="B115:B124"/>
    <mergeCell ref="D115:D124"/>
    <mergeCell ref="E40:F40"/>
    <mergeCell ref="E38:F38"/>
    <mergeCell ref="B23:B24"/>
    <mergeCell ref="D23:D24"/>
    <mergeCell ref="B57:B86"/>
    <mergeCell ref="D57:D86"/>
    <mergeCell ref="E33:F33"/>
    <mergeCell ref="E37:F37"/>
    <mergeCell ref="E18:F18"/>
    <mergeCell ref="E21:F21"/>
    <mergeCell ref="E35:F35"/>
    <mergeCell ref="E28:F28"/>
    <mergeCell ref="E29:F29"/>
    <mergeCell ref="AA14:AF14"/>
    <mergeCell ref="AA15:AC15"/>
    <mergeCell ref="AD15:AF15"/>
    <mergeCell ref="G14:H14"/>
    <mergeCell ref="I14:J14"/>
    <mergeCell ref="K14:L14"/>
    <mergeCell ref="M14:N14"/>
    <mergeCell ref="U14:Z14"/>
    <mergeCell ref="U15:W15"/>
    <mergeCell ref="O14:T14"/>
    <mergeCell ref="E113:F113"/>
    <mergeCell ref="E144:F144"/>
    <mergeCell ref="R15:T15"/>
    <mergeCell ref="O15:Q15"/>
    <mergeCell ref="X15:Z15"/>
    <mergeCell ref="E26:F26"/>
    <mergeCell ref="E22:F22"/>
    <mergeCell ref="D14:E16"/>
    <mergeCell ref="F14:F16"/>
    <mergeCell ref="E41:F41"/>
    <mergeCell ref="E45:F45"/>
    <mergeCell ref="E47:F47"/>
    <mergeCell ref="E54:F54"/>
    <mergeCell ref="E50:F50"/>
    <mergeCell ref="E52:F52"/>
    <mergeCell ref="E53:F53"/>
    <mergeCell ref="AM14:AR14"/>
    <mergeCell ref="AG15:AI15"/>
    <mergeCell ref="AJ15:AL15"/>
    <mergeCell ref="AM15:AO15"/>
    <mergeCell ref="AP15:AR15"/>
    <mergeCell ref="AG14:AL14"/>
    <mergeCell ref="E202:F202"/>
    <mergeCell ref="E204:F204"/>
    <mergeCell ref="D12:F12"/>
    <mergeCell ref="D17:E17"/>
    <mergeCell ref="E27:F27"/>
    <mergeCell ref="E105:F105"/>
    <mergeCell ref="E92:F92"/>
    <mergeCell ref="E98:F98"/>
    <mergeCell ref="E101:F101"/>
    <mergeCell ref="E203:F203"/>
    <mergeCell ref="E187:F187"/>
    <mergeCell ref="E193:F193"/>
    <mergeCell ref="E198:F198"/>
    <mergeCell ref="E191:F191"/>
    <mergeCell ref="E192:F192"/>
    <mergeCell ref="E190:F190"/>
    <mergeCell ref="E194:F194"/>
    <mergeCell ref="E146:F146"/>
    <mergeCell ref="E189:F189"/>
    <mergeCell ref="E188:F188"/>
    <mergeCell ref="E141:F141"/>
    <mergeCell ref="E147:F147"/>
    <mergeCell ref="E151:F151"/>
    <mergeCell ref="E186:F186"/>
    <mergeCell ref="E152:F152"/>
    <mergeCell ref="E185:F185"/>
    <mergeCell ref="E126:F126"/>
    <mergeCell ref="E140:F140"/>
    <mergeCell ref="E150:F150"/>
    <mergeCell ref="E184:F184"/>
    <mergeCell ref="E149:F149"/>
    <mergeCell ref="E153:F153"/>
    <mergeCell ref="E154:F154"/>
    <mergeCell ref="E131:F131"/>
    <mergeCell ref="E148:F148"/>
    <mergeCell ref="E129:F129"/>
    <mergeCell ref="E138:F138"/>
    <mergeCell ref="E133:F133"/>
    <mergeCell ref="E130:F130"/>
    <mergeCell ref="E127:F127"/>
    <mergeCell ref="E128:F128"/>
    <mergeCell ref="E134:F134"/>
    <mergeCell ref="E136:F136"/>
    <mergeCell ref="E197:F197"/>
    <mergeCell ref="E195:F195"/>
    <mergeCell ref="E196:F196"/>
    <mergeCell ref="E208:F208"/>
    <mergeCell ref="E205:F205"/>
    <mergeCell ref="E206:F206"/>
    <mergeCell ref="E207:F207"/>
    <mergeCell ref="E200:F200"/>
    <mergeCell ref="E201:F201"/>
    <mergeCell ref="E199:F199"/>
    <mergeCell ref="E51:F51"/>
    <mergeCell ref="E56:F56"/>
    <mergeCell ref="E132:F132"/>
    <mergeCell ref="E142:F142"/>
    <mergeCell ref="E145:F145"/>
    <mergeCell ref="E143:F143"/>
    <mergeCell ref="E139:F139"/>
    <mergeCell ref="E135:F135"/>
    <mergeCell ref="E112:F112"/>
    <mergeCell ref="E137:F137"/>
    <mergeCell ref="E109:F109"/>
    <mergeCell ref="E106:F106"/>
    <mergeCell ref="E91:F91"/>
    <mergeCell ref="E108:F108"/>
    <mergeCell ref="E107:F107"/>
    <mergeCell ref="E55:F55"/>
    <mergeCell ref="E34:F34"/>
    <mergeCell ref="E111:F111"/>
    <mergeCell ref="E88:F88"/>
    <mergeCell ref="E102:F102"/>
    <mergeCell ref="E104:F104"/>
    <mergeCell ref="E103:F103"/>
    <mergeCell ref="E89:F89"/>
    <mergeCell ref="E90:F90"/>
    <mergeCell ref="E110:F110"/>
    <mergeCell ref="E49:F49"/>
    <mergeCell ref="E48:F48"/>
    <mergeCell ref="E46:F46"/>
    <mergeCell ref="E42:F42"/>
    <mergeCell ref="E43:F43"/>
    <mergeCell ref="E44:F44"/>
    <mergeCell ref="E30:F30"/>
    <mergeCell ref="E31:F31"/>
    <mergeCell ref="E36:F36"/>
    <mergeCell ref="E39:F39"/>
    <mergeCell ref="E32:F32"/>
  </mergeCells>
  <phoneticPr fontId="42" type="noConversion"/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Instruction"/>
  <dimension ref="A1:AC108"/>
  <sheetViews>
    <sheetView showGridLines="0" zoomScaleNormal="100" workbookViewId="0"/>
  </sheetViews>
  <sheetFormatPr defaultRowHeight="14.25"/>
  <cols>
    <col min="1" max="1" width="3.28515625" style="52" customWidth="1"/>
    <col min="2" max="2" width="8.7109375" style="52" customWidth="1"/>
    <col min="3" max="3" width="22.28515625" style="52" customWidth="1"/>
    <col min="4" max="4" width="4.28515625" style="52" customWidth="1"/>
    <col min="5" max="6" width="4.42578125" style="52" customWidth="1"/>
    <col min="7" max="7" width="4.5703125" style="52" customWidth="1"/>
    <col min="8" max="24" width="4.42578125" style="52" customWidth="1"/>
    <col min="25" max="25" width="4.42578125" style="53" customWidth="1"/>
    <col min="26" max="26" width="9.140625" style="52"/>
    <col min="27" max="27" width="9.140625" style="54"/>
    <col min="28" max="16384" width="9.140625" style="52"/>
  </cols>
  <sheetData>
    <row r="1" spans="1:29" ht="10.5" customHeight="1">
      <c r="A1" s="51"/>
      <c r="AA1" s="54" t="s">
        <v>1943</v>
      </c>
    </row>
    <row r="2" spans="1:29" ht="16.5" customHeight="1">
      <c r="B2" s="718" t="e">
        <f ca="1">"Код шаблона: " &amp; GetCode()</f>
        <v>#NAME?</v>
      </c>
      <c r="C2" s="718"/>
      <c r="D2" s="718"/>
      <c r="E2" s="718"/>
      <c r="F2" s="718"/>
      <c r="G2" s="718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3"/>
      <c r="Y2" s="54"/>
      <c r="AA2" s="52"/>
    </row>
    <row r="3" spans="1:29" ht="18" customHeight="1">
      <c r="B3" s="719" t="e">
        <f ca="1">"Версия " &amp; Getversion()</f>
        <v>#NAME?</v>
      </c>
      <c r="C3" s="719"/>
      <c r="D3" s="57"/>
      <c r="E3" s="57"/>
      <c r="F3" s="57"/>
      <c r="G3" s="57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5"/>
      <c r="T3" s="55"/>
      <c r="U3" s="55"/>
      <c r="V3" s="56"/>
      <c r="W3" s="56"/>
      <c r="X3" s="56"/>
      <c r="Y3" s="56"/>
    </row>
    <row r="4" spans="1:29" ht="6" customHeight="1">
      <c r="B4" s="58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</row>
    <row r="5" spans="1:29" ht="32.25" customHeight="1">
      <c r="A5" s="67"/>
      <c r="B5" s="720" t="str">
        <f>Титульный!E5</f>
        <v>Тарифная заявка в сфере теплоснабжения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7"/>
      <c r="AB5" s="67"/>
      <c r="AC5" s="67"/>
    </row>
    <row r="6" spans="1:29" ht="9.75" customHeight="1">
      <c r="A6" s="59"/>
      <c r="B6" s="68"/>
      <c r="C6" s="69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60"/>
    </row>
    <row r="7" spans="1:29" ht="15" customHeight="1">
      <c r="A7" s="59"/>
      <c r="B7" s="61"/>
      <c r="C7" s="70"/>
      <c r="D7" s="47"/>
      <c r="E7" s="716" t="s">
        <v>1927</v>
      </c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6"/>
      <c r="U7" s="716"/>
      <c r="V7" s="716"/>
      <c r="W7" s="716"/>
      <c r="X7" s="716"/>
      <c r="Y7" s="60"/>
    </row>
    <row r="8" spans="1:29" ht="15" customHeight="1">
      <c r="A8" s="59"/>
      <c r="B8" s="61"/>
      <c r="C8" s="70"/>
      <c r="D8" s="47"/>
      <c r="E8" s="716"/>
      <c r="F8" s="716"/>
      <c r="G8" s="716"/>
      <c r="H8" s="716"/>
      <c r="I8" s="716"/>
      <c r="J8" s="716"/>
      <c r="K8" s="716"/>
      <c r="L8" s="716"/>
      <c r="M8" s="716"/>
      <c r="N8" s="716"/>
      <c r="O8" s="716"/>
      <c r="P8" s="716"/>
      <c r="Q8" s="716"/>
      <c r="R8" s="716"/>
      <c r="S8" s="716"/>
      <c r="T8" s="716"/>
      <c r="U8" s="716"/>
      <c r="V8" s="716"/>
      <c r="W8" s="716"/>
      <c r="X8" s="716"/>
      <c r="Y8" s="60"/>
    </row>
    <row r="9" spans="1:29" ht="15" customHeight="1">
      <c r="A9" s="59"/>
      <c r="B9" s="61"/>
      <c r="C9" s="70"/>
      <c r="D9" s="47"/>
      <c r="E9" s="716"/>
      <c r="F9" s="716"/>
      <c r="G9" s="716"/>
      <c r="H9" s="716"/>
      <c r="I9" s="716"/>
      <c r="J9" s="716"/>
      <c r="K9" s="716"/>
      <c r="L9" s="716"/>
      <c r="M9" s="716"/>
      <c r="N9" s="716"/>
      <c r="O9" s="716"/>
      <c r="P9" s="716"/>
      <c r="Q9" s="716"/>
      <c r="R9" s="716"/>
      <c r="S9" s="716"/>
      <c r="T9" s="716"/>
      <c r="U9" s="716"/>
      <c r="V9" s="716"/>
      <c r="W9" s="716"/>
      <c r="X9" s="716"/>
      <c r="Y9" s="60"/>
    </row>
    <row r="10" spans="1:29" ht="10.5" customHeight="1">
      <c r="A10" s="59"/>
      <c r="B10" s="61"/>
      <c r="C10" s="70"/>
      <c r="D10" s="47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60"/>
    </row>
    <row r="11" spans="1:29" ht="27" customHeight="1">
      <c r="A11" s="59"/>
      <c r="B11" s="61"/>
      <c r="C11" s="70"/>
      <c r="D11" s="47"/>
      <c r="E11" s="716"/>
      <c r="F11" s="716"/>
      <c r="G11" s="716"/>
      <c r="H11" s="716"/>
      <c r="I11" s="716"/>
      <c r="J11" s="716"/>
      <c r="K11" s="716"/>
      <c r="L11" s="716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60"/>
    </row>
    <row r="12" spans="1:29" ht="12" customHeight="1">
      <c r="A12" s="59"/>
      <c r="B12" s="61"/>
      <c r="C12" s="70"/>
      <c r="D12" s="47"/>
      <c r="E12" s="716"/>
      <c r="F12" s="716"/>
      <c r="G12" s="716"/>
      <c r="H12" s="716"/>
      <c r="I12" s="716"/>
      <c r="J12" s="716"/>
      <c r="K12" s="716"/>
      <c r="L12" s="716"/>
      <c r="M12" s="716"/>
      <c r="N12" s="716"/>
      <c r="O12" s="716"/>
      <c r="P12" s="716"/>
      <c r="Q12" s="716"/>
      <c r="R12" s="716"/>
      <c r="S12" s="716"/>
      <c r="T12" s="716"/>
      <c r="U12" s="716"/>
      <c r="V12" s="716"/>
      <c r="W12" s="716"/>
      <c r="X12" s="716"/>
      <c r="Y12" s="60"/>
    </row>
    <row r="13" spans="1:29" ht="38.25" customHeight="1">
      <c r="A13" s="59"/>
      <c r="B13" s="61"/>
      <c r="C13" s="70"/>
      <c r="D13" s="47"/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6"/>
      <c r="Y13" s="62"/>
    </row>
    <row r="14" spans="1:29" ht="15" customHeight="1">
      <c r="A14" s="59"/>
      <c r="B14" s="61"/>
      <c r="C14" s="70"/>
      <c r="D14" s="47"/>
      <c r="E14" s="716" t="s">
        <v>1839</v>
      </c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  <c r="W14" s="716"/>
      <c r="X14" s="716"/>
      <c r="Y14" s="60"/>
    </row>
    <row r="15" spans="1:29" ht="15">
      <c r="A15" s="59"/>
      <c r="B15" s="61"/>
      <c r="C15" s="70"/>
      <c r="D15" s="47"/>
      <c r="E15" s="716"/>
      <c r="F15" s="716"/>
      <c r="G15" s="716"/>
      <c r="H15" s="716"/>
      <c r="I15" s="716"/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716"/>
      <c r="X15" s="716"/>
      <c r="Y15" s="60"/>
    </row>
    <row r="16" spans="1:29" ht="15">
      <c r="A16" s="59"/>
      <c r="B16" s="61"/>
      <c r="C16" s="70"/>
      <c r="D16" s="47"/>
      <c r="E16" s="716"/>
      <c r="F16" s="716"/>
      <c r="G16" s="716"/>
      <c r="H16" s="716"/>
      <c r="I16" s="716"/>
      <c r="J16" s="716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/>
      <c r="V16" s="716"/>
      <c r="W16" s="716"/>
      <c r="X16" s="716"/>
      <c r="Y16" s="60"/>
    </row>
    <row r="17" spans="1:25" ht="15" customHeight="1">
      <c r="A17" s="59"/>
      <c r="B17" s="61"/>
      <c r="C17" s="70"/>
      <c r="D17" s="47"/>
      <c r="E17" s="716"/>
      <c r="F17" s="716"/>
      <c r="G17" s="716"/>
      <c r="H17" s="716"/>
      <c r="I17" s="716"/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/>
      <c r="V17" s="716"/>
      <c r="W17" s="716"/>
      <c r="X17" s="716"/>
      <c r="Y17" s="60"/>
    </row>
    <row r="18" spans="1:25" ht="15">
      <c r="A18" s="59"/>
      <c r="B18" s="61"/>
      <c r="C18" s="70"/>
      <c r="D18" s="47"/>
      <c r="E18" s="716"/>
      <c r="F18" s="716"/>
      <c r="G18" s="716"/>
      <c r="H18" s="716"/>
      <c r="I18" s="716"/>
      <c r="J18" s="716"/>
      <c r="K18" s="716"/>
      <c r="L18" s="716"/>
      <c r="M18" s="716"/>
      <c r="N18" s="716"/>
      <c r="O18" s="716"/>
      <c r="P18" s="716"/>
      <c r="Q18" s="716"/>
      <c r="R18" s="716"/>
      <c r="S18" s="716"/>
      <c r="T18" s="716"/>
      <c r="U18" s="716"/>
      <c r="V18" s="716"/>
      <c r="W18" s="716"/>
      <c r="X18" s="716"/>
      <c r="Y18" s="60"/>
    </row>
    <row r="19" spans="1:25" ht="59.25" customHeight="1">
      <c r="A19" s="59"/>
      <c r="B19" s="61"/>
      <c r="C19" s="70"/>
      <c r="D19" s="71"/>
      <c r="E19" s="716"/>
      <c r="F19" s="716"/>
      <c r="G19" s="716"/>
      <c r="H19" s="716"/>
      <c r="I19" s="716"/>
      <c r="J19" s="716"/>
      <c r="K19" s="716"/>
      <c r="L19" s="716"/>
      <c r="M19" s="716"/>
      <c r="N19" s="716"/>
      <c r="O19" s="716"/>
      <c r="P19" s="716"/>
      <c r="Q19" s="716"/>
      <c r="R19" s="716"/>
      <c r="S19" s="716"/>
      <c r="T19" s="716"/>
      <c r="U19" s="716"/>
      <c r="V19" s="716"/>
      <c r="W19" s="716"/>
      <c r="X19" s="716"/>
      <c r="Y19" s="60"/>
    </row>
    <row r="20" spans="1:25" ht="15" hidden="1">
      <c r="A20" s="59"/>
      <c r="B20" s="61"/>
      <c r="C20" s="70"/>
      <c r="D20" s="71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60"/>
    </row>
    <row r="21" spans="1:25" ht="14.25" hidden="1" customHeight="1">
      <c r="A21" s="59"/>
      <c r="B21" s="61"/>
      <c r="C21" s="70"/>
      <c r="D21" s="68"/>
      <c r="E21" s="42" t="s">
        <v>1944</v>
      </c>
      <c r="F21" s="711" t="s">
        <v>1945</v>
      </c>
      <c r="G21" s="712"/>
      <c r="H21" s="712"/>
      <c r="I21" s="712"/>
      <c r="J21" s="712"/>
      <c r="K21" s="712"/>
      <c r="L21" s="712"/>
      <c r="M21" s="712"/>
      <c r="N21" s="41"/>
      <c r="O21" s="43" t="s">
        <v>1944</v>
      </c>
      <c r="P21" s="713" t="s">
        <v>1946</v>
      </c>
      <c r="Q21" s="714"/>
      <c r="R21" s="714"/>
      <c r="S21" s="714"/>
      <c r="T21" s="714"/>
      <c r="U21" s="714"/>
      <c r="V21" s="714"/>
      <c r="W21" s="714"/>
      <c r="X21" s="714"/>
      <c r="Y21" s="60"/>
    </row>
    <row r="22" spans="1:25" ht="14.25" hidden="1" customHeight="1">
      <c r="A22" s="59"/>
      <c r="B22" s="61"/>
      <c r="C22" s="70"/>
      <c r="D22" s="68"/>
      <c r="E22" s="44" t="s">
        <v>1944</v>
      </c>
      <c r="F22" s="711" t="s">
        <v>1947</v>
      </c>
      <c r="G22" s="712"/>
      <c r="H22" s="712"/>
      <c r="I22" s="712"/>
      <c r="J22" s="712"/>
      <c r="K22" s="712"/>
      <c r="L22" s="712"/>
      <c r="M22" s="712"/>
      <c r="N22" s="41"/>
      <c r="O22" s="89" t="s">
        <v>1944</v>
      </c>
      <c r="P22" s="713" t="s">
        <v>1843</v>
      </c>
      <c r="Q22" s="714"/>
      <c r="R22" s="714"/>
      <c r="S22" s="714"/>
      <c r="T22" s="714"/>
      <c r="U22" s="714"/>
      <c r="V22" s="714"/>
      <c r="W22" s="714"/>
      <c r="X22" s="714"/>
      <c r="Y22" s="60"/>
    </row>
    <row r="23" spans="1:25" ht="27" hidden="1" customHeight="1">
      <c r="A23" s="59"/>
      <c r="B23" s="61"/>
      <c r="C23" s="70"/>
      <c r="D23" s="68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60"/>
    </row>
    <row r="24" spans="1:25" ht="10.5" hidden="1" customHeight="1">
      <c r="A24" s="59"/>
      <c r="B24" s="61"/>
      <c r="C24" s="70"/>
      <c r="D24" s="68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60"/>
    </row>
    <row r="25" spans="1:25" ht="27" hidden="1" customHeight="1">
      <c r="A25" s="59"/>
      <c r="B25" s="61"/>
      <c r="C25" s="70"/>
      <c r="D25" s="68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60"/>
    </row>
    <row r="26" spans="1:25" ht="12" hidden="1" customHeight="1">
      <c r="A26" s="59"/>
      <c r="B26" s="61"/>
      <c r="C26" s="70"/>
      <c r="D26" s="68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60"/>
    </row>
    <row r="27" spans="1:25" ht="38.25" hidden="1" customHeight="1">
      <c r="A27" s="59"/>
      <c r="B27" s="61"/>
      <c r="C27" s="70"/>
      <c r="D27" s="68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60"/>
    </row>
    <row r="28" spans="1:25" ht="15" hidden="1">
      <c r="A28" s="59"/>
      <c r="B28" s="61"/>
      <c r="C28" s="70"/>
      <c r="D28" s="68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60"/>
    </row>
    <row r="29" spans="1:25" ht="15" hidden="1">
      <c r="A29" s="59"/>
      <c r="B29" s="61"/>
      <c r="C29" s="70"/>
      <c r="D29" s="68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60"/>
    </row>
    <row r="30" spans="1:25" ht="15" hidden="1">
      <c r="A30" s="59"/>
      <c r="B30" s="61"/>
      <c r="C30" s="70"/>
      <c r="D30" s="68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60"/>
    </row>
    <row r="31" spans="1:25" ht="15" hidden="1">
      <c r="A31" s="59"/>
      <c r="B31" s="61"/>
      <c r="C31" s="70"/>
      <c r="D31" s="68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60"/>
    </row>
    <row r="32" spans="1:25" ht="15" hidden="1">
      <c r="A32" s="59"/>
      <c r="B32" s="61"/>
      <c r="C32" s="70"/>
      <c r="D32" s="68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60"/>
    </row>
    <row r="33" spans="1:25" ht="18.75" hidden="1" customHeight="1">
      <c r="A33" s="59"/>
      <c r="B33" s="61"/>
      <c r="C33" s="70"/>
      <c r="D33" s="71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60"/>
    </row>
    <row r="34" spans="1:25" ht="15" hidden="1">
      <c r="A34" s="59"/>
      <c r="B34" s="61"/>
      <c r="C34" s="70"/>
      <c r="D34" s="71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60"/>
    </row>
    <row r="35" spans="1:25" ht="24" hidden="1" customHeight="1">
      <c r="A35" s="59"/>
      <c r="B35" s="61"/>
      <c r="C35" s="70"/>
      <c r="D35" s="68"/>
      <c r="E35" s="715" t="s">
        <v>1987</v>
      </c>
      <c r="F35" s="715"/>
      <c r="G35" s="715"/>
      <c r="H35" s="715"/>
      <c r="I35" s="715"/>
      <c r="J35" s="715"/>
      <c r="K35" s="715"/>
      <c r="L35" s="715"/>
      <c r="M35" s="715"/>
      <c r="N35" s="715"/>
      <c r="O35" s="715"/>
      <c r="P35" s="715"/>
      <c r="Q35" s="715"/>
      <c r="R35" s="715"/>
      <c r="S35" s="715"/>
      <c r="T35" s="715"/>
      <c r="U35" s="715"/>
      <c r="V35" s="715"/>
      <c r="W35" s="715"/>
      <c r="X35" s="715"/>
      <c r="Y35" s="60"/>
    </row>
    <row r="36" spans="1:25" ht="38.25" hidden="1" customHeight="1">
      <c r="A36" s="59"/>
      <c r="B36" s="61"/>
      <c r="C36" s="70"/>
      <c r="D36" s="68"/>
      <c r="E36" s="715"/>
      <c r="F36" s="715"/>
      <c r="G36" s="715"/>
      <c r="H36" s="715"/>
      <c r="I36" s="715"/>
      <c r="J36" s="715"/>
      <c r="K36" s="715"/>
      <c r="L36" s="715"/>
      <c r="M36" s="715"/>
      <c r="N36" s="715"/>
      <c r="O36" s="715"/>
      <c r="P36" s="715"/>
      <c r="Q36" s="715"/>
      <c r="R36" s="715"/>
      <c r="S36" s="715"/>
      <c r="T36" s="715"/>
      <c r="U36" s="715"/>
      <c r="V36" s="715"/>
      <c r="W36" s="715"/>
      <c r="X36" s="715"/>
      <c r="Y36" s="60"/>
    </row>
    <row r="37" spans="1:25" ht="9.75" hidden="1" customHeight="1">
      <c r="A37" s="59"/>
      <c r="B37" s="61"/>
      <c r="C37" s="70"/>
      <c r="D37" s="68"/>
      <c r="E37" s="715"/>
      <c r="F37" s="715"/>
      <c r="G37" s="715"/>
      <c r="H37" s="715"/>
      <c r="I37" s="715"/>
      <c r="J37" s="715"/>
      <c r="K37" s="715"/>
      <c r="L37" s="715"/>
      <c r="M37" s="715"/>
      <c r="N37" s="715"/>
      <c r="O37" s="715"/>
      <c r="P37" s="715"/>
      <c r="Q37" s="715"/>
      <c r="R37" s="715"/>
      <c r="S37" s="715"/>
      <c r="T37" s="715"/>
      <c r="U37" s="715"/>
      <c r="V37" s="715"/>
      <c r="W37" s="715"/>
      <c r="X37" s="715"/>
      <c r="Y37" s="60"/>
    </row>
    <row r="38" spans="1:25" ht="51" hidden="1" customHeight="1">
      <c r="A38" s="59"/>
      <c r="B38" s="61"/>
      <c r="C38" s="70"/>
      <c r="D38" s="68"/>
      <c r="E38" s="715"/>
      <c r="F38" s="715"/>
      <c r="G38" s="715"/>
      <c r="H38" s="715"/>
      <c r="I38" s="715"/>
      <c r="J38" s="715"/>
      <c r="K38" s="715"/>
      <c r="L38" s="715"/>
      <c r="M38" s="715"/>
      <c r="N38" s="715"/>
      <c r="O38" s="715"/>
      <c r="P38" s="715"/>
      <c r="Q38" s="715"/>
      <c r="R38" s="715"/>
      <c r="S38" s="715"/>
      <c r="T38" s="715"/>
      <c r="U38" s="715"/>
      <c r="V38" s="715"/>
      <c r="W38" s="715"/>
      <c r="X38" s="715"/>
      <c r="Y38" s="60"/>
    </row>
    <row r="39" spans="1:25" ht="15" hidden="1" customHeight="1">
      <c r="A39" s="59"/>
      <c r="B39" s="61"/>
      <c r="C39" s="70"/>
      <c r="D39" s="68"/>
      <c r="E39" s="715"/>
      <c r="F39" s="715"/>
      <c r="G39" s="715"/>
      <c r="H39" s="715"/>
      <c r="I39" s="715"/>
      <c r="J39" s="715"/>
      <c r="K39" s="715"/>
      <c r="L39" s="715"/>
      <c r="M39" s="715"/>
      <c r="N39" s="715"/>
      <c r="O39" s="715"/>
      <c r="P39" s="715"/>
      <c r="Q39" s="715"/>
      <c r="R39" s="715"/>
      <c r="S39" s="715"/>
      <c r="T39" s="715"/>
      <c r="U39" s="715"/>
      <c r="V39" s="715"/>
      <c r="W39" s="715"/>
      <c r="X39" s="715"/>
      <c r="Y39" s="60"/>
    </row>
    <row r="40" spans="1:25" ht="12" hidden="1" customHeight="1">
      <c r="A40" s="59"/>
      <c r="B40" s="61"/>
      <c r="C40" s="70"/>
      <c r="D40" s="68"/>
      <c r="E40" s="717" t="s">
        <v>1932</v>
      </c>
      <c r="F40" s="717"/>
      <c r="G40" s="717"/>
      <c r="H40" s="717"/>
      <c r="I40" s="717"/>
      <c r="J40" s="717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17"/>
      <c r="V40" s="717"/>
      <c r="W40" s="717"/>
      <c r="X40" s="717"/>
      <c r="Y40" s="60"/>
    </row>
    <row r="41" spans="1:25" ht="38.25" hidden="1" customHeight="1">
      <c r="A41" s="59"/>
      <c r="B41" s="61"/>
      <c r="C41" s="70"/>
      <c r="D41" s="68"/>
      <c r="E41" s="715"/>
      <c r="F41" s="715"/>
      <c r="G41" s="715"/>
      <c r="H41" s="715"/>
      <c r="I41" s="715"/>
      <c r="J41" s="715"/>
      <c r="K41" s="715"/>
      <c r="L41" s="715"/>
      <c r="M41" s="715"/>
      <c r="N41" s="715"/>
      <c r="O41" s="715"/>
      <c r="P41" s="715"/>
      <c r="Q41" s="715"/>
      <c r="R41" s="715"/>
      <c r="S41" s="715"/>
      <c r="T41" s="715"/>
      <c r="U41" s="715"/>
      <c r="V41" s="715"/>
      <c r="W41" s="715"/>
      <c r="X41" s="715"/>
      <c r="Y41" s="60"/>
    </row>
    <row r="42" spans="1:25" ht="15" hidden="1">
      <c r="A42" s="59"/>
      <c r="B42" s="61"/>
      <c r="C42" s="70"/>
      <c r="D42" s="68"/>
      <c r="E42" s="715"/>
      <c r="F42" s="715"/>
      <c r="G42" s="715"/>
      <c r="H42" s="715"/>
      <c r="I42" s="715"/>
      <c r="J42" s="715"/>
      <c r="K42" s="715"/>
      <c r="L42" s="715"/>
      <c r="M42" s="715"/>
      <c r="N42" s="715"/>
      <c r="O42" s="715"/>
      <c r="P42" s="715"/>
      <c r="Q42" s="715"/>
      <c r="R42" s="715"/>
      <c r="S42" s="715"/>
      <c r="T42" s="715"/>
      <c r="U42" s="715"/>
      <c r="V42" s="715"/>
      <c r="W42" s="715"/>
      <c r="X42" s="715"/>
      <c r="Y42" s="60"/>
    </row>
    <row r="43" spans="1:25" ht="15" hidden="1">
      <c r="A43" s="59"/>
      <c r="B43" s="61"/>
      <c r="C43" s="70"/>
      <c r="D43" s="68"/>
      <c r="E43" s="715"/>
      <c r="F43" s="715"/>
      <c r="G43" s="715"/>
      <c r="H43" s="715"/>
      <c r="I43" s="715"/>
      <c r="J43" s="715"/>
      <c r="K43" s="715"/>
      <c r="L43" s="715"/>
      <c r="M43" s="715"/>
      <c r="N43" s="715"/>
      <c r="O43" s="715"/>
      <c r="P43" s="715"/>
      <c r="Q43" s="715"/>
      <c r="R43" s="715"/>
      <c r="S43" s="715"/>
      <c r="T43" s="715"/>
      <c r="U43" s="715"/>
      <c r="V43" s="715"/>
      <c r="W43" s="715"/>
      <c r="X43" s="715"/>
      <c r="Y43" s="60"/>
    </row>
    <row r="44" spans="1:25" ht="33.75" hidden="1" customHeight="1">
      <c r="A44" s="59"/>
      <c r="B44" s="61"/>
      <c r="C44" s="70"/>
      <c r="D44" s="71"/>
      <c r="E44" s="715"/>
      <c r="F44" s="715"/>
      <c r="G44" s="715"/>
      <c r="H44" s="715"/>
      <c r="I44" s="715"/>
      <c r="J44" s="715"/>
      <c r="K44" s="715"/>
      <c r="L44" s="715"/>
      <c r="M44" s="715"/>
      <c r="N44" s="715"/>
      <c r="O44" s="715"/>
      <c r="P44" s="715"/>
      <c r="Q44" s="715"/>
      <c r="R44" s="715"/>
      <c r="S44" s="715"/>
      <c r="T44" s="715"/>
      <c r="U44" s="715"/>
      <c r="V44" s="715"/>
      <c r="W44" s="715"/>
      <c r="X44" s="715"/>
      <c r="Y44" s="60"/>
    </row>
    <row r="45" spans="1:25" ht="15" hidden="1">
      <c r="A45" s="59"/>
      <c r="B45" s="61"/>
      <c r="C45" s="70"/>
      <c r="D45" s="71"/>
      <c r="E45" s="715"/>
      <c r="F45" s="715"/>
      <c r="G45" s="715"/>
      <c r="H45" s="715"/>
      <c r="I45" s="715"/>
      <c r="J45" s="715"/>
      <c r="K45" s="715"/>
      <c r="L45" s="715"/>
      <c r="M45" s="715"/>
      <c r="N45" s="715"/>
      <c r="O45" s="715"/>
      <c r="P45" s="715"/>
      <c r="Q45" s="715"/>
      <c r="R45" s="715"/>
      <c r="S45" s="715"/>
      <c r="T45" s="715"/>
      <c r="U45" s="715"/>
      <c r="V45" s="715"/>
      <c r="W45" s="715"/>
      <c r="X45" s="715"/>
      <c r="Y45" s="60"/>
    </row>
    <row r="46" spans="1:25" ht="24" hidden="1" customHeight="1">
      <c r="A46" s="59"/>
      <c r="B46" s="61"/>
      <c r="C46" s="70"/>
      <c r="D46" s="68"/>
      <c r="E46" s="716" t="s">
        <v>1807</v>
      </c>
      <c r="F46" s="716"/>
      <c r="G46" s="716"/>
      <c r="H46" s="716"/>
      <c r="I46" s="716"/>
      <c r="J46" s="716"/>
      <c r="K46" s="716"/>
      <c r="L46" s="716"/>
      <c r="M46" s="716"/>
      <c r="N46" s="716"/>
      <c r="O46" s="716"/>
      <c r="P46" s="716"/>
      <c r="Q46" s="716"/>
      <c r="R46" s="716"/>
      <c r="S46" s="716"/>
      <c r="T46" s="716"/>
      <c r="U46" s="716"/>
      <c r="V46" s="716"/>
      <c r="W46" s="716"/>
      <c r="X46" s="716"/>
      <c r="Y46" s="60"/>
    </row>
    <row r="47" spans="1:25" ht="37.5" hidden="1" customHeight="1">
      <c r="A47" s="59"/>
      <c r="B47" s="61"/>
      <c r="C47" s="70"/>
      <c r="D47" s="68"/>
      <c r="E47" s="716"/>
      <c r="F47" s="716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60"/>
    </row>
    <row r="48" spans="1:25" ht="24" hidden="1" customHeight="1">
      <c r="A48" s="59"/>
      <c r="B48" s="61"/>
      <c r="C48" s="70"/>
      <c r="D48" s="68"/>
      <c r="E48" s="716"/>
      <c r="F48" s="716"/>
      <c r="G48" s="716"/>
      <c r="H48" s="716"/>
      <c r="I48" s="716"/>
      <c r="J48" s="716"/>
      <c r="K48" s="716"/>
      <c r="L48" s="716"/>
      <c r="M48" s="716"/>
      <c r="N48" s="716"/>
      <c r="O48" s="716"/>
      <c r="P48" s="716"/>
      <c r="Q48" s="716"/>
      <c r="R48" s="716"/>
      <c r="S48" s="716"/>
      <c r="T48" s="716"/>
      <c r="U48" s="716"/>
      <c r="V48" s="716"/>
      <c r="W48" s="716"/>
      <c r="X48" s="716"/>
      <c r="Y48" s="60"/>
    </row>
    <row r="49" spans="1:25" ht="51" hidden="1" customHeight="1">
      <c r="A49" s="59"/>
      <c r="B49" s="61"/>
      <c r="C49" s="70"/>
      <c r="D49" s="68"/>
      <c r="E49" s="716"/>
      <c r="F49" s="716"/>
      <c r="G49" s="716"/>
      <c r="H49" s="716"/>
      <c r="I49" s="716"/>
      <c r="J49" s="716"/>
      <c r="K49" s="716"/>
      <c r="L49" s="716"/>
      <c r="M49" s="716"/>
      <c r="N49" s="716"/>
      <c r="O49" s="716"/>
      <c r="P49" s="716"/>
      <c r="Q49" s="716"/>
      <c r="R49" s="716"/>
      <c r="S49" s="716"/>
      <c r="T49" s="716"/>
      <c r="U49" s="716"/>
      <c r="V49" s="716"/>
      <c r="W49" s="716"/>
      <c r="X49" s="716"/>
      <c r="Y49" s="60"/>
    </row>
    <row r="50" spans="1:25" ht="15" hidden="1">
      <c r="A50" s="59"/>
      <c r="B50" s="61"/>
      <c r="C50" s="70"/>
      <c r="D50" s="68"/>
      <c r="E50" s="716"/>
      <c r="F50" s="716"/>
      <c r="G50" s="716"/>
      <c r="H50" s="716"/>
      <c r="I50" s="716"/>
      <c r="J50" s="716"/>
      <c r="K50" s="716"/>
      <c r="L50" s="716"/>
      <c r="M50" s="716"/>
      <c r="N50" s="716"/>
      <c r="O50" s="716"/>
      <c r="P50" s="716"/>
      <c r="Q50" s="716"/>
      <c r="R50" s="716"/>
      <c r="S50" s="716"/>
      <c r="T50" s="716"/>
      <c r="U50" s="716"/>
      <c r="V50" s="716"/>
      <c r="W50" s="716"/>
      <c r="X50" s="716"/>
      <c r="Y50" s="60"/>
    </row>
    <row r="51" spans="1:25" ht="15" hidden="1">
      <c r="A51" s="59"/>
      <c r="B51" s="61"/>
      <c r="C51" s="70"/>
      <c r="D51" s="68"/>
      <c r="E51" s="716"/>
      <c r="F51" s="716"/>
      <c r="G51" s="716"/>
      <c r="H51" s="716"/>
      <c r="I51" s="716"/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/>
      <c r="V51" s="716"/>
      <c r="W51" s="716"/>
      <c r="X51" s="716"/>
      <c r="Y51" s="60"/>
    </row>
    <row r="52" spans="1:25" ht="15" hidden="1">
      <c r="A52" s="59"/>
      <c r="B52" s="61"/>
      <c r="C52" s="70"/>
      <c r="D52" s="68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60"/>
    </row>
    <row r="53" spans="1:25" ht="15" hidden="1">
      <c r="A53" s="59"/>
      <c r="B53" s="61"/>
      <c r="C53" s="70"/>
      <c r="D53" s="68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6"/>
      <c r="U53" s="716"/>
      <c r="V53" s="716"/>
      <c r="W53" s="716"/>
      <c r="X53" s="716"/>
      <c r="Y53" s="60"/>
    </row>
    <row r="54" spans="1:25" ht="15" hidden="1">
      <c r="A54" s="59"/>
      <c r="B54" s="61"/>
      <c r="C54" s="70"/>
      <c r="D54" s="68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60"/>
    </row>
    <row r="55" spans="1:25" ht="15" hidden="1">
      <c r="A55" s="59"/>
      <c r="B55" s="61"/>
      <c r="C55" s="70"/>
      <c r="D55" s="68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  <c r="Y55" s="60"/>
    </row>
    <row r="56" spans="1:25" ht="25.5" hidden="1" customHeight="1">
      <c r="A56" s="59"/>
      <c r="B56" s="61"/>
      <c r="C56" s="70"/>
      <c r="D56" s="71"/>
      <c r="E56" s="716"/>
      <c r="F56" s="716"/>
      <c r="G56" s="716"/>
      <c r="H56" s="716"/>
      <c r="I56" s="716"/>
      <c r="J56" s="716"/>
      <c r="K56" s="716"/>
      <c r="L56" s="716"/>
      <c r="M56" s="716"/>
      <c r="N56" s="716"/>
      <c r="O56" s="716"/>
      <c r="P56" s="716"/>
      <c r="Q56" s="716"/>
      <c r="R56" s="716"/>
      <c r="S56" s="716"/>
      <c r="T56" s="716"/>
      <c r="U56" s="716"/>
      <c r="V56" s="716"/>
      <c r="W56" s="716"/>
      <c r="X56" s="716"/>
      <c r="Y56" s="60"/>
    </row>
    <row r="57" spans="1:25" ht="15" hidden="1">
      <c r="A57" s="59"/>
      <c r="B57" s="61"/>
      <c r="C57" s="70"/>
      <c r="D57" s="71"/>
      <c r="E57" s="716"/>
      <c r="F57" s="716"/>
      <c r="G57" s="716"/>
      <c r="H57" s="716"/>
      <c r="I57" s="716"/>
      <c r="J57" s="716"/>
      <c r="K57" s="716"/>
      <c r="L57" s="716"/>
      <c r="M57" s="716"/>
      <c r="N57" s="716"/>
      <c r="O57" s="716"/>
      <c r="P57" s="716"/>
      <c r="Q57" s="716"/>
      <c r="R57" s="716"/>
      <c r="S57" s="716"/>
      <c r="T57" s="716"/>
      <c r="U57" s="716"/>
      <c r="V57" s="716"/>
      <c r="W57" s="716"/>
      <c r="X57" s="716"/>
      <c r="Y57" s="60"/>
    </row>
    <row r="58" spans="1:25" ht="15" hidden="1" customHeight="1">
      <c r="A58" s="59"/>
      <c r="B58" s="61"/>
      <c r="C58" s="70"/>
      <c r="D58" s="68"/>
      <c r="E58" s="699" t="s">
        <v>1933</v>
      </c>
      <c r="F58" s="699"/>
      <c r="G58" s="699"/>
      <c r="H58" s="700" t="s">
        <v>1722</v>
      </c>
      <c r="I58" s="700"/>
      <c r="J58" s="700"/>
      <c r="K58" s="700"/>
      <c r="L58" s="700"/>
      <c r="M58" s="700"/>
      <c r="N58" s="700"/>
      <c r="O58" s="700"/>
      <c r="P58" s="700"/>
      <c r="Q58" s="700"/>
      <c r="R58" s="700"/>
      <c r="S58" s="700"/>
      <c r="T58" s="700"/>
      <c r="U58" s="700"/>
      <c r="V58" s="700"/>
      <c r="W58" s="700"/>
      <c r="X58" s="700"/>
      <c r="Y58" s="60"/>
    </row>
    <row r="59" spans="1:25" ht="15" hidden="1" customHeight="1">
      <c r="A59" s="59"/>
      <c r="B59" s="61"/>
      <c r="C59" s="70"/>
      <c r="D59" s="68"/>
      <c r="E59" s="699"/>
      <c r="F59" s="699"/>
      <c r="G59" s="699"/>
      <c r="H59" s="700"/>
      <c r="I59" s="700"/>
      <c r="J59" s="700"/>
      <c r="K59" s="700"/>
      <c r="L59" s="700"/>
      <c r="M59" s="700"/>
      <c r="N59" s="700"/>
      <c r="O59" s="700"/>
      <c r="P59" s="700"/>
      <c r="Q59" s="700"/>
      <c r="R59" s="700"/>
      <c r="S59" s="700"/>
      <c r="T59" s="700"/>
      <c r="U59" s="700"/>
      <c r="V59" s="700"/>
      <c r="W59" s="700"/>
      <c r="X59" s="700"/>
      <c r="Y59" s="60"/>
    </row>
    <row r="60" spans="1:25" ht="15" hidden="1" customHeight="1">
      <c r="A60" s="59"/>
      <c r="B60" s="61"/>
      <c r="C60" s="70"/>
      <c r="D60" s="68"/>
      <c r="E60" s="699" t="s">
        <v>1934</v>
      </c>
      <c r="F60" s="699"/>
      <c r="G60" s="699"/>
      <c r="H60" s="700" t="s">
        <v>1928</v>
      </c>
      <c r="I60" s="700"/>
      <c r="J60" s="700"/>
      <c r="K60" s="700"/>
      <c r="L60" s="700"/>
      <c r="M60" s="700"/>
      <c r="N60" s="700"/>
      <c r="O60" s="700"/>
      <c r="P60" s="700"/>
      <c r="Q60" s="700"/>
      <c r="R60" s="700"/>
      <c r="S60" s="700"/>
      <c r="T60" s="700"/>
      <c r="U60" s="700"/>
      <c r="V60" s="700"/>
      <c r="W60" s="700"/>
      <c r="X60" s="700"/>
      <c r="Y60" s="60"/>
    </row>
    <row r="61" spans="1:25" ht="15" hidden="1">
      <c r="A61" s="59"/>
      <c r="B61" s="61"/>
      <c r="C61" s="70"/>
      <c r="D61" s="68"/>
      <c r="E61" s="1"/>
      <c r="F61" s="45"/>
      <c r="G61" s="46"/>
      <c r="H61" s="702" t="s">
        <v>1808</v>
      </c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60"/>
    </row>
    <row r="62" spans="1:25" ht="27.75" hidden="1" customHeight="1">
      <c r="A62" s="59"/>
      <c r="B62" s="61"/>
      <c r="C62" s="70"/>
      <c r="D62" s="68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60"/>
    </row>
    <row r="63" spans="1:25" ht="15" hidden="1">
      <c r="A63" s="59"/>
      <c r="B63" s="61"/>
      <c r="C63" s="70"/>
      <c r="D63" s="68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60"/>
    </row>
    <row r="64" spans="1:25" ht="15" hidden="1">
      <c r="A64" s="59"/>
      <c r="B64" s="61"/>
      <c r="C64" s="70"/>
      <c r="D64" s="68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60"/>
    </row>
    <row r="65" spans="1:25" ht="15" hidden="1">
      <c r="A65" s="59"/>
      <c r="B65" s="61"/>
      <c r="C65" s="70"/>
      <c r="D65" s="68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60"/>
    </row>
    <row r="66" spans="1:25" ht="15" hidden="1">
      <c r="A66" s="59"/>
      <c r="B66" s="61"/>
      <c r="C66" s="70"/>
      <c r="D66" s="68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60"/>
    </row>
    <row r="67" spans="1:25" ht="15" hidden="1">
      <c r="A67" s="59"/>
      <c r="B67" s="61"/>
      <c r="C67" s="70"/>
      <c r="D67" s="68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60"/>
    </row>
    <row r="68" spans="1:25" ht="89.25" hidden="1" customHeight="1">
      <c r="A68" s="59"/>
      <c r="B68" s="61"/>
      <c r="C68" s="70"/>
      <c r="D68" s="71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60"/>
    </row>
    <row r="69" spans="1:25" ht="15" hidden="1">
      <c r="A69" s="59"/>
      <c r="B69" s="61"/>
      <c r="C69" s="70"/>
      <c r="D69" s="71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60"/>
    </row>
    <row r="70" spans="1:25" ht="26.25" hidden="1" customHeight="1">
      <c r="A70" s="59"/>
      <c r="B70" s="61"/>
      <c r="C70" s="70"/>
      <c r="D70" s="6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60"/>
    </row>
    <row r="71" spans="1:25" ht="29.25" hidden="1" customHeight="1">
      <c r="A71" s="59"/>
      <c r="B71" s="61"/>
      <c r="C71" s="70"/>
      <c r="D71" s="68"/>
      <c r="E71" s="704" t="s">
        <v>2316</v>
      </c>
      <c r="F71" s="704"/>
      <c r="G71" s="704"/>
      <c r="H71" s="704"/>
      <c r="I71" s="704"/>
      <c r="J71" s="704"/>
      <c r="K71" s="704"/>
      <c r="L71" s="704"/>
      <c r="M71" s="704"/>
      <c r="N71" s="704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60"/>
    </row>
    <row r="72" spans="1:25" ht="27" hidden="1" customHeight="1">
      <c r="A72" s="59"/>
      <c r="B72" s="61"/>
      <c r="C72" s="70"/>
      <c r="D72" s="68"/>
      <c r="E72" s="700" t="s">
        <v>2502</v>
      </c>
      <c r="F72" s="700"/>
      <c r="G72" s="700"/>
      <c r="H72" s="700"/>
      <c r="I72" s="700"/>
      <c r="J72" s="700"/>
      <c r="K72" s="700"/>
      <c r="L72" s="700"/>
      <c r="M72" s="700"/>
      <c r="N72" s="700"/>
      <c r="O72" s="700"/>
      <c r="P72" s="700"/>
      <c r="Q72" s="700"/>
      <c r="R72" s="78"/>
      <c r="S72" s="78"/>
      <c r="T72" s="78"/>
      <c r="U72" s="78"/>
      <c r="V72" s="78"/>
      <c r="W72" s="78"/>
      <c r="X72" s="78"/>
      <c r="Y72" s="60"/>
    </row>
    <row r="73" spans="1:25" ht="38.25" hidden="1" customHeight="1">
      <c r="A73" s="59"/>
      <c r="B73" s="61"/>
      <c r="C73" s="70"/>
      <c r="D73" s="6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60"/>
    </row>
    <row r="74" spans="1:25" ht="15" hidden="1">
      <c r="A74" s="59"/>
      <c r="B74" s="61"/>
      <c r="C74" s="70"/>
      <c r="D74" s="68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60"/>
    </row>
    <row r="75" spans="1:25" ht="131.25" hidden="1" customHeight="1">
      <c r="A75" s="59"/>
      <c r="B75" s="61"/>
      <c r="C75" s="70"/>
      <c r="D75" s="68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60"/>
    </row>
    <row r="76" spans="1:25" ht="15" hidden="1" customHeight="1">
      <c r="A76" s="59"/>
      <c r="B76" s="61"/>
      <c r="C76" s="70"/>
      <c r="D76" s="68"/>
      <c r="E76" s="699"/>
      <c r="F76" s="699"/>
      <c r="G76" s="699"/>
      <c r="H76" s="703"/>
      <c r="I76" s="703"/>
      <c r="J76" s="703"/>
      <c r="K76" s="703"/>
      <c r="L76" s="703"/>
      <c r="M76" s="703"/>
      <c r="N76" s="703"/>
      <c r="O76" s="703"/>
      <c r="P76" s="703"/>
      <c r="Q76" s="703"/>
      <c r="R76" s="703"/>
      <c r="S76" s="703"/>
      <c r="T76" s="703"/>
      <c r="U76" s="703"/>
      <c r="V76" s="703"/>
      <c r="W76" s="703"/>
      <c r="X76" s="703"/>
      <c r="Y76" s="60"/>
    </row>
    <row r="77" spans="1:25" ht="15" hidden="1" customHeight="1">
      <c r="A77" s="59"/>
      <c r="B77" s="61"/>
      <c r="C77" s="70"/>
      <c r="D77" s="68"/>
      <c r="E77" s="699" t="s">
        <v>1933</v>
      </c>
      <c r="F77" s="699"/>
      <c r="G77" s="699"/>
      <c r="H77" s="700" t="s">
        <v>1722</v>
      </c>
      <c r="I77" s="700"/>
      <c r="J77" s="700"/>
      <c r="K77" s="700"/>
      <c r="L77" s="700"/>
      <c r="M77" s="700"/>
      <c r="N77" s="700"/>
      <c r="O77" s="700"/>
      <c r="P77" s="700"/>
      <c r="Q77" s="700"/>
      <c r="R77" s="700"/>
      <c r="S77" s="700"/>
      <c r="T77" s="700"/>
      <c r="U77" s="700"/>
      <c r="V77" s="700"/>
      <c r="W77" s="700"/>
      <c r="X77" s="700"/>
      <c r="Y77" s="60"/>
    </row>
    <row r="78" spans="1:25" ht="15" hidden="1" customHeight="1">
      <c r="A78" s="59"/>
      <c r="B78" s="61"/>
      <c r="C78" s="70"/>
      <c r="D78" s="68"/>
      <c r="E78" s="701"/>
      <c r="F78" s="701"/>
      <c r="G78" s="701"/>
      <c r="H78" s="707"/>
      <c r="I78" s="708"/>
      <c r="J78" s="708"/>
      <c r="K78" s="708"/>
      <c r="L78" s="708"/>
      <c r="M78" s="708"/>
      <c r="N78" s="708"/>
      <c r="O78" s="708"/>
      <c r="P78" s="708"/>
      <c r="Q78" s="708"/>
      <c r="R78" s="90"/>
      <c r="S78" s="90"/>
      <c r="T78" s="90"/>
      <c r="U78" s="90"/>
      <c r="V78" s="90"/>
      <c r="W78" s="90"/>
      <c r="X78" s="90"/>
      <c r="Y78" s="60"/>
    </row>
    <row r="79" spans="1:25" ht="15" hidden="1" customHeight="1">
      <c r="A79" s="59"/>
      <c r="B79" s="61"/>
      <c r="C79" s="70"/>
      <c r="D79" s="68"/>
      <c r="E79" s="701"/>
      <c r="F79" s="701"/>
      <c r="G79" s="701"/>
      <c r="H79" s="709"/>
      <c r="I79" s="710"/>
      <c r="J79" s="710"/>
      <c r="K79" s="710"/>
      <c r="L79" s="710"/>
      <c r="M79" s="710"/>
      <c r="N79" s="710"/>
      <c r="O79" s="710"/>
      <c r="P79" s="710"/>
      <c r="Q79" s="710"/>
      <c r="R79" s="45"/>
      <c r="S79" s="45"/>
      <c r="T79" s="45"/>
      <c r="U79" s="45"/>
      <c r="V79" s="45"/>
      <c r="W79" s="45"/>
      <c r="X79" s="45"/>
      <c r="Y79" s="60"/>
    </row>
    <row r="80" spans="1:25" ht="15" hidden="1">
      <c r="A80" s="59"/>
      <c r="B80" s="61"/>
      <c r="C80" s="70"/>
      <c r="D80" s="68"/>
      <c r="E80" s="132"/>
      <c r="F80" s="132"/>
      <c r="G80" s="131"/>
      <c r="H80" s="133"/>
      <c r="I80" s="133"/>
      <c r="J80" s="133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60"/>
    </row>
    <row r="81" spans="1:27" ht="15" hidden="1">
      <c r="A81" s="59"/>
      <c r="B81" s="61"/>
      <c r="C81" s="70"/>
      <c r="D81" s="68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60"/>
    </row>
    <row r="82" spans="1:27" ht="15" hidden="1">
      <c r="A82" s="59"/>
      <c r="B82" s="61"/>
      <c r="C82" s="70"/>
      <c r="D82" s="68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60"/>
    </row>
    <row r="83" spans="1:27" ht="15" hidden="1">
      <c r="A83" s="59"/>
      <c r="B83" s="61"/>
      <c r="C83" s="70"/>
      <c r="D83" s="68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60"/>
    </row>
    <row r="84" spans="1:27" ht="15" hidden="1">
      <c r="A84" s="59"/>
      <c r="B84" s="61"/>
      <c r="C84" s="70"/>
      <c r="D84" s="68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60"/>
    </row>
    <row r="85" spans="1:27" ht="15" hidden="1">
      <c r="A85" s="59"/>
      <c r="B85" s="61"/>
      <c r="C85" s="70"/>
      <c r="D85" s="68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60"/>
    </row>
    <row r="86" spans="1:27" ht="15" hidden="1">
      <c r="A86" s="59"/>
      <c r="B86" s="61"/>
      <c r="C86" s="70"/>
      <c r="D86" s="68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60"/>
    </row>
    <row r="87" spans="1:27" ht="15" hidden="1">
      <c r="A87" s="59"/>
      <c r="B87" s="61"/>
      <c r="C87" s="70"/>
      <c r="D87" s="68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60"/>
    </row>
    <row r="88" spans="1:27" ht="15" hidden="1">
      <c r="A88" s="59"/>
      <c r="B88" s="61"/>
      <c r="C88" s="70"/>
      <c r="D88" s="68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60"/>
    </row>
    <row r="89" spans="1:27" ht="15" hidden="1">
      <c r="A89" s="59"/>
      <c r="B89" s="61"/>
      <c r="C89" s="70"/>
      <c r="D89" s="68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60"/>
    </row>
    <row r="90" spans="1:27" ht="15" hidden="1">
      <c r="A90" s="59"/>
      <c r="B90" s="61"/>
      <c r="C90" s="70"/>
      <c r="D90" s="68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60"/>
    </row>
    <row r="91" spans="1:27" ht="27" hidden="1" customHeight="1">
      <c r="A91" s="59"/>
      <c r="B91" s="61"/>
      <c r="C91" s="70"/>
      <c r="D91" s="71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60"/>
    </row>
    <row r="92" spans="1:27" ht="15" hidden="1">
      <c r="A92" s="59"/>
      <c r="B92" s="61"/>
      <c r="C92" s="70"/>
      <c r="D92" s="71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60"/>
    </row>
    <row r="93" spans="1:27" ht="25.5" hidden="1" customHeight="1">
      <c r="A93" s="59"/>
      <c r="B93" s="61"/>
      <c r="C93" s="70"/>
      <c r="D93" s="68"/>
      <c r="E93" s="706" t="s">
        <v>1323</v>
      </c>
      <c r="F93" s="706"/>
      <c r="G93" s="706"/>
      <c r="H93" s="706"/>
      <c r="I93" s="706"/>
      <c r="J93" s="706"/>
      <c r="K93" s="706"/>
      <c r="L93" s="706"/>
      <c r="M93" s="706"/>
      <c r="N93" s="706"/>
      <c r="O93" s="706"/>
      <c r="P93" s="706"/>
      <c r="Q93" s="706"/>
      <c r="R93" s="706"/>
      <c r="S93" s="706"/>
      <c r="T93" s="706"/>
      <c r="U93" s="706"/>
      <c r="V93" s="706"/>
      <c r="W93" s="706"/>
      <c r="X93" s="706"/>
      <c r="Y93" s="60"/>
    </row>
    <row r="94" spans="1:27" ht="15" hidden="1" customHeight="1">
      <c r="A94" s="59"/>
      <c r="B94" s="61"/>
      <c r="C94" s="70"/>
      <c r="D94" s="68"/>
      <c r="E94" s="47"/>
      <c r="F94" s="47"/>
      <c r="G94" s="47"/>
      <c r="H94" s="63"/>
      <c r="I94" s="63"/>
      <c r="J94" s="63"/>
      <c r="K94" s="63"/>
      <c r="L94" s="63"/>
      <c r="M94" s="63"/>
      <c r="N94" s="63"/>
      <c r="O94" s="64"/>
      <c r="P94" s="64"/>
      <c r="Q94" s="64"/>
      <c r="R94" s="64"/>
      <c r="S94" s="64"/>
      <c r="T94" s="64"/>
      <c r="U94" s="47"/>
      <c r="V94" s="47"/>
      <c r="W94" s="47"/>
      <c r="X94" s="47"/>
      <c r="Y94" s="60"/>
    </row>
    <row r="95" spans="1:27" ht="15" hidden="1" customHeight="1">
      <c r="A95" s="59"/>
      <c r="B95" s="61"/>
      <c r="C95" s="70"/>
      <c r="D95" s="68"/>
      <c r="E95" s="73"/>
      <c r="F95" s="705" t="s">
        <v>1835</v>
      </c>
      <c r="G95" s="705"/>
      <c r="H95" s="705"/>
      <c r="I95" s="705"/>
      <c r="J95" s="705"/>
      <c r="K95" s="705"/>
      <c r="L95" s="705"/>
      <c r="M95" s="705"/>
      <c r="N95" s="705"/>
      <c r="O95" s="705"/>
      <c r="P95" s="705"/>
      <c r="Q95" s="705"/>
      <c r="R95" s="705"/>
      <c r="S95" s="705"/>
      <c r="T95" s="64"/>
      <c r="U95" s="47"/>
      <c r="V95" s="47"/>
      <c r="W95" s="47"/>
      <c r="X95" s="47"/>
      <c r="Y95" s="60"/>
      <c r="AA95" s="54" t="s">
        <v>1836</v>
      </c>
    </row>
    <row r="96" spans="1:27" ht="15" hidden="1" customHeight="1">
      <c r="A96" s="59"/>
      <c r="B96" s="61"/>
      <c r="C96" s="70"/>
      <c r="D96" s="68"/>
      <c r="E96" s="47"/>
      <c r="F96" s="47"/>
      <c r="G96" s="47"/>
      <c r="H96" s="63"/>
      <c r="I96" s="63"/>
      <c r="J96" s="63"/>
      <c r="K96" s="63"/>
      <c r="L96" s="63"/>
      <c r="M96" s="63"/>
      <c r="N96" s="63"/>
      <c r="O96" s="64"/>
      <c r="P96" s="64"/>
      <c r="Q96" s="64"/>
      <c r="R96" s="64"/>
      <c r="S96" s="64"/>
      <c r="T96" s="64"/>
      <c r="U96" s="47"/>
      <c r="V96" s="47"/>
      <c r="W96" s="47"/>
      <c r="X96" s="47"/>
      <c r="Y96" s="60"/>
    </row>
    <row r="97" spans="1:25" ht="15" hidden="1">
      <c r="A97" s="59"/>
      <c r="B97" s="61"/>
      <c r="C97" s="70"/>
      <c r="D97" s="68"/>
      <c r="E97" s="47"/>
      <c r="F97" s="705" t="s">
        <v>1837</v>
      </c>
      <c r="G97" s="705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60"/>
    </row>
    <row r="98" spans="1:25" ht="15" hidden="1">
      <c r="A98" s="59"/>
      <c r="B98" s="61"/>
      <c r="C98" s="70"/>
      <c r="D98" s="68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60"/>
    </row>
    <row r="99" spans="1:25" ht="15" hidden="1">
      <c r="A99" s="59"/>
      <c r="B99" s="61"/>
      <c r="C99" s="70"/>
      <c r="D99" s="68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60"/>
    </row>
    <row r="100" spans="1:25" ht="15" hidden="1">
      <c r="A100" s="59"/>
      <c r="B100" s="61"/>
      <c r="C100" s="70"/>
      <c r="D100" s="68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60"/>
    </row>
    <row r="101" spans="1:25" ht="15" hidden="1">
      <c r="A101" s="59"/>
      <c r="B101" s="61"/>
      <c r="C101" s="70"/>
      <c r="D101" s="68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60"/>
    </row>
    <row r="102" spans="1:25" ht="15" hidden="1">
      <c r="A102" s="59"/>
      <c r="B102" s="61"/>
      <c r="C102" s="70"/>
      <c r="D102" s="68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60"/>
    </row>
    <row r="103" spans="1:25" ht="15" hidden="1">
      <c r="A103" s="59"/>
      <c r="B103" s="61"/>
      <c r="C103" s="70"/>
      <c r="D103" s="68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60"/>
    </row>
    <row r="104" spans="1:25" ht="15" hidden="1">
      <c r="A104" s="59"/>
      <c r="B104" s="61"/>
      <c r="C104" s="70"/>
      <c r="D104" s="68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60"/>
    </row>
    <row r="105" spans="1:25" ht="15" hidden="1">
      <c r="A105" s="59"/>
      <c r="B105" s="61"/>
      <c r="C105" s="70"/>
      <c r="D105" s="68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60"/>
    </row>
    <row r="106" spans="1:25" ht="30" hidden="1" customHeight="1">
      <c r="A106" s="59"/>
      <c r="B106" s="61"/>
      <c r="C106" s="70"/>
      <c r="D106" s="68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60"/>
    </row>
    <row r="107" spans="1:25" ht="31.5" hidden="1" customHeight="1">
      <c r="A107" s="59"/>
      <c r="B107" s="61"/>
      <c r="C107" s="70"/>
      <c r="D107" s="68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60"/>
    </row>
    <row r="108" spans="1:25" ht="15" customHeight="1">
      <c r="A108" s="59"/>
      <c r="B108" s="65"/>
      <c r="C108" s="74"/>
      <c r="D108" s="75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66"/>
    </row>
  </sheetData>
  <sheetProtection password="FA9C" sheet="1" objects="1" scenarios="1" formatColumns="0" formatRows="0"/>
  <dataConsolidate/>
  <mergeCells count="33">
    <mergeCell ref="F21:M21"/>
    <mergeCell ref="P21:X21"/>
    <mergeCell ref="B2:G2"/>
    <mergeCell ref="B3:C3"/>
    <mergeCell ref="B5:Y5"/>
    <mergeCell ref="E7:X13"/>
    <mergeCell ref="E14:X19"/>
    <mergeCell ref="E58:G58"/>
    <mergeCell ref="H58:X58"/>
    <mergeCell ref="F22:M22"/>
    <mergeCell ref="P22:X22"/>
    <mergeCell ref="E41:X45"/>
    <mergeCell ref="E46:X57"/>
    <mergeCell ref="E35:X39"/>
    <mergeCell ref="E40:X40"/>
    <mergeCell ref="F97:X97"/>
    <mergeCell ref="E76:G76"/>
    <mergeCell ref="E77:G77"/>
    <mergeCell ref="E93:X93"/>
    <mergeCell ref="F95:S95"/>
    <mergeCell ref="H78:Q78"/>
    <mergeCell ref="H79:Q79"/>
    <mergeCell ref="E79:G79"/>
    <mergeCell ref="E59:G59"/>
    <mergeCell ref="H59:X59"/>
    <mergeCell ref="E78:G78"/>
    <mergeCell ref="E60:G60"/>
    <mergeCell ref="H60:X60"/>
    <mergeCell ref="H61:X61"/>
    <mergeCell ref="H76:X76"/>
    <mergeCell ref="H77:X77"/>
    <mergeCell ref="E71:N71"/>
    <mergeCell ref="E72:Q72"/>
  </mergeCells>
  <phoneticPr fontId="10" type="noConversion"/>
  <hyperlinks>
    <hyperlink ref="H58" r:id="rId1"/>
    <hyperlink ref="H60" r:id="rId2"/>
    <hyperlink ref="H58:X58" r:id="rId3" tooltip="Кликните по ссылке, чтобы перейти на сайт службы поддержки пользователей" display="http://tariff.support/index.php?a=add&amp;catid=22"/>
    <hyperlink ref="E40" r:id="rId4"/>
    <hyperlink ref="E40:X40" r:id="rId5" tooltip="http://www.fstrf.ru/regions/region/showlist" display="http://www.fstrf.ru/regions/region/showlist"/>
    <hyperlink ref="H60:X60" r:id="rId6" display="http://eiasfst.ru/?page=show_distrs"/>
    <hyperlink ref="E72" r:id="rId7"/>
    <hyperlink ref="H77" r:id="rId8"/>
    <hyperlink ref="H77:X77" r:id="rId9" tooltip="Кликните по ссылке, чтобы перейти на сайт службы поддержки пользователей" display="http://tariff.support/index.php?a=add&amp;catid=22"/>
  </hyperlinks>
  <pageMargins left="0.7" right="0.7" top="0.75" bottom="0.75" header="0.3" footer="0.3"/>
  <pageSetup paperSize="9" orientation="portrait" horizontalDpi="180" verticalDpi="180" r:id="rId10"/>
  <headerFooter alignWithMargins="0"/>
  <drawing r:id="rId1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List12">
    <tabColor indexed="20"/>
  </sheetPr>
  <dimension ref="A1:GD212"/>
  <sheetViews>
    <sheetView showGridLines="0" topLeftCell="C11" zoomScaleNormal="100" workbookViewId="0">
      <pane xSplit="4" ySplit="7" topLeftCell="G18" activePane="bottomRight" state="frozen"/>
      <selection activeCell="A14" sqref="A14:IV14"/>
      <selection pane="topRight" activeCell="A14" sqref="A14:IV14"/>
      <selection pane="bottomLeft" activeCell="A14" sqref="A14:IV14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7" width="12.7109375" style="343" customWidth="1"/>
    <col min="8" max="8" width="12.7109375" style="343" hidden="1" customWidth="1"/>
    <col min="9" max="9" width="12.7109375" style="343" customWidth="1"/>
    <col min="10" max="10" width="12.7109375" style="343" hidden="1" customWidth="1"/>
    <col min="11" max="11" width="12.7109375" style="343" customWidth="1"/>
    <col min="12" max="12" width="12.7109375" style="343" hidden="1" customWidth="1"/>
    <col min="13" max="13" width="12.7109375" style="343" customWidth="1"/>
    <col min="14" max="14" width="12.7109375" style="343" hidden="1" customWidth="1"/>
    <col min="15" max="17" width="12.7109375" style="343" customWidth="1"/>
    <col min="18" max="20" width="12.7109375" style="343" hidden="1" customWidth="1"/>
    <col min="21" max="23" width="12.7109375" style="343" customWidth="1"/>
    <col min="24" max="26" width="12.7109375" style="343" hidden="1" customWidth="1"/>
    <col min="27" max="29" width="12.7109375" style="343" customWidth="1"/>
    <col min="30" max="32" width="12.7109375" style="343" hidden="1" customWidth="1"/>
    <col min="33" max="35" width="12.7109375" style="343" customWidth="1"/>
    <col min="36" max="38" width="12.7109375" style="343" hidden="1" customWidth="1"/>
    <col min="39" max="41" width="12.7109375" style="343" customWidth="1"/>
    <col min="42" max="44" width="12.7109375" style="343" hidden="1" customWidth="1"/>
    <col min="45" max="186" width="12.7109375" style="343" customWidth="1"/>
    <col min="187" max="16384" width="9.140625" style="343"/>
  </cols>
  <sheetData>
    <row r="1" spans="1:186" hidden="1">
      <c r="A1" s="339" t="s">
        <v>2374</v>
      </c>
      <c r="D1" s="342"/>
      <c r="E1" s="342"/>
      <c r="F1" s="342"/>
      <c r="G1" s="342"/>
      <c r="H1" s="462"/>
      <c r="I1" s="342"/>
      <c r="J1" s="462"/>
      <c r="K1" s="342"/>
      <c r="L1" s="462"/>
      <c r="M1" s="342"/>
      <c r="N1" s="462"/>
      <c r="O1" s="342"/>
      <c r="P1" s="342"/>
      <c r="Q1" s="342"/>
      <c r="R1" s="462"/>
      <c r="S1" s="462"/>
      <c r="T1" s="462"/>
      <c r="U1" s="34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342"/>
      <c r="AN1" s="342"/>
      <c r="AO1" s="342"/>
      <c r="AP1" s="462"/>
      <c r="AQ1" s="462"/>
      <c r="AR1" s="462"/>
      <c r="AS1" s="342"/>
      <c r="AT1" s="342"/>
      <c r="AU1" s="342"/>
      <c r="AV1" s="342"/>
      <c r="AW1" s="342"/>
      <c r="AX1" s="342"/>
      <c r="AY1" s="342"/>
      <c r="AZ1" s="462"/>
      <c r="BA1" s="462"/>
      <c r="BB1" s="462"/>
      <c r="BC1" s="462"/>
      <c r="BD1" s="462"/>
      <c r="BE1" s="462"/>
      <c r="BF1" s="462"/>
      <c r="BG1" s="462"/>
      <c r="BH1" s="462"/>
      <c r="BI1" s="462"/>
      <c r="BJ1" s="462"/>
      <c r="BK1" s="462"/>
      <c r="BL1" s="462"/>
      <c r="BM1" s="462"/>
      <c r="BN1" s="46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2"/>
      <c r="CP1" s="462"/>
      <c r="CQ1" s="462"/>
      <c r="CR1" s="46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462"/>
      <c r="DI1" s="462"/>
      <c r="DJ1" s="462"/>
      <c r="DK1" s="462"/>
      <c r="DL1" s="462"/>
      <c r="DM1" s="462"/>
      <c r="DN1" s="462"/>
      <c r="DO1" s="462"/>
      <c r="DP1" s="462"/>
      <c r="DQ1" s="462"/>
      <c r="DR1" s="462"/>
      <c r="DS1" s="462"/>
      <c r="DT1" s="462"/>
      <c r="DU1" s="462"/>
      <c r="DV1" s="46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462"/>
      <c r="EM1" s="462"/>
      <c r="EN1" s="462"/>
      <c r="EO1" s="462"/>
      <c r="EP1" s="462"/>
      <c r="EQ1" s="462"/>
      <c r="ER1" s="462"/>
      <c r="ES1" s="462"/>
      <c r="ET1" s="462"/>
      <c r="EU1" s="462"/>
      <c r="EV1" s="462"/>
      <c r="EW1" s="462"/>
      <c r="EX1" s="462"/>
      <c r="EY1" s="462"/>
      <c r="EZ1" s="46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462"/>
      <c r="FQ1" s="462"/>
      <c r="FR1" s="462"/>
      <c r="FS1" s="462"/>
      <c r="FT1" s="462"/>
      <c r="FU1" s="462"/>
      <c r="FV1" s="462"/>
      <c r="FW1" s="462"/>
      <c r="FX1" s="462"/>
      <c r="FY1" s="462"/>
      <c r="FZ1" s="462"/>
      <c r="GA1" s="462"/>
      <c r="GB1" s="462"/>
      <c r="GC1" s="462"/>
      <c r="GD1" s="462"/>
    </row>
    <row r="2" spans="1:186" hidden="1">
      <c r="D2" s="342"/>
      <c r="E2" s="342"/>
      <c r="F2" s="342"/>
      <c r="G2" s="342"/>
      <c r="H2" s="462"/>
      <c r="I2" s="342"/>
      <c r="J2" s="462"/>
      <c r="K2" s="342"/>
      <c r="L2" s="462"/>
      <c r="M2" s="342"/>
      <c r="N2" s="462"/>
      <c r="O2" s="342"/>
      <c r="P2" s="342"/>
      <c r="Q2" s="342"/>
      <c r="R2" s="462"/>
      <c r="S2" s="462"/>
      <c r="T2" s="462"/>
      <c r="U2" s="34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342"/>
      <c r="AN2" s="342"/>
      <c r="AO2" s="342"/>
      <c r="AP2" s="462"/>
      <c r="AQ2" s="462"/>
      <c r="AR2" s="462"/>
      <c r="AS2" s="342"/>
      <c r="AT2" s="342"/>
      <c r="AU2" s="342"/>
      <c r="AV2" s="342"/>
      <c r="AW2" s="342"/>
      <c r="AX2" s="342"/>
      <c r="AY2" s="342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462"/>
      <c r="CE2" s="462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342"/>
      <c r="DH2" s="462"/>
      <c r="DI2" s="462"/>
      <c r="DJ2" s="462"/>
      <c r="DK2" s="462"/>
      <c r="DL2" s="462"/>
      <c r="DM2" s="462"/>
      <c r="DN2" s="462"/>
      <c r="DO2" s="462"/>
      <c r="DP2" s="462"/>
      <c r="DQ2" s="462"/>
      <c r="DR2" s="462"/>
      <c r="DS2" s="462"/>
      <c r="DT2" s="462"/>
      <c r="DU2" s="462"/>
      <c r="DV2" s="462"/>
      <c r="DW2" s="342"/>
      <c r="DX2" s="342"/>
      <c r="DY2" s="342"/>
      <c r="DZ2" s="342"/>
      <c r="EA2" s="342"/>
      <c r="EB2" s="342"/>
      <c r="EC2" s="342"/>
      <c r="ED2" s="342"/>
      <c r="EE2" s="342"/>
      <c r="EF2" s="342"/>
      <c r="EG2" s="342"/>
      <c r="EH2" s="342"/>
      <c r="EI2" s="342"/>
      <c r="EJ2" s="342"/>
      <c r="EK2" s="342"/>
      <c r="EL2" s="462"/>
      <c r="EM2" s="462"/>
      <c r="EN2" s="462"/>
      <c r="EO2" s="462"/>
      <c r="EP2" s="462"/>
      <c r="EQ2" s="462"/>
      <c r="ER2" s="462"/>
      <c r="ES2" s="462"/>
      <c r="ET2" s="462"/>
      <c r="EU2" s="462"/>
      <c r="EV2" s="462"/>
      <c r="EW2" s="462"/>
      <c r="EX2" s="462"/>
      <c r="EY2" s="462"/>
      <c r="EZ2" s="462"/>
      <c r="FA2" s="342"/>
      <c r="FB2" s="342"/>
      <c r="FC2" s="342"/>
      <c r="FD2" s="342"/>
      <c r="FE2" s="342"/>
      <c r="FF2" s="342"/>
      <c r="FG2" s="342"/>
      <c r="FH2" s="342"/>
      <c r="FI2" s="342"/>
      <c r="FJ2" s="342"/>
      <c r="FK2" s="342"/>
      <c r="FL2" s="342"/>
      <c r="FM2" s="342"/>
      <c r="FN2" s="342"/>
      <c r="FO2" s="342"/>
      <c r="FP2" s="462"/>
      <c r="FQ2" s="462"/>
      <c r="FR2" s="462"/>
      <c r="FS2" s="462"/>
      <c r="FT2" s="462"/>
      <c r="FU2" s="462"/>
      <c r="FV2" s="462"/>
      <c r="FW2" s="462"/>
      <c r="FX2" s="462"/>
      <c r="FY2" s="462"/>
      <c r="FZ2" s="462"/>
      <c r="GA2" s="462"/>
      <c r="GB2" s="462"/>
      <c r="GC2" s="462"/>
      <c r="GD2" s="462"/>
    </row>
    <row r="3" spans="1:186" hidden="1">
      <c r="D3" s="342"/>
      <c r="E3" s="342"/>
      <c r="F3" s="342"/>
      <c r="G3" s="342"/>
      <c r="H3" s="462"/>
      <c r="I3" s="342"/>
      <c r="J3" s="462"/>
      <c r="K3" s="342"/>
      <c r="L3" s="462"/>
      <c r="M3" s="342"/>
      <c r="N3" s="462"/>
      <c r="O3" s="342"/>
      <c r="P3" s="342"/>
      <c r="Q3" s="342"/>
      <c r="R3" s="462"/>
      <c r="S3" s="462"/>
      <c r="T3" s="462"/>
      <c r="U3" s="342"/>
      <c r="V3" s="462"/>
      <c r="W3" s="462"/>
      <c r="X3" s="462"/>
      <c r="Y3" s="462"/>
      <c r="Z3" s="462"/>
      <c r="AA3" s="462"/>
      <c r="AB3" s="462"/>
      <c r="AC3" s="462"/>
      <c r="AD3" s="462"/>
      <c r="AE3" s="462"/>
      <c r="AF3" s="462"/>
      <c r="AG3" s="462"/>
      <c r="AH3" s="462"/>
      <c r="AI3" s="462"/>
      <c r="AJ3" s="462"/>
      <c r="AK3" s="462"/>
      <c r="AL3" s="462"/>
      <c r="AM3" s="342"/>
      <c r="AN3" s="342"/>
      <c r="AO3" s="342"/>
      <c r="AP3" s="462"/>
      <c r="AQ3" s="462"/>
      <c r="AR3" s="462"/>
      <c r="AS3" s="342"/>
      <c r="AT3" s="342"/>
      <c r="AU3" s="342"/>
      <c r="AV3" s="342"/>
      <c r="AW3" s="342"/>
      <c r="AX3" s="342"/>
      <c r="AY3" s="342"/>
      <c r="AZ3" s="462"/>
      <c r="BA3" s="462"/>
      <c r="BB3" s="462"/>
      <c r="BC3" s="462"/>
      <c r="BD3" s="462"/>
      <c r="BE3" s="462"/>
      <c r="BF3" s="462"/>
      <c r="BG3" s="462"/>
      <c r="BH3" s="462"/>
      <c r="BI3" s="462"/>
      <c r="BJ3" s="462"/>
      <c r="BK3" s="462"/>
      <c r="BL3" s="462"/>
      <c r="BM3" s="462"/>
      <c r="BN3" s="46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462"/>
      <c r="CE3" s="462"/>
      <c r="CF3" s="462"/>
      <c r="CG3" s="462"/>
      <c r="CH3" s="462"/>
      <c r="CI3" s="462"/>
      <c r="CJ3" s="462"/>
      <c r="CK3" s="462"/>
      <c r="CL3" s="462"/>
      <c r="CM3" s="462"/>
      <c r="CN3" s="462"/>
      <c r="CO3" s="462"/>
      <c r="CP3" s="462"/>
      <c r="CQ3" s="462"/>
      <c r="CR3" s="46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462"/>
      <c r="DI3" s="462"/>
      <c r="DJ3" s="462"/>
      <c r="DK3" s="462"/>
      <c r="DL3" s="462"/>
      <c r="DM3" s="462"/>
      <c r="DN3" s="462"/>
      <c r="DO3" s="462"/>
      <c r="DP3" s="462"/>
      <c r="DQ3" s="462"/>
      <c r="DR3" s="462"/>
      <c r="DS3" s="462"/>
      <c r="DT3" s="462"/>
      <c r="DU3" s="462"/>
      <c r="DV3" s="46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462"/>
      <c r="EM3" s="462"/>
      <c r="EN3" s="462"/>
      <c r="EO3" s="462"/>
      <c r="EP3" s="462"/>
      <c r="EQ3" s="462"/>
      <c r="ER3" s="462"/>
      <c r="ES3" s="462"/>
      <c r="ET3" s="462"/>
      <c r="EU3" s="462"/>
      <c r="EV3" s="462"/>
      <c r="EW3" s="462"/>
      <c r="EX3" s="462"/>
      <c r="EY3" s="462"/>
      <c r="EZ3" s="462"/>
      <c r="FA3" s="342"/>
      <c r="FB3" s="342"/>
      <c r="FC3" s="342"/>
      <c r="FD3" s="342"/>
      <c r="FE3" s="342"/>
      <c r="FF3" s="342"/>
      <c r="FG3" s="342"/>
      <c r="FH3" s="342"/>
      <c r="FI3" s="342"/>
      <c r="FJ3" s="342"/>
      <c r="FK3" s="342"/>
      <c r="FL3" s="342"/>
      <c r="FM3" s="342"/>
      <c r="FN3" s="342"/>
      <c r="FO3" s="342"/>
      <c r="FP3" s="462"/>
      <c r="FQ3" s="462"/>
      <c r="FR3" s="462"/>
      <c r="FS3" s="462"/>
      <c r="FT3" s="462"/>
      <c r="FU3" s="462"/>
      <c r="FV3" s="462"/>
      <c r="FW3" s="462"/>
      <c r="FX3" s="462"/>
      <c r="FY3" s="462"/>
      <c r="FZ3" s="462"/>
      <c r="GA3" s="462"/>
      <c r="GB3" s="462"/>
      <c r="GC3" s="462"/>
      <c r="GD3" s="462"/>
    </row>
    <row r="4" spans="1:186" hidden="1">
      <c r="D4" s="342"/>
      <c r="E4" s="342"/>
      <c r="F4" s="342"/>
      <c r="G4" s="342"/>
      <c r="H4" s="462"/>
      <c r="I4" s="342"/>
      <c r="J4" s="462"/>
      <c r="K4" s="342"/>
      <c r="L4" s="462"/>
      <c r="M4" s="342"/>
      <c r="N4" s="462"/>
      <c r="O4" s="342"/>
      <c r="P4" s="342"/>
      <c r="Q4" s="342"/>
      <c r="R4" s="462"/>
      <c r="S4" s="462"/>
      <c r="T4" s="462"/>
      <c r="U4" s="34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342"/>
      <c r="AN4" s="342"/>
      <c r="AO4" s="342"/>
      <c r="AP4" s="462"/>
      <c r="AQ4" s="462"/>
      <c r="AR4" s="462"/>
      <c r="AS4" s="342"/>
      <c r="AT4" s="342"/>
      <c r="AU4" s="342"/>
      <c r="AV4" s="342"/>
      <c r="AW4" s="342"/>
      <c r="AX4" s="342"/>
      <c r="AY4" s="342"/>
      <c r="AZ4" s="462"/>
      <c r="BA4" s="462"/>
      <c r="BB4" s="462"/>
      <c r="BC4" s="462"/>
      <c r="BD4" s="462"/>
      <c r="BE4" s="462"/>
      <c r="BF4" s="462"/>
      <c r="BG4" s="462"/>
      <c r="BH4" s="462"/>
      <c r="BI4" s="462"/>
      <c r="BJ4" s="462"/>
      <c r="BK4" s="462"/>
      <c r="BL4" s="462"/>
      <c r="BM4" s="462"/>
      <c r="BN4" s="46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462"/>
      <c r="CE4" s="462"/>
      <c r="CF4" s="462"/>
      <c r="CG4" s="462"/>
      <c r="CH4" s="462"/>
      <c r="CI4" s="462"/>
      <c r="CJ4" s="462"/>
      <c r="CK4" s="462"/>
      <c r="CL4" s="462"/>
      <c r="CM4" s="462"/>
      <c r="CN4" s="462"/>
      <c r="CO4" s="462"/>
      <c r="CP4" s="462"/>
      <c r="CQ4" s="462"/>
      <c r="CR4" s="46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462"/>
      <c r="DI4" s="462"/>
      <c r="DJ4" s="462"/>
      <c r="DK4" s="462"/>
      <c r="DL4" s="462"/>
      <c r="DM4" s="462"/>
      <c r="DN4" s="462"/>
      <c r="DO4" s="462"/>
      <c r="DP4" s="462"/>
      <c r="DQ4" s="462"/>
      <c r="DR4" s="462"/>
      <c r="DS4" s="462"/>
      <c r="DT4" s="462"/>
      <c r="DU4" s="462"/>
      <c r="DV4" s="46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462"/>
      <c r="EM4" s="462"/>
      <c r="EN4" s="462"/>
      <c r="EO4" s="462"/>
      <c r="EP4" s="462"/>
      <c r="EQ4" s="462"/>
      <c r="ER4" s="462"/>
      <c r="ES4" s="462"/>
      <c r="ET4" s="462"/>
      <c r="EU4" s="462"/>
      <c r="EV4" s="462"/>
      <c r="EW4" s="462"/>
      <c r="EX4" s="462"/>
      <c r="EY4" s="462"/>
      <c r="EZ4" s="46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462"/>
      <c r="FQ4" s="462"/>
      <c r="FR4" s="462"/>
      <c r="FS4" s="462"/>
      <c r="FT4" s="462"/>
      <c r="FU4" s="462"/>
      <c r="FV4" s="462"/>
      <c r="FW4" s="462"/>
      <c r="FX4" s="462"/>
      <c r="FY4" s="462"/>
      <c r="FZ4" s="462"/>
      <c r="GA4" s="462"/>
      <c r="GB4" s="462"/>
      <c r="GC4" s="462"/>
      <c r="GD4" s="462"/>
    </row>
    <row r="5" spans="1:186" hidden="1">
      <c r="D5" s="342"/>
      <c r="E5" s="342"/>
      <c r="F5" s="342"/>
      <c r="G5" s="342"/>
      <c r="H5" s="462"/>
      <c r="I5" s="342"/>
      <c r="J5" s="462"/>
      <c r="K5" s="342"/>
      <c r="L5" s="462"/>
      <c r="M5" s="342"/>
      <c r="N5" s="462"/>
      <c r="O5" s="342"/>
      <c r="P5" s="342"/>
      <c r="Q5" s="342"/>
      <c r="R5" s="462"/>
      <c r="S5" s="462"/>
      <c r="T5" s="462"/>
      <c r="U5" s="342"/>
      <c r="V5" s="462"/>
      <c r="W5" s="462"/>
      <c r="X5" s="462"/>
      <c r="Y5" s="462"/>
      <c r="Z5" s="462"/>
      <c r="AA5" s="462"/>
      <c r="AB5" s="462"/>
      <c r="AC5" s="462"/>
      <c r="AD5" s="462"/>
      <c r="AE5" s="462"/>
      <c r="AF5" s="462"/>
      <c r="AG5" s="462"/>
      <c r="AH5" s="462"/>
      <c r="AI5" s="462"/>
      <c r="AJ5" s="462"/>
      <c r="AK5" s="462"/>
      <c r="AL5" s="462"/>
      <c r="AM5" s="342"/>
      <c r="AN5" s="342"/>
      <c r="AO5" s="342"/>
      <c r="AP5" s="462"/>
      <c r="AQ5" s="462"/>
      <c r="AR5" s="462"/>
      <c r="AS5" s="342"/>
      <c r="AT5" s="342"/>
      <c r="AU5" s="342"/>
      <c r="AV5" s="342"/>
      <c r="AW5" s="342"/>
      <c r="AX5" s="342"/>
      <c r="AY5" s="342"/>
      <c r="AZ5" s="462"/>
      <c r="BA5" s="462"/>
      <c r="BB5" s="462"/>
      <c r="BC5" s="462"/>
      <c r="BD5" s="462"/>
      <c r="BE5" s="462"/>
      <c r="BF5" s="462"/>
      <c r="BG5" s="462"/>
      <c r="BH5" s="462"/>
      <c r="BI5" s="462"/>
      <c r="BJ5" s="462"/>
      <c r="BK5" s="462"/>
      <c r="BL5" s="462"/>
      <c r="BM5" s="462"/>
      <c r="BN5" s="46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462"/>
      <c r="CE5" s="462"/>
      <c r="CF5" s="462"/>
      <c r="CG5" s="462"/>
      <c r="CH5" s="462"/>
      <c r="CI5" s="462"/>
      <c r="CJ5" s="462"/>
      <c r="CK5" s="462"/>
      <c r="CL5" s="462"/>
      <c r="CM5" s="462"/>
      <c r="CN5" s="462"/>
      <c r="CO5" s="462"/>
      <c r="CP5" s="462"/>
      <c r="CQ5" s="462"/>
      <c r="CR5" s="46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462"/>
      <c r="DI5" s="462"/>
      <c r="DJ5" s="462"/>
      <c r="DK5" s="462"/>
      <c r="DL5" s="462"/>
      <c r="DM5" s="462"/>
      <c r="DN5" s="462"/>
      <c r="DO5" s="462"/>
      <c r="DP5" s="462"/>
      <c r="DQ5" s="462"/>
      <c r="DR5" s="462"/>
      <c r="DS5" s="462"/>
      <c r="DT5" s="462"/>
      <c r="DU5" s="462"/>
      <c r="DV5" s="46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462"/>
      <c r="EM5" s="462"/>
      <c r="EN5" s="462"/>
      <c r="EO5" s="462"/>
      <c r="EP5" s="462"/>
      <c r="EQ5" s="462"/>
      <c r="ER5" s="462"/>
      <c r="ES5" s="462"/>
      <c r="ET5" s="462"/>
      <c r="EU5" s="462"/>
      <c r="EV5" s="462"/>
      <c r="EW5" s="462"/>
      <c r="EX5" s="462"/>
      <c r="EY5" s="462"/>
      <c r="EZ5" s="46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462"/>
      <c r="FQ5" s="462"/>
      <c r="FR5" s="462"/>
      <c r="FS5" s="462"/>
      <c r="FT5" s="462"/>
      <c r="FU5" s="462"/>
      <c r="FV5" s="462"/>
      <c r="FW5" s="462"/>
      <c r="FX5" s="462"/>
      <c r="FY5" s="462"/>
      <c r="FZ5" s="462"/>
      <c r="GA5" s="462"/>
      <c r="GB5" s="462"/>
      <c r="GC5" s="462"/>
      <c r="GD5" s="462"/>
    </row>
    <row r="6" spans="1:186" hidden="1">
      <c r="D6" s="342"/>
      <c r="E6" s="342"/>
      <c r="F6" s="342"/>
      <c r="G6" s="342"/>
      <c r="H6" s="462"/>
      <c r="I6" s="342"/>
      <c r="J6" s="462"/>
      <c r="K6" s="342"/>
      <c r="L6" s="462"/>
      <c r="M6" s="342"/>
      <c r="N6" s="462"/>
      <c r="O6" s="342"/>
      <c r="P6" s="342"/>
      <c r="Q6" s="342"/>
      <c r="R6" s="462"/>
      <c r="S6" s="462"/>
      <c r="T6" s="462"/>
      <c r="U6" s="34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62"/>
      <c r="AJ6" s="462"/>
      <c r="AK6" s="462"/>
      <c r="AL6" s="462"/>
      <c r="AM6" s="342"/>
      <c r="AN6" s="342"/>
      <c r="AO6" s="342"/>
      <c r="AP6" s="462"/>
      <c r="AQ6" s="462"/>
      <c r="AR6" s="462"/>
      <c r="AS6" s="342"/>
      <c r="AT6" s="342"/>
      <c r="AU6" s="342"/>
      <c r="AV6" s="342"/>
      <c r="AW6" s="342"/>
      <c r="AX6" s="342"/>
      <c r="AY6" s="342"/>
      <c r="AZ6" s="462"/>
      <c r="BA6" s="462"/>
      <c r="BB6" s="462"/>
      <c r="BC6" s="462"/>
      <c r="BD6" s="462"/>
      <c r="BE6" s="462"/>
      <c r="BF6" s="462"/>
      <c r="BG6" s="462"/>
      <c r="BH6" s="462"/>
      <c r="BI6" s="462"/>
      <c r="BJ6" s="462"/>
      <c r="BK6" s="462"/>
      <c r="BL6" s="462"/>
      <c r="BM6" s="462"/>
      <c r="BN6" s="46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462"/>
      <c r="CE6" s="462"/>
      <c r="CF6" s="462"/>
      <c r="CG6" s="462"/>
      <c r="CH6" s="462"/>
      <c r="CI6" s="462"/>
      <c r="CJ6" s="462"/>
      <c r="CK6" s="462"/>
      <c r="CL6" s="462"/>
      <c r="CM6" s="462"/>
      <c r="CN6" s="462"/>
      <c r="CO6" s="462"/>
      <c r="CP6" s="462"/>
      <c r="CQ6" s="462"/>
      <c r="CR6" s="46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462"/>
      <c r="DI6" s="462"/>
      <c r="DJ6" s="462"/>
      <c r="DK6" s="462"/>
      <c r="DL6" s="462"/>
      <c r="DM6" s="462"/>
      <c r="DN6" s="462"/>
      <c r="DO6" s="462"/>
      <c r="DP6" s="462"/>
      <c r="DQ6" s="462"/>
      <c r="DR6" s="462"/>
      <c r="DS6" s="462"/>
      <c r="DT6" s="462"/>
      <c r="DU6" s="462"/>
      <c r="DV6" s="46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462"/>
      <c r="EM6" s="462"/>
      <c r="EN6" s="462"/>
      <c r="EO6" s="462"/>
      <c r="EP6" s="462"/>
      <c r="EQ6" s="462"/>
      <c r="ER6" s="462"/>
      <c r="ES6" s="462"/>
      <c r="ET6" s="462"/>
      <c r="EU6" s="462"/>
      <c r="EV6" s="462"/>
      <c r="EW6" s="462"/>
      <c r="EX6" s="462"/>
      <c r="EY6" s="462"/>
      <c r="EZ6" s="46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  <c r="FL6" s="342"/>
      <c r="FM6" s="342"/>
      <c r="FN6" s="342"/>
      <c r="FO6" s="342"/>
      <c r="FP6" s="462"/>
      <c r="FQ6" s="462"/>
      <c r="FR6" s="462"/>
      <c r="FS6" s="462"/>
      <c r="FT6" s="462"/>
      <c r="FU6" s="462"/>
      <c r="FV6" s="462"/>
      <c r="FW6" s="462"/>
      <c r="FX6" s="462"/>
      <c r="FY6" s="462"/>
      <c r="FZ6" s="462"/>
      <c r="GA6" s="462"/>
      <c r="GB6" s="462"/>
      <c r="GC6" s="462"/>
      <c r="GD6" s="462"/>
    </row>
    <row r="7" spans="1:186" hidden="1">
      <c r="D7" s="342"/>
      <c r="E7" s="342"/>
      <c r="F7" s="342"/>
      <c r="G7" s="342"/>
      <c r="H7" s="462"/>
      <c r="I7" s="342"/>
      <c r="J7" s="462"/>
      <c r="K7" s="342"/>
      <c r="L7" s="462"/>
      <c r="M7" s="342"/>
      <c r="N7" s="462"/>
      <c r="O7" s="342"/>
      <c r="P7" s="342"/>
      <c r="Q7" s="342"/>
      <c r="R7" s="462"/>
      <c r="S7" s="462"/>
      <c r="T7" s="462"/>
      <c r="U7" s="34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62"/>
      <c r="AJ7" s="462"/>
      <c r="AK7" s="462"/>
      <c r="AL7" s="462"/>
      <c r="AM7" s="342"/>
      <c r="AN7" s="342"/>
      <c r="AO7" s="342"/>
      <c r="AP7" s="462"/>
      <c r="AQ7" s="462"/>
      <c r="AR7" s="462"/>
      <c r="AS7" s="342"/>
      <c r="AT7" s="342"/>
      <c r="AU7" s="342"/>
      <c r="AV7" s="342"/>
      <c r="AW7" s="342"/>
      <c r="AX7" s="342"/>
      <c r="AY7" s="342"/>
      <c r="AZ7" s="462"/>
      <c r="BA7" s="462"/>
      <c r="BB7" s="462"/>
      <c r="BC7" s="462"/>
      <c r="BD7" s="462"/>
      <c r="BE7" s="462"/>
      <c r="BF7" s="462"/>
      <c r="BG7" s="462"/>
      <c r="BH7" s="462"/>
      <c r="BI7" s="462"/>
      <c r="BJ7" s="462"/>
      <c r="BK7" s="462"/>
      <c r="BL7" s="462"/>
      <c r="BM7" s="462"/>
      <c r="BN7" s="46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462"/>
      <c r="DI7" s="462"/>
      <c r="DJ7" s="462"/>
      <c r="DK7" s="462"/>
      <c r="DL7" s="462"/>
      <c r="DM7" s="462"/>
      <c r="DN7" s="462"/>
      <c r="DO7" s="462"/>
      <c r="DP7" s="462"/>
      <c r="DQ7" s="462"/>
      <c r="DR7" s="462"/>
      <c r="DS7" s="462"/>
      <c r="DT7" s="462"/>
      <c r="DU7" s="462"/>
      <c r="DV7" s="46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462"/>
      <c r="EM7" s="462"/>
      <c r="EN7" s="462"/>
      <c r="EO7" s="462"/>
      <c r="EP7" s="462"/>
      <c r="EQ7" s="462"/>
      <c r="ER7" s="462"/>
      <c r="ES7" s="462"/>
      <c r="ET7" s="462"/>
      <c r="EU7" s="462"/>
      <c r="EV7" s="462"/>
      <c r="EW7" s="462"/>
      <c r="EX7" s="462"/>
      <c r="EY7" s="462"/>
      <c r="EZ7" s="46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462"/>
      <c r="FQ7" s="462"/>
      <c r="FR7" s="462"/>
      <c r="FS7" s="462"/>
      <c r="FT7" s="462"/>
      <c r="FU7" s="462"/>
      <c r="FV7" s="462"/>
      <c r="FW7" s="462"/>
      <c r="FX7" s="462"/>
      <c r="FY7" s="462"/>
      <c r="FZ7" s="462"/>
      <c r="GA7" s="462"/>
      <c r="GB7" s="462"/>
      <c r="GC7" s="462"/>
      <c r="GD7" s="462"/>
    </row>
    <row r="8" spans="1:186" hidden="1">
      <c r="D8" s="342"/>
      <c r="E8" s="342"/>
      <c r="F8" s="342"/>
      <c r="G8" s="342"/>
      <c r="H8" s="462"/>
      <c r="I8" s="342"/>
      <c r="J8" s="462"/>
      <c r="K8" s="342"/>
      <c r="L8" s="462"/>
      <c r="M8" s="342"/>
      <c r="N8" s="462"/>
      <c r="O8" s="342"/>
      <c r="P8" s="342"/>
      <c r="Q8" s="342"/>
      <c r="R8" s="462"/>
      <c r="S8" s="462"/>
      <c r="T8" s="462"/>
      <c r="U8" s="342"/>
      <c r="V8" s="462"/>
      <c r="W8" s="462"/>
      <c r="X8" s="462"/>
      <c r="Y8" s="462"/>
      <c r="Z8" s="462"/>
      <c r="AA8" s="462"/>
      <c r="AB8" s="462"/>
      <c r="AC8" s="462"/>
      <c r="AD8" s="462"/>
      <c r="AE8" s="462"/>
      <c r="AF8" s="462"/>
      <c r="AG8" s="462"/>
      <c r="AH8" s="462"/>
      <c r="AI8" s="462"/>
      <c r="AJ8" s="462"/>
      <c r="AK8" s="462"/>
      <c r="AL8" s="462"/>
      <c r="AM8" s="342"/>
      <c r="AN8" s="342"/>
      <c r="AO8" s="342"/>
      <c r="AP8" s="462"/>
      <c r="AQ8" s="462"/>
      <c r="AR8" s="462"/>
      <c r="AS8" s="342"/>
      <c r="AT8" s="342"/>
      <c r="AU8" s="342"/>
      <c r="AV8" s="342"/>
      <c r="AW8" s="342"/>
      <c r="AX8" s="342"/>
      <c r="AY8" s="342"/>
      <c r="AZ8" s="462"/>
      <c r="BA8" s="462"/>
      <c r="BB8" s="462"/>
      <c r="BC8" s="462"/>
      <c r="BD8" s="462"/>
      <c r="BE8" s="462"/>
      <c r="BF8" s="462"/>
      <c r="BG8" s="462"/>
      <c r="BH8" s="462"/>
      <c r="BI8" s="462"/>
      <c r="BJ8" s="462"/>
      <c r="BK8" s="462"/>
      <c r="BL8" s="462"/>
      <c r="BM8" s="462"/>
      <c r="BN8" s="46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462"/>
      <c r="DI8" s="462"/>
      <c r="DJ8" s="462"/>
      <c r="DK8" s="462"/>
      <c r="DL8" s="462"/>
      <c r="DM8" s="462"/>
      <c r="DN8" s="462"/>
      <c r="DO8" s="462"/>
      <c r="DP8" s="462"/>
      <c r="DQ8" s="462"/>
      <c r="DR8" s="462"/>
      <c r="DS8" s="462"/>
      <c r="DT8" s="462"/>
      <c r="DU8" s="462"/>
      <c r="DV8" s="46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462"/>
      <c r="EM8" s="462"/>
      <c r="EN8" s="462"/>
      <c r="EO8" s="462"/>
      <c r="EP8" s="462"/>
      <c r="EQ8" s="462"/>
      <c r="ER8" s="462"/>
      <c r="ES8" s="462"/>
      <c r="ET8" s="462"/>
      <c r="EU8" s="462"/>
      <c r="EV8" s="462"/>
      <c r="EW8" s="462"/>
      <c r="EX8" s="462"/>
      <c r="EY8" s="462"/>
      <c r="EZ8" s="46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  <c r="FO8" s="342"/>
      <c r="FP8" s="462"/>
      <c r="FQ8" s="462"/>
      <c r="FR8" s="462"/>
      <c r="FS8" s="462"/>
      <c r="FT8" s="462"/>
      <c r="FU8" s="462"/>
      <c r="FV8" s="462"/>
      <c r="FW8" s="462"/>
      <c r="FX8" s="462"/>
      <c r="FY8" s="462"/>
      <c r="FZ8" s="462"/>
      <c r="GA8" s="462"/>
      <c r="GB8" s="462"/>
      <c r="GC8" s="462"/>
      <c r="GD8" s="462"/>
    </row>
    <row r="9" spans="1:186" hidden="1">
      <c r="D9" s="342"/>
      <c r="E9" s="342"/>
      <c r="F9" s="342"/>
      <c r="G9" s="342"/>
      <c r="H9" s="462"/>
      <c r="I9" s="342"/>
      <c r="J9" s="462"/>
      <c r="K9" s="342"/>
      <c r="L9" s="462"/>
      <c r="M9" s="342"/>
      <c r="N9" s="462"/>
      <c r="O9" s="342"/>
      <c r="P9" s="342"/>
      <c r="Q9" s="342"/>
      <c r="R9" s="462"/>
      <c r="S9" s="462"/>
      <c r="T9" s="462"/>
      <c r="U9" s="342"/>
      <c r="V9" s="462"/>
      <c r="W9" s="462"/>
      <c r="X9" s="462"/>
      <c r="Y9" s="462"/>
      <c r="Z9" s="462"/>
      <c r="AA9" s="462"/>
      <c r="AB9" s="462"/>
      <c r="AC9" s="462"/>
      <c r="AD9" s="462"/>
      <c r="AE9" s="462"/>
      <c r="AF9" s="462"/>
      <c r="AG9" s="462"/>
      <c r="AH9" s="462"/>
      <c r="AI9" s="462"/>
      <c r="AJ9" s="462"/>
      <c r="AK9" s="462"/>
      <c r="AL9" s="462"/>
      <c r="AM9" s="342"/>
      <c r="AN9" s="342"/>
      <c r="AO9" s="342"/>
      <c r="AP9" s="462"/>
      <c r="AQ9" s="462"/>
      <c r="AR9" s="462"/>
      <c r="AS9" s="342"/>
      <c r="AT9" s="342"/>
      <c r="AU9" s="342"/>
      <c r="AV9" s="342"/>
      <c r="AW9" s="342"/>
      <c r="AX9" s="342"/>
      <c r="AY9" s="342"/>
      <c r="AZ9" s="462"/>
      <c r="BA9" s="462"/>
      <c r="BB9" s="462"/>
      <c r="BC9" s="462"/>
      <c r="BD9" s="462"/>
      <c r="BE9" s="462"/>
      <c r="BF9" s="462"/>
      <c r="BG9" s="462"/>
      <c r="BH9" s="462"/>
      <c r="BI9" s="462"/>
      <c r="BJ9" s="462"/>
      <c r="BK9" s="462"/>
      <c r="BL9" s="462"/>
      <c r="BM9" s="462"/>
      <c r="BN9" s="46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462"/>
      <c r="DI9" s="462"/>
      <c r="DJ9" s="462"/>
      <c r="DK9" s="462"/>
      <c r="DL9" s="462"/>
      <c r="DM9" s="462"/>
      <c r="DN9" s="462"/>
      <c r="DO9" s="462"/>
      <c r="DP9" s="462"/>
      <c r="DQ9" s="462"/>
      <c r="DR9" s="462"/>
      <c r="DS9" s="462"/>
      <c r="DT9" s="462"/>
      <c r="DU9" s="462"/>
      <c r="DV9" s="46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462"/>
      <c r="EM9" s="462"/>
      <c r="EN9" s="462"/>
      <c r="EO9" s="462"/>
      <c r="EP9" s="462"/>
      <c r="EQ9" s="462"/>
      <c r="ER9" s="462"/>
      <c r="ES9" s="462"/>
      <c r="ET9" s="462"/>
      <c r="EU9" s="462"/>
      <c r="EV9" s="462"/>
      <c r="EW9" s="462"/>
      <c r="EX9" s="462"/>
      <c r="EY9" s="462"/>
      <c r="EZ9" s="46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462"/>
      <c r="FQ9" s="462"/>
      <c r="FR9" s="462"/>
      <c r="FS9" s="462"/>
      <c r="FT9" s="462"/>
      <c r="FU9" s="462"/>
      <c r="FV9" s="462"/>
      <c r="FW9" s="462"/>
      <c r="FX9" s="462"/>
      <c r="FY9" s="462"/>
      <c r="FZ9" s="462"/>
      <c r="GA9" s="462"/>
      <c r="GB9" s="462"/>
      <c r="GC9" s="462"/>
      <c r="GD9" s="462"/>
    </row>
    <row r="10" spans="1:186" hidden="1">
      <c r="D10" s="342"/>
      <c r="E10" s="342"/>
      <c r="F10" s="342"/>
      <c r="G10" s="342"/>
      <c r="H10" s="462"/>
      <c r="I10" s="342"/>
      <c r="J10" s="462"/>
      <c r="K10" s="342"/>
      <c r="L10" s="462"/>
      <c r="M10" s="342"/>
      <c r="N10" s="462"/>
      <c r="O10" s="342"/>
      <c r="P10" s="342"/>
      <c r="Q10" s="342"/>
      <c r="R10" s="462"/>
      <c r="S10" s="462"/>
      <c r="T10" s="462"/>
      <c r="U10" s="34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342"/>
      <c r="AN10" s="342"/>
      <c r="AO10" s="342"/>
      <c r="AP10" s="462"/>
      <c r="AQ10" s="462"/>
      <c r="AR10" s="462"/>
      <c r="AS10" s="342"/>
      <c r="AT10" s="342"/>
      <c r="AU10" s="342"/>
      <c r="AV10" s="342"/>
      <c r="AW10" s="342"/>
      <c r="AX10" s="342"/>
      <c r="AY10" s="342"/>
      <c r="AZ10" s="462"/>
      <c r="BA10" s="462"/>
      <c r="BB10" s="462"/>
      <c r="BC10" s="462"/>
      <c r="BD10" s="462"/>
      <c r="BE10" s="462"/>
      <c r="BF10" s="462"/>
      <c r="BG10" s="462"/>
      <c r="BH10" s="462"/>
      <c r="BI10" s="462"/>
      <c r="BJ10" s="462"/>
      <c r="BK10" s="462"/>
      <c r="BL10" s="462"/>
      <c r="BM10" s="462"/>
      <c r="BN10" s="46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  <c r="CR10" s="46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462"/>
      <c r="DI10" s="462"/>
      <c r="DJ10" s="462"/>
      <c r="DK10" s="462"/>
      <c r="DL10" s="462"/>
      <c r="DM10" s="462"/>
      <c r="DN10" s="462"/>
      <c r="DO10" s="462"/>
      <c r="DP10" s="462"/>
      <c r="DQ10" s="462"/>
      <c r="DR10" s="462"/>
      <c r="DS10" s="462"/>
      <c r="DT10" s="462"/>
      <c r="DU10" s="462"/>
      <c r="DV10" s="46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462"/>
      <c r="EM10" s="462"/>
      <c r="EN10" s="462"/>
      <c r="EO10" s="462"/>
      <c r="EP10" s="462"/>
      <c r="EQ10" s="462"/>
      <c r="ER10" s="462"/>
      <c r="ES10" s="462"/>
      <c r="ET10" s="462"/>
      <c r="EU10" s="462"/>
      <c r="EV10" s="462"/>
      <c r="EW10" s="462"/>
      <c r="EX10" s="462"/>
      <c r="EY10" s="462"/>
      <c r="EZ10" s="46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462"/>
      <c r="FQ10" s="462"/>
      <c r="FR10" s="462"/>
      <c r="FS10" s="462"/>
      <c r="FT10" s="462"/>
      <c r="FU10" s="462"/>
      <c r="FV10" s="462"/>
      <c r="FW10" s="462"/>
      <c r="FX10" s="462"/>
      <c r="FY10" s="462"/>
      <c r="FZ10" s="462"/>
      <c r="GA10" s="462"/>
      <c r="GB10" s="462"/>
      <c r="GC10" s="462"/>
      <c r="GD10" s="462"/>
    </row>
    <row r="11" spans="1:186" s="348" customFormat="1">
      <c r="A11" s="344"/>
      <c r="B11" s="345"/>
      <c r="C11" s="341"/>
      <c r="D11" s="346"/>
      <c r="E11" s="346"/>
      <c r="F11" s="346"/>
      <c r="G11" s="347"/>
      <c r="H11" s="463"/>
      <c r="I11" s="347"/>
      <c r="J11" s="463"/>
      <c r="K11" s="347"/>
      <c r="L11" s="463"/>
      <c r="M11" s="347"/>
      <c r="N11" s="463"/>
      <c r="O11" s="347"/>
      <c r="P11" s="347"/>
      <c r="Q11" s="347"/>
      <c r="R11" s="463"/>
      <c r="S11" s="463"/>
      <c r="T11" s="463"/>
      <c r="U11" s="347"/>
      <c r="V11" s="463"/>
      <c r="W11" s="463"/>
      <c r="X11" s="463"/>
      <c r="Y11" s="463"/>
      <c r="Z11" s="463"/>
      <c r="AA11" s="463"/>
      <c r="AB11" s="463"/>
      <c r="AC11" s="463"/>
      <c r="AD11" s="463"/>
      <c r="AE11" s="463"/>
      <c r="AF11" s="463"/>
      <c r="AG11" s="463"/>
      <c r="AH11" s="463"/>
      <c r="AI11" s="463"/>
      <c r="AJ11" s="463"/>
      <c r="AK11" s="339"/>
      <c r="AL11" s="339"/>
      <c r="AM11" s="339"/>
      <c r="AN11" s="339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339"/>
      <c r="BA11" s="339"/>
      <c r="BB11" s="339"/>
      <c r="BC11" s="339"/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  <c r="EQ11" s="339"/>
      <c r="ER11" s="339"/>
      <c r="ES11" s="339"/>
      <c r="ET11" s="339"/>
      <c r="EU11" s="339"/>
      <c r="EV11" s="339"/>
      <c r="EW11" s="339"/>
      <c r="EX11" s="339"/>
      <c r="EY11" s="339"/>
      <c r="EZ11" s="339"/>
      <c r="FA11" s="339"/>
      <c r="FB11" s="339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</row>
    <row r="12" spans="1:186" s="351" customFormat="1" ht="20.100000000000001" customHeight="1">
      <c r="A12" s="344"/>
      <c r="B12" s="340"/>
      <c r="C12" s="349"/>
      <c r="D12" s="866" t="s">
        <v>2411</v>
      </c>
      <c r="E12" s="866"/>
      <c r="F12" s="866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CP12" s="350"/>
      <c r="CQ12" s="350"/>
      <c r="CR12" s="350"/>
      <c r="CS12" s="350"/>
      <c r="CT12" s="350"/>
      <c r="CU12" s="350"/>
      <c r="CV12" s="350"/>
      <c r="CW12" s="350"/>
      <c r="CX12" s="350"/>
      <c r="CY12" s="350"/>
      <c r="CZ12" s="350"/>
      <c r="DA12" s="350"/>
      <c r="DB12" s="350"/>
      <c r="DC12" s="350"/>
      <c r="DD12" s="350"/>
      <c r="DE12" s="350"/>
      <c r="DF12" s="350"/>
      <c r="DG12" s="350"/>
      <c r="DH12" s="350"/>
      <c r="DI12" s="350"/>
      <c r="DJ12" s="350"/>
      <c r="DK12" s="350"/>
      <c r="DL12" s="350"/>
      <c r="DM12" s="350"/>
      <c r="DN12" s="350"/>
      <c r="DO12" s="350"/>
      <c r="DP12" s="350"/>
      <c r="DQ12" s="350"/>
      <c r="DR12" s="350"/>
      <c r="DS12" s="350"/>
      <c r="DT12" s="350"/>
      <c r="DU12" s="350"/>
      <c r="DV12" s="350"/>
      <c r="DW12" s="350"/>
      <c r="DX12" s="350"/>
      <c r="DY12" s="350"/>
      <c r="DZ12" s="350"/>
      <c r="EA12" s="350"/>
      <c r="EB12" s="350"/>
      <c r="EC12" s="350"/>
      <c r="ED12" s="350"/>
      <c r="EE12" s="350"/>
      <c r="EF12" s="350"/>
      <c r="EG12" s="350"/>
      <c r="EH12" s="350"/>
      <c r="EI12" s="350"/>
      <c r="EJ12" s="350"/>
      <c r="EK12" s="350"/>
      <c r="EL12" s="350"/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350"/>
      <c r="FA12" s="350"/>
      <c r="FB12" s="350"/>
      <c r="FC12" s="350"/>
      <c r="FD12" s="350"/>
      <c r="FE12" s="350"/>
      <c r="FF12" s="350"/>
      <c r="FG12" s="350"/>
      <c r="FH12" s="350"/>
      <c r="FI12" s="350"/>
      <c r="FJ12" s="350"/>
      <c r="FK12" s="350"/>
      <c r="FL12" s="350"/>
      <c r="FM12" s="350"/>
      <c r="FN12" s="350"/>
      <c r="FO12" s="350"/>
      <c r="FP12" s="350"/>
      <c r="FQ12" s="350"/>
      <c r="FR12" s="350"/>
      <c r="FS12" s="350"/>
      <c r="FT12" s="350"/>
      <c r="FU12" s="350"/>
      <c r="FV12" s="350"/>
      <c r="FW12" s="350"/>
      <c r="FX12" s="350"/>
      <c r="FY12" s="350"/>
      <c r="FZ12" s="350"/>
      <c r="GA12" s="350"/>
      <c r="GB12" s="350"/>
      <c r="GC12" s="350"/>
      <c r="GD12" s="350"/>
    </row>
    <row r="13" spans="1:186" s="351" customFormat="1" ht="16.5">
      <c r="A13" s="344"/>
      <c r="B13" s="340"/>
      <c r="C13" s="349"/>
      <c r="D13" s="356"/>
      <c r="E13" s="356"/>
      <c r="F13" s="352"/>
      <c r="G13" s="354"/>
      <c r="H13" s="355"/>
      <c r="I13" s="354"/>
      <c r="J13" s="355"/>
      <c r="K13" s="354"/>
      <c r="L13" s="355"/>
      <c r="M13" s="354"/>
      <c r="N13" s="355"/>
      <c r="O13" s="353"/>
      <c r="P13" s="354"/>
      <c r="Q13" s="354"/>
      <c r="R13" s="353"/>
      <c r="S13" s="355"/>
      <c r="T13" s="355"/>
      <c r="U13" s="353"/>
      <c r="V13" s="354"/>
      <c r="W13" s="354"/>
      <c r="X13" s="353"/>
      <c r="Y13" s="355"/>
      <c r="Z13" s="355"/>
      <c r="AA13" s="353"/>
      <c r="AB13" s="354"/>
      <c r="AC13" s="354"/>
      <c r="AD13" s="353"/>
      <c r="AE13" s="355"/>
      <c r="AF13" s="355"/>
      <c r="AG13" s="353"/>
      <c r="AH13" s="354"/>
      <c r="AI13" s="354"/>
      <c r="AJ13" s="353"/>
      <c r="AK13" s="355"/>
      <c r="AL13" s="355"/>
      <c r="AM13" s="353"/>
      <c r="AN13" s="354"/>
      <c r="AO13" s="354"/>
      <c r="AP13" s="353"/>
      <c r="AQ13" s="355"/>
      <c r="AR13" s="355"/>
    </row>
    <row r="14" spans="1:186" ht="38.1" customHeight="1">
      <c r="C14" s="356" t="s">
        <v>2304</v>
      </c>
      <c r="D14" s="743" t="s">
        <v>1753</v>
      </c>
      <c r="E14" s="743"/>
      <c r="F14" s="745" t="s">
        <v>2305</v>
      </c>
      <c r="G14" s="661" t="str">
        <f>"Утверждено в тарифе " &amp; god-2</f>
        <v>Утверждено в тарифе 2014</v>
      </c>
      <c r="H14" s="662"/>
      <c r="I14" s="661" t="str">
        <f>"Факт " &amp; god-2</f>
        <v>Факт 2014</v>
      </c>
      <c r="J14" s="662"/>
      <c r="K14" s="661" t="str">
        <f>"Утверждено в тарифе " &amp; god-1</f>
        <v>Утверждено в тарифе 2015</v>
      </c>
      <c r="L14" s="662"/>
      <c r="M14" s="661" t="str">
        <f>"Ожидаемо в " &amp; god-1</f>
        <v>Ожидаемо в 2015</v>
      </c>
      <c r="N14" s="662"/>
      <c r="O14" s="848" t="str">
        <f>"План " &amp; god</f>
        <v>План 2016</v>
      </c>
      <c r="P14" s="849"/>
      <c r="Q14" s="840"/>
      <c r="R14" s="663"/>
      <c r="S14" s="663"/>
      <c r="T14" s="662"/>
      <c r="U14" s="848" t="str">
        <f>"План " &amp; god+1</f>
        <v>План 2017</v>
      </c>
      <c r="V14" s="849"/>
      <c r="W14" s="840"/>
      <c r="X14" s="663"/>
      <c r="Y14" s="663"/>
      <c r="Z14" s="662"/>
      <c r="AA14" s="848" t="str">
        <f>"План " &amp; god+2</f>
        <v>План 2018</v>
      </c>
      <c r="AB14" s="849"/>
      <c r="AC14" s="840"/>
      <c r="AD14" s="663"/>
      <c r="AE14" s="663"/>
      <c r="AF14" s="662"/>
      <c r="AG14" s="848" t="str">
        <f>"План " &amp; god+3</f>
        <v>План 2019</v>
      </c>
      <c r="AH14" s="849"/>
      <c r="AI14" s="840"/>
      <c r="AJ14" s="663"/>
      <c r="AK14" s="663"/>
      <c r="AL14" s="662"/>
      <c r="AM14" s="848" t="str">
        <f>"План " &amp; god+4</f>
        <v>План 2020</v>
      </c>
      <c r="AN14" s="849"/>
      <c r="AO14" s="840"/>
      <c r="AP14" s="663"/>
      <c r="AQ14" s="663"/>
      <c r="AR14" s="662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  <c r="BD14" s="496"/>
      <c r="BE14" s="496"/>
      <c r="BF14" s="496"/>
    </row>
    <row r="15" spans="1:186" ht="25.5" customHeight="1">
      <c r="C15" s="356" t="s">
        <v>2306</v>
      </c>
      <c r="D15" s="743"/>
      <c r="E15" s="743"/>
      <c r="F15" s="745"/>
      <c r="G15" s="357" t="s">
        <v>1542</v>
      </c>
      <c r="H15" s="359"/>
      <c r="I15" s="357" t="s">
        <v>1542</v>
      </c>
      <c r="J15" s="359"/>
      <c r="K15" s="357" t="s">
        <v>1542</v>
      </c>
      <c r="L15" s="359"/>
      <c r="M15" s="357" t="s">
        <v>1542</v>
      </c>
      <c r="N15" s="359"/>
      <c r="O15" s="825" t="s">
        <v>1542</v>
      </c>
      <c r="P15" s="823"/>
      <c r="Q15" s="824"/>
      <c r="R15" s="823"/>
      <c r="S15" s="823"/>
      <c r="T15" s="824"/>
      <c r="U15" s="823" t="s">
        <v>1542</v>
      </c>
      <c r="V15" s="823"/>
      <c r="W15" s="824"/>
      <c r="X15" s="823"/>
      <c r="Y15" s="823"/>
      <c r="Z15" s="824"/>
      <c r="AA15" s="823" t="s">
        <v>1542</v>
      </c>
      <c r="AB15" s="823"/>
      <c r="AC15" s="824"/>
      <c r="AD15" s="823"/>
      <c r="AE15" s="823"/>
      <c r="AF15" s="824"/>
      <c r="AG15" s="823" t="s">
        <v>1542</v>
      </c>
      <c r="AH15" s="823"/>
      <c r="AI15" s="824"/>
      <c r="AJ15" s="823"/>
      <c r="AK15" s="823"/>
      <c r="AL15" s="824"/>
      <c r="AM15" s="823" t="s">
        <v>1542</v>
      </c>
      <c r="AN15" s="823"/>
      <c r="AO15" s="824"/>
      <c r="AP15" s="823"/>
      <c r="AQ15" s="823"/>
      <c r="AR15" s="824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  <c r="BD15" s="496"/>
      <c r="BE15" s="496"/>
      <c r="BF15" s="496"/>
    </row>
    <row r="16" spans="1:186" ht="25.5" customHeight="1">
      <c r="D16" s="743"/>
      <c r="E16" s="743"/>
      <c r="F16" s="745"/>
      <c r="G16" s="357" t="s">
        <v>1379</v>
      </c>
      <c r="H16" s="359"/>
      <c r="I16" s="357" t="s">
        <v>1379</v>
      </c>
      <c r="J16" s="359"/>
      <c r="K16" s="357" t="s">
        <v>1379</v>
      </c>
      <c r="L16" s="359"/>
      <c r="M16" s="357" t="s">
        <v>1379</v>
      </c>
      <c r="N16" s="359"/>
      <c r="O16" s="357" t="s">
        <v>1379</v>
      </c>
      <c r="P16" s="358" t="s">
        <v>1832</v>
      </c>
      <c r="Q16" s="359" t="s">
        <v>2309</v>
      </c>
      <c r="R16" s="635"/>
      <c r="S16" s="358"/>
      <c r="T16" s="359"/>
      <c r="U16" s="635" t="s">
        <v>1379</v>
      </c>
      <c r="V16" s="358" t="s">
        <v>1832</v>
      </c>
      <c r="W16" s="359" t="s">
        <v>2309</v>
      </c>
      <c r="X16" s="635"/>
      <c r="Y16" s="358"/>
      <c r="Z16" s="359"/>
      <c r="AA16" s="635" t="s">
        <v>1379</v>
      </c>
      <c r="AB16" s="358" t="s">
        <v>1832</v>
      </c>
      <c r="AC16" s="359" t="s">
        <v>2309</v>
      </c>
      <c r="AD16" s="635"/>
      <c r="AE16" s="358"/>
      <c r="AF16" s="359"/>
      <c r="AG16" s="635" t="s">
        <v>1379</v>
      </c>
      <c r="AH16" s="358" t="s">
        <v>1832</v>
      </c>
      <c r="AI16" s="359" t="s">
        <v>2309</v>
      </c>
      <c r="AJ16" s="635"/>
      <c r="AK16" s="358"/>
      <c r="AL16" s="359"/>
      <c r="AM16" s="635" t="s">
        <v>1379</v>
      </c>
      <c r="AN16" s="358" t="s">
        <v>1832</v>
      </c>
      <c r="AO16" s="359" t="s">
        <v>2309</v>
      </c>
      <c r="AP16" s="635"/>
      <c r="AQ16" s="358"/>
      <c r="AR16" s="359"/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  <c r="BD16" s="496"/>
      <c r="BE16" s="496"/>
      <c r="BF16" s="496"/>
    </row>
    <row r="17" spans="1:58" hidden="1">
      <c r="D17" s="838">
        <v>1</v>
      </c>
      <c r="E17" s="839"/>
      <c r="F17" s="404">
        <f>D17+1</f>
        <v>2</v>
      </c>
      <c r="G17" s="361">
        <v>11</v>
      </c>
      <c r="H17" s="362"/>
      <c r="I17" s="361">
        <v>11</v>
      </c>
      <c r="J17" s="362"/>
      <c r="K17" s="361">
        <v>11</v>
      </c>
      <c r="L17" s="362"/>
      <c r="M17" s="361">
        <v>11</v>
      </c>
      <c r="N17" s="362"/>
      <c r="O17" s="361">
        <v>15</v>
      </c>
      <c r="P17" s="360">
        <v>17</v>
      </c>
      <c r="Q17" s="362">
        <v>17</v>
      </c>
      <c r="R17" s="636"/>
      <c r="S17" s="360"/>
      <c r="T17" s="362"/>
      <c r="U17" s="636">
        <v>15</v>
      </c>
      <c r="V17" s="360">
        <v>17</v>
      </c>
      <c r="W17" s="362">
        <v>17</v>
      </c>
      <c r="X17" s="636"/>
      <c r="Y17" s="360"/>
      <c r="Z17" s="362"/>
      <c r="AA17" s="636">
        <v>15</v>
      </c>
      <c r="AB17" s="360">
        <v>17</v>
      </c>
      <c r="AC17" s="362">
        <v>17</v>
      </c>
      <c r="AD17" s="636"/>
      <c r="AE17" s="360"/>
      <c r="AF17" s="362"/>
      <c r="AG17" s="636">
        <v>15</v>
      </c>
      <c r="AH17" s="360">
        <v>17</v>
      </c>
      <c r="AI17" s="362">
        <v>17</v>
      </c>
      <c r="AJ17" s="636"/>
      <c r="AK17" s="360"/>
      <c r="AL17" s="362"/>
      <c r="AM17" s="636">
        <v>15</v>
      </c>
      <c r="AN17" s="360">
        <v>17</v>
      </c>
      <c r="AO17" s="362">
        <v>17</v>
      </c>
      <c r="AP17" s="636"/>
      <c r="AQ17" s="360"/>
      <c r="AR17" s="362"/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  <c r="BD17" s="496"/>
      <c r="BE17" s="496"/>
      <c r="BF17" s="496"/>
    </row>
    <row r="18" spans="1:58">
      <c r="B18" s="340">
        <v>0</v>
      </c>
      <c r="C18" s="341" t="s">
        <v>2304</v>
      </c>
      <c r="D18" s="363" t="s">
        <v>1464</v>
      </c>
      <c r="E18" s="830" t="s">
        <v>1540</v>
      </c>
      <c r="F18" s="831"/>
      <c r="G18" s="454">
        <f t="shared" ref="G18:M18" si="0">G21+G26</f>
        <v>0</v>
      </c>
      <c r="H18" s="569"/>
      <c r="I18" s="454">
        <f t="shared" si="0"/>
        <v>0</v>
      </c>
      <c r="J18" s="569"/>
      <c r="K18" s="454">
        <f t="shared" si="0"/>
        <v>0</v>
      </c>
      <c r="L18" s="569"/>
      <c r="M18" s="454">
        <f t="shared" si="0"/>
        <v>0</v>
      </c>
      <c r="N18" s="569"/>
      <c r="O18" s="454">
        <f>P18+Q18</f>
        <v>0</v>
      </c>
      <c r="P18" s="455">
        <f t="shared" ref="P18:AO18" si="1">P21+P26</f>
        <v>0</v>
      </c>
      <c r="Q18" s="456">
        <f t="shared" si="1"/>
        <v>0</v>
      </c>
      <c r="R18" s="572"/>
      <c r="S18" s="671"/>
      <c r="T18" s="569"/>
      <c r="U18" s="457">
        <f t="shared" si="1"/>
        <v>0</v>
      </c>
      <c r="V18" s="455">
        <f t="shared" si="1"/>
        <v>0</v>
      </c>
      <c r="W18" s="456">
        <f t="shared" si="1"/>
        <v>0</v>
      </c>
      <c r="X18" s="572"/>
      <c r="Y18" s="671"/>
      <c r="Z18" s="569"/>
      <c r="AA18" s="457">
        <f t="shared" si="1"/>
        <v>0</v>
      </c>
      <c r="AB18" s="455">
        <f t="shared" si="1"/>
        <v>0</v>
      </c>
      <c r="AC18" s="456">
        <f t="shared" si="1"/>
        <v>0</v>
      </c>
      <c r="AD18" s="572"/>
      <c r="AE18" s="671"/>
      <c r="AF18" s="569"/>
      <c r="AG18" s="457">
        <f t="shared" si="1"/>
        <v>0</v>
      </c>
      <c r="AH18" s="455">
        <f t="shared" si="1"/>
        <v>0</v>
      </c>
      <c r="AI18" s="456">
        <f t="shared" si="1"/>
        <v>0</v>
      </c>
      <c r="AJ18" s="572"/>
      <c r="AK18" s="671"/>
      <c r="AL18" s="569"/>
      <c r="AM18" s="457">
        <f t="shared" si="1"/>
        <v>0</v>
      </c>
      <c r="AN18" s="455">
        <f t="shared" si="1"/>
        <v>0</v>
      </c>
      <c r="AO18" s="456">
        <f t="shared" si="1"/>
        <v>0</v>
      </c>
      <c r="AP18" s="572"/>
      <c r="AQ18" s="671"/>
      <c r="AR18" s="569"/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  <c r="BD18" s="496"/>
      <c r="BE18" s="496"/>
      <c r="BF18" s="496"/>
    </row>
    <row r="19" spans="1:58" ht="14.25">
      <c r="A19" s="406"/>
      <c r="B19" s="340" t="s">
        <v>1464</v>
      </c>
      <c r="C19" s="407"/>
      <c r="D19" s="408" t="str">
        <f>"1." &amp; ROMAN(B19)</f>
        <v>1.I</v>
      </c>
      <c r="E19" s="378" t="s">
        <v>1464</v>
      </c>
      <c r="F19" s="409" t="s">
        <v>1535</v>
      </c>
      <c r="G19" s="454">
        <f>G23+G57</f>
        <v>0</v>
      </c>
      <c r="H19" s="569"/>
      <c r="I19" s="454">
        <f>I23+I57</f>
        <v>0</v>
      </c>
      <c r="J19" s="569"/>
      <c r="K19" s="454">
        <f>K23+K57</f>
        <v>0</v>
      </c>
      <c r="L19" s="569"/>
      <c r="M19" s="454">
        <f>M23+M57</f>
        <v>0</v>
      </c>
      <c r="N19" s="569"/>
      <c r="O19" s="454">
        <f>P19+Q19</f>
        <v>0</v>
      </c>
      <c r="P19" s="455">
        <f>P23+P57</f>
        <v>0</v>
      </c>
      <c r="Q19" s="456">
        <f>Q23+Q57</f>
        <v>0</v>
      </c>
      <c r="R19" s="572"/>
      <c r="S19" s="671"/>
      <c r="T19" s="569"/>
      <c r="U19" s="457">
        <f>V19+W19</f>
        <v>0</v>
      </c>
      <c r="V19" s="455">
        <f>V23+V57</f>
        <v>0</v>
      </c>
      <c r="W19" s="456">
        <f>W23+W57</f>
        <v>0</v>
      </c>
      <c r="X19" s="572"/>
      <c r="Y19" s="671"/>
      <c r="Z19" s="569"/>
      <c r="AA19" s="457">
        <f>AB19+AC19</f>
        <v>0</v>
      </c>
      <c r="AB19" s="455">
        <f>AB23+AB57</f>
        <v>0</v>
      </c>
      <c r="AC19" s="456">
        <f>AC23+AC57</f>
        <v>0</v>
      </c>
      <c r="AD19" s="572"/>
      <c r="AE19" s="671"/>
      <c r="AF19" s="569"/>
      <c r="AG19" s="457">
        <f>AH19+AI19</f>
        <v>0</v>
      </c>
      <c r="AH19" s="455">
        <f>AH23+AH57</f>
        <v>0</v>
      </c>
      <c r="AI19" s="456">
        <f>AI23+AI57</f>
        <v>0</v>
      </c>
      <c r="AJ19" s="572"/>
      <c r="AK19" s="671"/>
      <c r="AL19" s="569"/>
      <c r="AM19" s="457">
        <f>AN19+AO19</f>
        <v>0</v>
      </c>
      <c r="AN19" s="455">
        <f>AN23+AN57</f>
        <v>0</v>
      </c>
      <c r="AO19" s="456">
        <f>AO23+AO57</f>
        <v>0</v>
      </c>
      <c r="AP19" s="572"/>
      <c r="AQ19" s="671"/>
      <c r="AR19" s="569"/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  <c r="BD19" s="496"/>
      <c r="BE19" s="496"/>
      <c r="BF19" s="496"/>
    </row>
    <row r="20" spans="1:58" hidden="1">
      <c r="D20" s="367"/>
      <c r="E20" s="368"/>
      <c r="F20" s="369"/>
      <c r="G20" s="556"/>
      <c r="H20" s="569"/>
      <c r="I20" s="556"/>
      <c r="J20" s="569"/>
      <c r="K20" s="556"/>
      <c r="L20" s="569"/>
      <c r="M20" s="556"/>
      <c r="N20" s="569"/>
      <c r="O20" s="534"/>
      <c r="P20" s="535"/>
      <c r="Q20" s="536"/>
      <c r="R20" s="672"/>
      <c r="S20" s="672"/>
      <c r="T20" s="673"/>
      <c r="U20" s="535"/>
      <c r="V20" s="535"/>
      <c r="W20" s="536"/>
      <c r="X20" s="672"/>
      <c r="Y20" s="672"/>
      <c r="Z20" s="673"/>
      <c r="AA20" s="535"/>
      <c r="AB20" s="535"/>
      <c r="AC20" s="536"/>
      <c r="AD20" s="672"/>
      <c r="AE20" s="672"/>
      <c r="AF20" s="673"/>
      <c r="AG20" s="535"/>
      <c r="AH20" s="535"/>
      <c r="AI20" s="536"/>
      <c r="AJ20" s="672"/>
      <c r="AK20" s="672"/>
      <c r="AL20" s="673"/>
      <c r="AM20" s="535"/>
      <c r="AN20" s="535"/>
      <c r="AO20" s="536"/>
      <c r="AP20" s="672"/>
      <c r="AQ20" s="672"/>
      <c r="AR20" s="673"/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  <c r="BD20" s="496"/>
      <c r="BE20" s="496"/>
      <c r="BF20" s="496"/>
    </row>
    <row r="21" spans="1:58">
      <c r="C21" s="341" t="s">
        <v>2304</v>
      </c>
      <c r="D21" s="363" t="s">
        <v>2311</v>
      </c>
      <c r="E21" s="830" t="s">
        <v>1471</v>
      </c>
      <c r="F21" s="831"/>
      <c r="G21" s="539">
        <f t="shared" ref="G21:M21" si="2">SUMIF($E$22:$E$25,$D21,G$22:G$25)</f>
        <v>0</v>
      </c>
      <c r="H21" s="403"/>
      <c r="I21" s="539">
        <f t="shared" si="2"/>
        <v>0</v>
      </c>
      <c r="J21" s="403"/>
      <c r="K21" s="539">
        <f t="shared" si="2"/>
        <v>0</v>
      </c>
      <c r="L21" s="403"/>
      <c r="M21" s="539">
        <f t="shared" si="2"/>
        <v>0</v>
      </c>
      <c r="N21" s="403"/>
      <c r="O21" s="454">
        <f>P21+Q21</f>
        <v>0</v>
      </c>
      <c r="P21" s="537">
        <f>SUMIF($E$22:$E$25,$D21,P$22:P$25)</f>
        <v>0</v>
      </c>
      <c r="Q21" s="538">
        <f>SUMIF($E$22:$E$25,$D21,Q$22:Q$25)</f>
        <v>0</v>
      </c>
      <c r="R21" s="575"/>
      <c r="S21" s="402"/>
      <c r="T21" s="403"/>
      <c r="U21" s="457">
        <f>V21+W21</f>
        <v>0</v>
      </c>
      <c r="V21" s="537">
        <f>SUMIF($E$22:$E$25,$D21,V$22:V$25)</f>
        <v>0</v>
      </c>
      <c r="W21" s="538">
        <f>SUMIF($E$22:$E$25,$D21,W$22:W$25)</f>
        <v>0</v>
      </c>
      <c r="X21" s="575"/>
      <c r="Y21" s="402"/>
      <c r="Z21" s="403"/>
      <c r="AA21" s="457">
        <f>AB21+AC21</f>
        <v>0</v>
      </c>
      <c r="AB21" s="537">
        <f>SUMIF($E$22:$E$25,$D21,AB$22:AB$25)</f>
        <v>0</v>
      </c>
      <c r="AC21" s="538">
        <f>SUMIF($E$22:$E$25,$D21,AC$22:AC$25)</f>
        <v>0</v>
      </c>
      <c r="AD21" s="575"/>
      <c r="AE21" s="402"/>
      <c r="AF21" s="403"/>
      <c r="AG21" s="457">
        <f>AH21+AI21</f>
        <v>0</v>
      </c>
      <c r="AH21" s="537">
        <f>SUMIF($E$22:$E$25,$D21,AH$22:AH$25)</f>
        <v>0</v>
      </c>
      <c r="AI21" s="538">
        <f>SUMIF($E$22:$E$25,$D21,AI$22:AI$25)</f>
        <v>0</v>
      </c>
      <c r="AJ21" s="575"/>
      <c r="AK21" s="402"/>
      <c r="AL21" s="403"/>
      <c r="AM21" s="457">
        <f>AN21+AO21</f>
        <v>0</v>
      </c>
      <c r="AN21" s="537">
        <f>SUMIF($E$22:$E$25,$D21,AN$22:AN$25)</f>
        <v>0</v>
      </c>
      <c r="AO21" s="538">
        <f>SUMIF($E$22:$E$25,$D21,AO$22:AO$25)</f>
        <v>0</v>
      </c>
      <c r="AP21" s="575"/>
      <c r="AQ21" s="402"/>
      <c r="AR21" s="403"/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</row>
    <row r="22" spans="1:58">
      <c r="B22" s="340">
        <v>0</v>
      </c>
      <c r="D22" s="378" t="s">
        <v>1472</v>
      </c>
      <c r="E22" s="813" t="s">
        <v>1473</v>
      </c>
      <c r="F22" s="820"/>
      <c r="G22" s="454">
        <f t="shared" ref="G22:AO22" si="3">IF(G18=0,0,G21/G18*100)</f>
        <v>0</v>
      </c>
      <c r="H22" s="569"/>
      <c r="I22" s="454">
        <f t="shared" si="3"/>
        <v>0</v>
      </c>
      <c r="J22" s="569"/>
      <c r="K22" s="454">
        <f t="shared" si="3"/>
        <v>0</v>
      </c>
      <c r="L22" s="569"/>
      <c r="M22" s="454">
        <f t="shared" si="3"/>
        <v>0</v>
      </c>
      <c r="N22" s="569"/>
      <c r="O22" s="454">
        <f t="shared" si="3"/>
        <v>0</v>
      </c>
      <c r="P22" s="455">
        <f t="shared" si="3"/>
        <v>0</v>
      </c>
      <c r="Q22" s="456">
        <f t="shared" si="3"/>
        <v>0</v>
      </c>
      <c r="R22" s="572"/>
      <c r="S22" s="671"/>
      <c r="T22" s="569"/>
      <c r="U22" s="457">
        <f t="shared" si="3"/>
        <v>0</v>
      </c>
      <c r="V22" s="455">
        <f t="shared" si="3"/>
        <v>0</v>
      </c>
      <c r="W22" s="456">
        <f t="shared" si="3"/>
        <v>0</v>
      </c>
      <c r="X22" s="572"/>
      <c r="Y22" s="671"/>
      <c r="Z22" s="569"/>
      <c r="AA22" s="457">
        <f t="shared" si="3"/>
        <v>0</v>
      </c>
      <c r="AB22" s="455">
        <f t="shared" si="3"/>
        <v>0</v>
      </c>
      <c r="AC22" s="456">
        <f t="shared" si="3"/>
        <v>0</v>
      </c>
      <c r="AD22" s="572"/>
      <c r="AE22" s="671"/>
      <c r="AF22" s="569"/>
      <c r="AG22" s="457">
        <f t="shared" si="3"/>
        <v>0</v>
      </c>
      <c r="AH22" s="455">
        <f t="shared" si="3"/>
        <v>0</v>
      </c>
      <c r="AI22" s="456">
        <f t="shared" si="3"/>
        <v>0</v>
      </c>
      <c r="AJ22" s="572"/>
      <c r="AK22" s="671"/>
      <c r="AL22" s="569"/>
      <c r="AM22" s="457">
        <f t="shared" si="3"/>
        <v>0</v>
      </c>
      <c r="AN22" s="455">
        <f t="shared" si="3"/>
        <v>0</v>
      </c>
      <c r="AO22" s="456">
        <f t="shared" si="3"/>
        <v>0</v>
      </c>
      <c r="AP22" s="572"/>
      <c r="AQ22" s="671"/>
      <c r="AR22" s="569"/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</row>
    <row r="23" spans="1:58">
      <c r="A23" s="406"/>
      <c r="B23" s="841" t="s">
        <v>1464</v>
      </c>
      <c r="C23" s="414" t="s">
        <v>2304</v>
      </c>
      <c r="D23" s="842" t="str">
        <f>"2." &amp; ROMAN(B23)</f>
        <v>2.I</v>
      </c>
      <c r="E23" s="378" t="s">
        <v>2311</v>
      </c>
      <c r="F23" s="415" t="s">
        <v>1535</v>
      </c>
      <c r="G23" s="454">
        <f>+'Баланс ТН СТ 1'!G21</f>
        <v>0</v>
      </c>
      <c r="H23" s="569"/>
      <c r="I23" s="454">
        <f>+'Баланс ТН СТ 1'!I21</f>
        <v>0</v>
      </c>
      <c r="J23" s="569"/>
      <c r="K23" s="454">
        <f>+'Баланс ТН СТ 1'!K21</f>
        <v>0</v>
      </c>
      <c r="L23" s="569"/>
      <c r="M23" s="454">
        <f>+'Баланс ТН СТ 1'!M21</f>
        <v>0</v>
      </c>
      <c r="N23" s="569"/>
      <c r="O23" s="454">
        <f>P23+Q23</f>
        <v>0</v>
      </c>
      <c r="P23" s="457">
        <f>+'Баланс ТН СТ 1'!P21</f>
        <v>0</v>
      </c>
      <c r="Q23" s="644">
        <f>+'Баланс ТН СТ 1'!Q21</f>
        <v>0</v>
      </c>
      <c r="R23" s="572"/>
      <c r="S23" s="671"/>
      <c r="T23" s="569"/>
      <c r="U23" s="457">
        <f>V23+W23</f>
        <v>0</v>
      </c>
      <c r="V23" s="457">
        <f>+'Баланс ТН СТ 1'!V21</f>
        <v>0</v>
      </c>
      <c r="W23" s="644">
        <f>+'Баланс ТН СТ 1'!W21</f>
        <v>0</v>
      </c>
      <c r="X23" s="572"/>
      <c r="Y23" s="671"/>
      <c r="Z23" s="569"/>
      <c r="AA23" s="457">
        <f>AB23+AC23</f>
        <v>0</v>
      </c>
      <c r="AB23" s="457">
        <f>+'Баланс ТН СТ 1'!AB21</f>
        <v>0</v>
      </c>
      <c r="AC23" s="644">
        <f>+'Баланс ТН СТ 1'!AC21</f>
        <v>0</v>
      </c>
      <c r="AD23" s="572"/>
      <c r="AE23" s="671"/>
      <c r="AF23" s="569"/>
      <c r="AG23" s="457">
        <f>AH23+AI23</f>
        <v>0</v>
      </c>
      <c r="AH23" s="457">
        <f>+'Баланс ТН СТ 1'!AH21</f>
        <v>0</v>
      </c>
      <c r="AI23" s="644">
        <f>+'Баланс ТН СТ 1'!AI21</f>
        <v>0</v>
      </c>
      <c r="AJ23" s="572"/>
      <c r="AK23" s="671"/>
      <c r="AL23" s="569"/>
      <c r="AM23" s="457">
        <f>AN23+AO23</f>
        <v>0</v>
      </c>
      <c r="AN23" s="457">
        <f>+'Баланс ТН СТ 1'!AN21</f>
        <v>0</v>
      </c>
      <c r="AO23" s="644">
        <f>+'Баланс ТН СТ 1'!AO21</f>
        <v>0</v>
      </c>
      <c r="AP23" s="572"/>
      <c r="AQ23" s="671"/>
      <c r="AR23" s="569"/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</row>
    <row r="24" spans="1:58" ht="14.25">
      <c r="A24" s="406"/>
      <c r="B24" s="841"/>
      <c r="C24" s="407"/>
      <c r="D24" s="843"/>
      <c r="E24" s="378" t="s">
        <v>1472</v>
      </c>
      <c r="F24" s="388" t="s">
        <v>1473</v>
      </c>
      <c r="G24" s="454">
        <f>IF(G19=0,0,G23/G19*100)</f>
        <v>0</v>
      </c>
      <c r="H24" s="569"/>
      <c r="I24" s="454">
        <f>IF(I19=0,0,I23/I19*100)</f>
        <v>0</v>
      </c>
      <c r="J24" s="569"/>
      <c r="K24" s="454">
        <f>IF(K19=0,0,K23/K19*100)</f>
        <v>0</v>
      </c>
      <c r="L24" s="569"/>
      <c r="M24" s="454">
        <f>IF(M19=0,0,M23/M19*100)</f>
        <v>0</v>
      </c>
      <c r="N24" s="569"/>
      <c r="O24" s="454">
        <f>IF(O19=0,0,O23/O19*100)</f>
        <v>0</v>
      </c>
      <c r="P24" s="455">
        <f>IF(P19=0,0,P23/P19*100)</f>
        <v>0</v>
      </c>
      <c r="Q24" s="456">
        <f>IF(Q19=0,0,Q23/Q19*100)</f>
        <v>0</v>
      </c>
      <c r="R24" s="572"/>
      <c r="S24" s="671"/>
      <c r="T24" s="569"/>
      <c r="U24" s="457">
        <f>IF(U19=0,0,U23/U19*100)</f>
        <v>0</v>
      </c>
      <c r="V24" s="455">
        <f>IF(V19=0,0,V23/V19*100)</f>
        <v>0</v>
      </c>
      <c r="W24" s="456">
        <f>IF(W19=0,0,W23/W19*100)</f>
        <v>0</v>
      </c>
      <c r="X24" s="572"/>
      <c r="Y24" s="671"/>
      <c r="Z24" s="569"/>
      <c r="AA24" s="457">
        <f>IF(AA19=0,0,AA23/AA19*100)</f>
        <v>0</v>
      </c>
      <c r="AB24" s="455">
        <f>IF(AB19=0,0,AB23/AB19*100)</f>
        <v>0</v>
      </c>
      <c r="AC24" s="456">
        <f>IF(AC19=0,0,AC23/AC19*100)</f>
        <v>0</v>
      </c>
      <c r="AD24" s="572"/>
      <c r="AE24" s="671"/>
      <c r="AF24" s="569"/>
      <c r="AG24" s="457">
        <f>IF(AG19=0,0,AG23/AG19*100)</f>
        <v>0</v>
      </c>
      <c r="AH24" s="455">
        <f>IF(AH19=0,0,AH23/AH19*100)</f>
        <v>0</v>
      </c>
      <c r="AI24" s="456">
        <f>IF(AI19=0,0,AI23/AI19*100)</f>
        <v>0</v>
      </c>
      <c r="AJ24" s="572"/>
      <c r="AK24" s="671"/>
      <c r="AL24" s="569"/>
      <c r="AM24" s="457">
        <f>IF(AM19=0,0,AM23/AM19*100)</f>
        <v>0</v>
      </c>
      <c r="AN24" s="455">
        <f>IF(AN19=0,0,AN23/AN19*100)</f>
        <v>0</v>
      </c>
      <c r="AO24" s="456">
        <f>IF(AO19=0,0,AO23/AO19*100)</f>
        <v>0</v>
      </c>
      <c r="AP24" s="572"/>
      <c r="AQ24" s="671"/>
      <c r="AR24" s="569"/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  <c r="BD24" s="496"/>
      <c r="BE24" s="496"/>
      <c r="BF24" s="496"/>
    </row>
    <row r="25" spans="1:58" hidden="1">
      <c r="D25" s="367"/>
      <c r="E25" s="368"/>
      <c r="F25" s="369"/>
      <c r="G25" s="556"/>
      <c r="H25" s="569"/>
      <c r="I25" s="556"/>
      <c r="J25" s="569"/>
      <c r="K25" s="556"/>
      <c r="L25" s="569"/>
      <c r="M25" s="556"/>
      <c r="N25" s="569"/>
      <c r="O25" s="534"/>
      <c r="P25" s="535"/>
      <c r="Q25" s="536"/>
      <c r="R25" s="672"/>
      <c r="S25" s="672"/>
      <c r="T25" s="673"/>
      <c r="U25" s="535"/>
      <c r="V25" s="535"/>
      <c r="W25" s="536"/>
      <c r="X25" s="672"/>
      <c r="Y25" s="672"/>
      <c r="Z25" s="673"/>
      <c r="AA25" s="535"/>
      <c r="AB25" s="535"/>
      <c r="AC25" s="536"/>
      <c r="AD25" s="672"/>
      <c r="AE25" s="672"/>
      <c r="AF25" s="673"/>
      <c r="AG25" s="535"/>
      <c r="AH25" s="535"/>
      <c r="AI25" s="536"/>
      <c r="AJ25" s="672"/>
      <c r="AK25" s="672"/>
      <c r="AL25" s="673"/>
      <c r="AM25" s="535"/>
      <c r="AN25" s="535"/>
      <c r="AO25" s="536"/>
      <c r="AP25" s="672"/>
      <c r="AQ25" s="672"/>
      <c r="AR25" s="673"/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  <c r="BD25" s="496"/>
      <c r="BE25" s="496"/>
      <c r="BF25" s="496"/>
    </row>
    <row r="26" spans="1:58">
      <c r="C26" s="341" t="s">
        <v>2304</v>
      </c>
      <c r="D26" s="363" t="s">
        <v>1474</v>
      </c>
      <c r="E26" s="830" t="s">
        <v>1475</v>
      </c>
      <c r="F26" s="831"/>
      <c r="G26" s="454">
        <f t="shared" ref="G26:M26" si="4">G27+G55</f>
        <v>0</v>
      </c>
      <c r="H26" s="569"/>
      <c r="I26" s="454">
        <f t="shared" si="4"/>
        <v>0</v>
      </c>
      <c r="J26" s="569"/>
      <c r="K26" s="454">
        <f t="shared" si="4"/>
        <v>0</v>
      </c>
      <c r="L26" s="569"/>
      <c r="M26" s="454">
        <f t="shared" si="4"/>
        <v>0</v>
      </c>
      <c r="N26" s="569"/>
      <c r="O26" s="454">
        <f t="shared" ref="O26:O55" si="5">P26+Q26</f>
        <v>0</v>
      </c>
      <c r="P26" s="455">
        <f>P27+P55</f>
        <v>0</v>
      </c>
      <c r="Q26" s="456">
        <f>Q27+Q55</f>
        <v>0</v>
      </c>
      <c r="R26" s="572"/>
      <c r="S26" s="671"/>
      <c r="T26" s="569"/>
      <c r="U26" s="457">
        <f t="shared" ref="U26:U55" si="6">V26+W26</f>
        <v>0</v>
      </c>
      <c r="V26" s="455">
        <f>V27+V55</f>
        <v>0</v>
      </c>
      <c r="W26" s="456">
        <f>W27+W55</f>
        <v>0</v>
      </c>
      <c r="X26" s="572"/>
      <c r="Y26" s="671"/>
      <c r="Z26" s="569"/>
      <c r="AA26" s="457">
        <f t="shared" ref="AA26:AA55" si="7">AB26+AC26</f>
        <v>0</v>
      </c>
      <c r="AB26" s="455">
        <f>AB27+AB55</f>
        <v>0</v>
      </c>
      <c r="AC26" s="456">
        <f>AC27+AC55</f>
        <v>0</v>
      </c>
      <c r="AD26" s="572"/>
      <c r="AE26" s="671"/>
      <c r="AF26" s="569"/>
      <c r="AG26" s="457">
        <f t="shared" ref="AG26:AG55" si="8">AH26+AI26</f>
        <v>0</v>
      </c>
      <c r="AH26" s="455">
        <f>AH27+AH55</f>
        <v>0</v>
      </c>
      <c r="AI26" s="456">
        <f>AI27+AI55</f>
        <v>0</v>
      </c>
      <c r="AJ26" s="572"/>
      <c r="AK26" s="671"/>
      <c r="AL26" s="569"/>
      <c r="AM26" s="457">
        <f t="shared" ref="AM26:AM55" si="9">AN26+AO26</f>
        <v>0</v>
      </c>
      <c r="AN26" s="455">
        <f>AN27+AN55</f>
        <v>0</v>
      </c>
      <c r="AO26" s="456">
        <f>AO27+AO55</f>
        <v>0</v>
      </c>
      <c r="AP26" s="572"/>
      <c r="AQ26" s="671"/>
      <c r="AR26" s="569"/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 s="496"/>
      <c r="BE26" s="496"/>
      <c r="BF26" s="496"/>
    </row>
    <row r="27" spans="1:58" ht="15" customHeight="1">
      <c r="C27" s="341" t="s">
        <v>2304</v>
      </c>
      <c r="D27" s="378" t="s">
        <v>1476</v>
      </c>
      <c r="E27" s="813" t="s">
        <v>1477</v>
      </c>
      <c r="F27" s="814"/>
      <c r="G27" s="454">
        <f t="shared" ref="G27:M27" si="10">G28+G39+G51</f>
        <v>0</v>
      </c>
      <c r="H27" s="569"/>
      <c r="I27" s="454">
        <f t="shared" si="10"/>
        <v>0</v>
      </c>
      <c r="J27" s="569"/>
      <c r="K27" s="454">
        <f t="shared" si="10"/>
        <v>0</v>
      </c>
      <c r="L27" s="569"/>
      <c r="M27" s="454">
        <f t="shared" si="10"/>
        <v>0</v>
      </c>
      <c r="N27" s="569"/>
      <c r="O27" s="454">
        <f t="shared" si="5"/>
        <v>0</v>
      </c>
      <c r="P27" s="455">
        <f>P28+P39+P51</f>
        <v>0</v>
      </c>
      <c r="Q27" s="456">
        <f>Q28+Q39+Q51</f>
        <v>0</v>
      </c>
      <c r="R27" s="572"/>
      <c r="S27" s="671"/>
      <c r="T27" s="569"/>
      <c r="U27" s="457">
        <f t="shared" si="6"/>
        <v>0</v>
      </c>
      <c r="V27" s="455">
        <f>V28+V39+V51</f>
        <v>0</v>
      </c>
      <c r="W27" s="456">
        <f>W28+W39+W51</f>
        <v>0</v>
      </c>
      <c r="X27" s="572"/>
      <c r="Y27" s="671"/>
      <c r="Z27" s="569"/>
      <c r="AA27" s="457">
        <f t="shared" si="7"/>
        <v>0</v>
      </c>
      <c r="AB27" s="455">
        <f>AB28+AB39+AB51</f>
        <v>0</v>
      </c>
      <c r="AC27" s="456">
        <f>AC28+AC39+AC51</f>
        <v>0</v>
      </c>
      <c r="AD27" s="572"/>
      <c r="AE27" s="671"/>
      <c r="AF27" s="569"/>
      <c r="AG27" s="457">
        <f t="shared" si="8"/>
        <v>0</v>
      </c>
      <c r="AH27" s="455">
        <f>AH28+AH39+AH51</f>
        <v>0</v>
      </c>
      <c r="AI27" s="456">
        <f>AI28+AI39+AI51</f>
        <v>0</v>
      </c>
      <c r="AJ27" s="572"/>
      <c r="AK27" s="671"/>
      <c r="AL27" s="569"/>
      <c r="AM27" s="457">
        <f t="shared" si="9"/>
        <v>0</v>
      </c>
      <c r="AN27" s="455">
        <f>AN28+AN39+AN51</f>
        <v>0</v>
      </c>
      <c r="AO27" s="456">
        <f>AO28+AO39+AO51</f>
        <v>0</v>
      </c>
      <c r="AP27" s="572"/>
      <c r="AQ27" s="671"/>
      <c r="AR27" s="569"/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  <c r="BD27" s="496"/>
      <c r="BE27" s="496"/>
      <c r="BF27" s="496"/>
    </row>
    <row r="28" spans="1:58" ht="15" customHeight="1">
      <c r="C28" s="341" t="s">
        <v>2304</v>
      </c>
      <c r="D28" s="378" t="s">
        <v>1478</v>
      </c>
      <c r="E28" s="809" t="s">
        <v>1479</v>
      </c>
      <c r="F28" s="810"/>
      <c r="G28" s="454">
        <f t="shared" ref="G28:M30" si="11">G32+G36</f>
        <v>0</v>
      </c>
      <c r="H28" s="569"/>
      <c r="I28" s="454">
        <f t="shared" si="11"/>
        <v>0</v>
      </c>
      <c r="J28" s="569"/>
      <c r="K28" s="454">
        <f t="shared" si="11"/>
        <v>0</v>
      </c>
      <c r="L28" s="569"/>
      <c r="M28" s="454">
        <f t="shared" si="11"/>
        <v>0</v>
      </c>
      <c r="N28" s="569"/>
      <c r="O28" s="454">
        <f t="shared" si="5"/>
        <v>0</v>
      </c>
      <c r="P28" s="455">
        <f t="shared" ref="P28:Q30" si="12">P32+P36</f>
        <v>0</v>
      </c>
      <c r="Q28" s="456">
        <f t="shared" si="12"/>
        <v>0</v>
      </c>
      <c r="R28" s="572"/>
      <c r="S28" s="671"/>
      <c r="T28" s="569"/>
      <c r="U28" s="457">
        <f t="shared" si="6"/>
        <v>0</v>
      </c>
      <c r="V28" s="455">
        <f t="shared" ref="V28:W30" si="13">V32+V36</f>
        <v>0</v>
      </c>
      <c r="W28" s="456">
        <f t="shared" si="13"/>
        <v>0</v>
      </c>
      <c r="X28" s="572"/>
      <c r="Y28" s="671"/>
      <c r="Z28" s="569"/>
      <c r="AA28" s="457">
        <f t="shared" si="7"/>
        <v>0</v>
      </c>
      <c r="AB28" s="455">
        <f t="shared" ref="AB28:AC30" si="14">AB32+AB36</f>
        <v>0</v>
      </c>
      <c r="AC28" s="456">
        <f t="shared" si="14"/>
        <v>0</v>
      </c>
      <c r="AD28" s="572"/>
      <c r="AE28" s="671"/>
      <c r="AF28" s="569"/>
      <c r="AG28" s="457">
        <f t="shared" si="8"/>
        <v>0</v>
      </c>
      <c r="AH28" s="455">
        <f t="shared" ref="AH28:AI30" si="15">AH32+AH36</f>
        <v>0</v>
      </c>
      <c r="AI28" s="456">
        <f t="shared" si="15"/>
        <v>0</v>
      </c>
      <c r="AJ28" s="572"/>
      <c r="AK28" s="671"/>
      <c r="AL28" s="569"/>
      <c r="AM28" s="457">
        <f t="shared" si="9"/>
        <v>0</v>
      </c>
      <c r="AN28" s="455">
        <f t="shared" ref="AN28:AO30" si="16">AN32+AN36</f>
        <v>0</v>
      </c>
      <c r="AO28" s="456">
        <f t="shared" si="16"/>
        <v>0</v>
      </c>
      <c r="AP28" s="572"/>
      <c r="AQ28" s="671"/>
      <c r="AR28" s="569"/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 s="496"/>
      <c r="BE28" s="496"/>
      <c r="BF28" s="496"/>
    </row>
    <row r="29" spans="1:58" ht="15" customHeight="1">
      <c r="D29" s="378" t="s">
        <v>1480</v>
      </c>
      <c r="E29" s="826" t="s">
        <v>1481</v>
      </c>
      <c r="F29" s="827"/>
      <c r="G29" s="454">
        <f t="shared" si="11"/>
        <v>0</v>
      </c>
      <c r="H29" s="569"/>
      <c r="I29" s="454">
        <f t="shared" si="11"/>
        <v>0</v>
      </c>
      <c r="J29" s="569"/>
      <c r="K29" s="454">
        <f t="shared" si="11"/>
        <v>0</v>
      </c>
      <c r="L29" s="569"/>
      <c r="M29" s="454">
        <f t="shared" si="11"/>
        <v>0</v>
      </c>
      <c r="N29" s="569"/>
      <c r="O29" s="454">
        <f t="shared" si="5"/>
        <v>0</v>
      </c>
      <c r="P29" s="455">
        <f t="shared" si="12"/>
        <v>0</v>
      </c>
      <c r="Q29" s="456">
        <f t="shared" si="12"/>
        <v>0</v>
      </c>
      <c r="R29" s="572"/>
      <c r="S29" s="671"/>
      <c r="T29" s="569"/>
      <c r="U29" s="457">
        <f t="shared" si="6"/>
        <v>0</v>
      </c>
      <c r="V29" s="455">
        <f t="shared" si="13"/>
        <v>0</v>
      </c>
      <c r="W29" s="456">
        <f t="shared" si="13"/>
        <v>0</v>
      </c>
      <c r="X29" s="572"/>
      <c r="Y29" s="671"/>
      <c r="Z29" s="569"/>
      <c r="AA29" s="457">
        <f t="shared" si="7"/>
        <v>0</v>
      </c>
      <c r="AB29" s="455">
        <f t="shared" si="14"/>
        <v>0</v>
      </c>
      <c r="AC29" s="456">
        <f t="shared" si="14"/>
        <v>0</v>
      </c>
      <c r="AD29" s="572"/>
      <c r="AE29" s="671"/>
      <c r="AF29" s="569"/>
      <c r="AG29" s="457">
        <f t="shared" si="8"/>
        <v>0</v>
      </c>
      <c r="AH29" s="455">
        <f t="shared" si="15"/>
        <v>0</v>
      </c>
      <c r="AI29" s="456">
        <f t="shared" si="15"/>
        <v>0</v>
      </c>
      <c r="AJ29" s="572"/>
      <c r="AK29" s="671"/>
      <c r="AL29" s="569"/>
      <c r="AM29" s="457">
        <f t="shared" si="9"/>
        <v>0</v>
      </c>
      <c r="AN29" s="455">
        <f t="shared" si="16"/>
        <v>0</v>
      </c>
      <c r="AO29" s="456">
        <f t="shared" si="16"/>
        <v>0</v>
      </c>
      <c r="AP29" s="572"/>
      <c r="AQ29" s="671"/>
      <c r="AR29" s="569"/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  <c r="BD29" s="496"/>
      <c r="BE29" s="496"/>
      <c r="BF29" s="496"/>
    </row>
    <row r="30" spans="1:58" ht="15" customHeight="1">
      <c r="D30" s="378" t="s">
        <v>1482</v>
      </c>
      <c r="E30" s="826" t="s">
        <v>1483</v>
      </c>
      <c r="F30" s="827"/>
      <c r="G30" s="454">
        <f t="shared" si="11"/>
        <v>0</v>
      </c>
      <c r="H30" s="569"/>
      <c r="I30" s="454">
        <f t="shared" si="11"/>
        <v>0</v>
      </c>
      <c r="J30" s="569"/>
      <c r="K30" s="454">
        <f t="shared" si="11"/>
        <v>0</v>
      </c>
      <c r="L30" s="569"/>
      <c r="M30" s="454">
        <f t="shared" si="11"/>
        <v>0</v>
      </c>
      <c r="N30" s="569"/>
      <c r="O30" s="454">
        <f t="shared" si="5"/>
        <v>0</v>
      </c>
      <c r="P30" s="455">
        <f t="shared" si="12"/>
        <v>0</v>
      </c>
      <c r="Q30" s="456">
        <f t="shared" si="12"/>
        <v>0</v>
      </c>
      <c r="R30" s="572"/>
      <c r="S30" s="671"/>
      <c r="T30" s="569"/>
      <c r="U30" s="457">
        <f t="shared" si="6"/>
        <v>0</v>
      </c>
      <c r="V30" s="455">
        <f t="shared" si="13"/>
        <v>0</v>
      </c>
      <c r="W30" s="456">
        <f t="shared" si="13"/>
        <v>0</v>
      </c>
      <c r="X30" s="572"/>
      <c r="Y30" s="671"/>
      <c r="Z30" s="569"/>
      <c r="AA30" s="457">
        <f t="shared" si="7"/>
        <v>0</v>
      </c>
      <c r="AB30" s="455">
        <f t="shared" si="14"/>
        <v>0</v>
      </c>
      <c r="AC30" s="456">
        <f t="shared" si="14"/>
        <v>0</v>
      </c>
      <c r="AD30" s="572"/>
      <c r="AE30" s="671"/>
      <c r="AF30" s="569"/>
      <c r="AG30" s="457">
        <f t="shared" si="8"/>
        <v>0</v>
      </c>
      <c r="AH30" s="455">
        <f t="shared" si="15"/>
        <v>0</v>
      </c>
      <c r="AI30" s="456">
        <f t="shared" si="15"/>
        <v>0</v>
      </c>
      <c r="AJ30" s="572"/>
      <c r="AK30" s="671"/>
      <c r="AL30" s="569"/>
      <c r="AM30" s="457">
        <f t="shared" si="9"/>
        <v>0</v>
      </c>
      <c r="AN30" s="455">
        <f t="shared" si="16"/>
        <v>0</v>
      </c>
      <c r="AO30" s="456">
        <f t="shared" si="16"/>
        <v>0</v>
      </c>
      <c r="AP30" s="572"/>
      <c r="AQ30" s="671"/>
      <c r="AR30" s="569"/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 s="496"/>
      <c r="BE30" s="496"/>
      <c r="BF30" s="496"/>
    </row>
    <row r="31" spans="1:58">
      <c r="D31" s="378" t="s">
        <v>1484</v>
      </c>
      <c r="E31" s="826" t="s">
        <v>1485</v>
      </c>
      <c r="F31" s="827"/>
      <c r="G31" s="454">
        <f t="shared" ref="G31:M31" si="17">G35</f>
        <v>0</v>
      </c>
      <c r="H31" s="569"/>
      <c r="I31" s="454">
        <f t="shared" si="17"/>
        <v>0</v>
      </c>
      <c r="J31" s="569"/>
      <c r="K31" s="454">
        <f t="shared" si="17"/>
        <v>0</v>
      </c>
      <c r="L31" s="569"/>
      <c r="M31" s="454">
        <f t="shared" si="17"/>
        <v>0</v>
      </c>
      <c r="N31" s="569"/>
      <c r="O31" s="454">
        <f t="shared" si="5"/>
        <v>0</v>
      </c>
      <c r="P31" s="455">
        <f>P35</f>
        <v>0</v>
      </c>
      <c r="Q31" s="456">
        <f>Q35</f>
        <v>0</v>
      </c>
      <c r="R31" s="572"/>
      <c r="S31" s="671"/>
      <c r="T31" s="569"/>
      <c r="U31" s="457">
        <f t="shared" si="6"/>
        <v>0</v>
      </c>
      <c r="V31" s="455">
        <f>V35</f>
        <v>0</v>
      </c>
      <c r="W31" s="456">
        <f>W35</f>
        <v>0</v>
      </c>
      <c r="X31" s="572"/>
      <c r="Y31" s="671"/>
      <c r="Z31" s="569"/>
      <c r="AA31" s="457">
        <f t="shared" si="7"/>
        <v>0</v>
      </c>
      <c r="AB31" s="455">
        <f>AB35</f>
        <v>0</v>
      </c>
      <c r="AC31" s="456">
        <f>AC35</f>
        <v>0</v>
      </c>
      <c r="AD31" s="572"/>
      <c r="AE31" s="671"/>
      <c r="AF31" s="569"/>
      <c r="AG31" s="457">
        <f t="shared" si="8"/>
        <v>0</v>
      </c>
      <c r="AH31" s="455">
        <f>AH35</f>
        <v>0</v>
      </c>
      <c r="AI31" s="456">
        <f>AI35</f>
        <v>0</v>
      </c>
      <c r="AJ31" s="572"/>
      <c r="AK31" s="671"/>
      <c r="AL31" s="569"/>
      <c r="AM31" s="457">
        <f t="shared" si="9"/>
        <v>0</v>
      </c>
      <c r="AN31" s="455">
        <f>AN35</f>
        <v>0</v>
      </c>
      <c r="AO31" s="456">
        <f>AO35</f>
        <v>0</v>
      </c>
      <c r="AP31" s="572"/>
      <c r="AQ31" s="671"/>
      <c r="AR31" s="569"/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 s="496"/>
      <c r="BE31" s="496"/>
      <c r="BF31" s="496"/>
    </row>
    <row r="32" spans="1:58">
      <c r="C32" s="341" t="s">
        <v>2304</v>
      </c>
      <c r="D32" s="378" t="s">
        <v>1486</v>
      </c>
      <c r="E32" s="807" t="s">
        <v>1487</v>
      </c>
      <c r="F32" s="808"/>
      <c r="G32" s="454">
        <f t="shared" ref="G32:M32" si="18">G33+G34+G35</f>
        <v>0</v>
      </c>
      <c r="H32" s="569"/>
      <c r="I32" s="454">
        <f t="shared" si="18"/>
        <v>0</v>
      </c>
      <c r="J32" s="569"/>
      <c r="K32" s="454">
        <f t="shared" si="18"/>
        <v>0</v>
      </c>
      <c r="L32" s="569"/>
      <c r="M32" s="454">
        <f t="shared" si="18"/>
        <v>0</v>
      </c>
      <c r="N32" s="569"/>
      <c r="O32" s="454">
        <f t="shared" si="5"/>
        <v>0</v>
      </c>
      <c r="P32" s="455">
        <f>P33+P34+P35</f>
        <v>0</v>
      </c>
      <c r="Q32" s="456">
        <f>Q33+Q34+Q35</f>
        <v>0</v>
      </c>
      <c r="R32" s="572"/>
      <c r="S32" s="671"/>
      <c r="T32" s="569"/>
      <c r="U32" s="457">
        <f t="shared" si="6"/>
        <v>0</v>
      </c>
      <c r="V32" s="455">
        <f>V33+V34+V35</f>
        <v>0</v>
      </c>
      <c r="W32" s="456">
        <f>W33+W34+W35</f>
        <v>0</v>
      </c>
      <c r="X32" s="572"/>
      <c r="Y32" s="671"/>
      <c r="Z32" s="569"/>
      <c r="AA32" s="457">
        <f t="shared" si="7"/>
        <v>0</v>
      </c>
      <c r="AB32" s="455">
        <f>AB33+AB34+AB35</f>
        <v>0</v>
      </c>
      <c r="AC32" s="456">
        <f>AC33+AC34+AC35</f>
        <v>0</v>
      </c>
      <c r="AD32" s="572"/>
      <c r="AE32" s="671"/>
      <c r="AF32" s="569"/>
      <c r="AG32" s="457">
        <f t="shared" si="8"/>
        <v>0</v>
      </c>
      <c r="AH32" s="455">
        <f>AH33+AH34+AH35</f>
        <v>0</v>
      </c>
      <c r="AI32" s="456">
        <f>AI33+AI34+AI35</f>
        <v>0</v>
      </c>
      <c r="AJ32" s="572"/>
      <c r="AK32" s="671"/>
      <c r="AL32" s="569"/>
      <c r="AM32" s="457">
        <f t="shared" si="9"/>
        <v>0</v>
      </c>
      <c r="AN32" s="455">
        <f>AN33+AN34+AN35</f>
        <v>0</v>
      </c>
      <c r="AO32" s="456">
        <f>AO33+AO34+AO35</f>
        <v>0</v>
      </c>
      <c r="AP32" s="572"/>
      <c r="AQ32" s="671"/>
      <c r="AR32" s="569"/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  <c r="BD32" s="496"/>
      <c r="BE32" s="496"/>
      <c r="BF32" s="496"/>
    </row>
    <row r="33" spans="3:58">
      <c r="D33" s="378" t="s">
        <v>1488</v>
      </c>
      <c r="E33" s="826" t="s">
        <v>1481</v>
      </c>
      <c r="F33" s="827"/>
      <c r="G33" s="454">
        <f t="shared" ref="G33:M35" si="19">SUMIF($E$56:$E$87,$D33,G$56:G$87)</f>
        <v>0</v>
      </c>
      <c r="H33" s="569"/>
      <c r="I33" s="454">
        <f t="shared" si="19"/>
        <v>0</v>
      </c>
      <c r="J33" s="569"/>
      <c r="K33" s="454">
        <f t="shared" si="19"/>
        <v>0</v>
      </c>
      <c r="L33" s="569"/>
      <c r="M33" s="454">
        <f t="shared" si="19"/>
        <v>0</v>
      </c>
      <c r="N33" s="569"/>
      <c r="O33" s="454">
        <f t="shared" si="5"/>
        <v>0</v>
      </c>
      <c r="P33" s="455">
        <f t="shared" ref="P33:Q35" si="20">SUMIF($E$56:$E$87,$D33,P$56:P$87)</f>
        <v>0</v>
      </c>
      <c r="Q33" s="456">
        <f t="shared" si="20"/>
        <v>0</v>
      </c>
      <c r="R33" s="572"/>
      <c r="S33" s="671"/>
      <c r="T33" s="569"/>
      <c r="U33" s="457">
        <f t="shared" si="6"/>
        <v>0</v>
      </c>
      <c r="V33" s="455">
        <f t="shared" ref="V33:W35" si="21">SUMIF($E$56:$E$87,$D33,V$56:V$87)</f>
        <v>0</v>
      </c>
      <c r="W33" s="456">
        <f t="shared" si="21"/>
        <v>0</v>
      </c>
      <c r="X33" s="572"/>
      <c r="Y33" s="671"/>
      <c r="Z33" s="569"/>
      <c r="AA33" s="457">
        <f t="shared" si="7"/>
        <v>0</v>
      </c>
      <c r="AB33" s="455">
        <f t="shared" ref="AB33:AC35" si="22">SUMIF($E$56:$E$87,$D33,AB$56:AB$87)</f>
        <v>0</v>
      </c>
      <c r="AC33" s="456">
        <f t="shared" si="22"/>
        <v>0</v>
      </c>
      <c r="AD33" s="572"/>
      <c r="AE33" s="671"/>
      <c r="AF33" s="569"/>
      <c r="AG33" s="457">
        <f t="shared" si="8"/>
        <v>0</v>
      </c>
      <c r="AH33" s="455">
        <f t="shared" ref="AH33:AI35" si="23">SUMIF($E$56:$E$87,$D33,AH$56:AH$87)</f>
        <v>0</v>
      </c>
      <c r="AI33" s="456">
        <f t="shared" si="23"/>
        <v>0</v>
      </c>
      <c r="AJ33" s="572"/>
      <c r="AK33" s="671"/>
      <c r="AL33" s="569"/>
      <c r="AM33" s="457">
        <f t="shared" si="9"/>
        <v>0</v>
      </c>
      <c r="AN33" s="455">
        <f t="shared" ref="AN33:AO35" si="24">SUMIF($E$56:$E$87,$D33,AN$56:AN$87)</f>
        <v>0</v>
      </c>
      <c r="AO33" s="456">
        <f t="shared" si="24"/>
        <v>0</v>
      </c>
      <c r="AP33" s="572"/>
      <c r="AQ33" s="671"/>
      <c r="AR33" s="569"/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  <c r="BD33" s="496"/>
      <c r="BE33" s="496"/>
      <c r="BF33" s="496"/>
    </row>
    <row r="34" spans="3:58">
      <c r="D34" s="378" t="s">
        <v>1489</v>
      </c>
      <c r="E34" s="826" t="s">
        <v>1483</v>
      </c>
      <c r="F34" s="827"/>
      <c r="G34" s="454">
        <f t="shared" si="19"/>
        <v>0</v>
      </c>
      <c r="H34" s="569"/>
      <c r="I34" s="454">
        <f t="shared" si="19"/>
        <v>0</v>
      </c>
      <c r="J34" s="569"/>
      <c r="K34" s="454">
        <f t="shared" si="19"/>
        <v>0</v>
      </c>
      <c r="L34" s="569"/>
      <c r="M34" s="454">
        <f t="shared" si="19"/>
        <v>0</v>
      </c>
      <c r="N34" s="569"/>
      <c r="O34" s="454">
        <f t="shared" si="5"/>
        <v>0</v>
      </c>
      <c r="P34" s="455">
        <f t="shared" si="20"/>
        <v>0</v>
      </c>
      <c r="Q34" s="456">
        <f t="shared" si="20"/>
        <v>0</v>
      </c>
      <c r="R34" s="572"/>
      <c r="S34" s="671"/>
      <c r="T34" s="569"/>
      <c r="U34" s="457">
        <f t="shared" si="6"/>
        <v>0</v>
      </c>
      <c r="V34" s="455">
        <f t="shared" si="21"/>
        <v>0</v>
      </c>
      <c r="W34" s="456">
        <f t="shared" si="21"/>
        <v>0</v>
      </c>
      <c r="X34" s="572"/>
      <c r="Y34" s="671"/>
      <c r="Z34" s="569"/>
      <c r="AA34" s="457">
        <f t="shared" si="7"/>
        <v>0</v>
      </c>
      <c r="AB34" s="455">
        <f t="shared" si="22"/>
        <v>0</v>
      </c>
      <c r="AC34" s="456">
        <f t="shared" si="22"/>
        <v>0</v>
      </c>
      <c r="AD34" s="572"/>
      <c r="AE34" s="671"/>
      <c r="AF34" s="569"/>
      <c r="AG34" s="457">
        <f t="shared" si="8"/>
        <v>0</v>
      </c>
      <c r="AH34" s="455">
        <f t="shared" si="23"/>
        <v>0</v>
      </c>
      <c r="AI34" s="456">
        <f t="shared" si="23"/>
        <v>0</v>
      </c>
      <c r="AJ34" s="572"/>
      <c r="AK34" s="671"/>
      <c r="AL34" s="569"/>
      <c r="AM34" s="457">
        <f t="shared" si="9"/>
        <v>0</v>
      </c>
      <c r="AN34" s="455">
        <f t="shared" si="24"/>
        <v>0</v>
      </c>
      <c r="AO34" s="456">
        <f t="shared" si="24"/>
        <v>0</v>
      </c>
      <c r="AP34" s="572"/>
      <c r="AQ34" s="671"/>
      <c r="AR34" s="569"/>
      <c r="AS34" s="496"/>
      <c r="AT34" s="496"/>
      <c r="AU34" s="496"/>
      <c r="AV34" s="496"/>
      <c r="AW34" s="496"/>
      <c r="AX34" s="496"/>
      <c r="AY34" s="496"/>
      <c r="AZ34" s="496"/>
      <c r="BA34" s="496"/>
      <c r="BB34" s="496"/>
      <c r="BC34" s="496"/>
      <c r="BD34" s="496"/>
      <c r="BE34" s="496"/>
      <c r="BF34" s="496"/>
    </row>
    <row r="35" spans="3:58">
      <c r="D35" s="378" t="s">
        <v>1490</v>
      </c>
      <c r="E35" s="826" t="s">
        <v>1485</v>
      </c>
      <c r="F35" s="827"/>
      <c r="G35" s="454">
        <f t="shared" si="19"/>
        <v>0</v>
      </c>
      <c r="H35" s="569"/>
      <c r="I35" s="454">
        <f t="shared" si="19"/>
        <v>0</v>
      </c>
      <c r="J35" s="569"/>
      <c r="K35" s="454">
        <f t="shared" si="19"/>
        <v>0</v>
      </c>
      <c r="L35" s="569"/>
      <c r="M35" s="454">
        <f t="shared" si="19"/>
        <v>0</v>
      </c>
      <c r="N35" s="569"/>
      <c r="O35" s="454">
        <f t="shared" si="5"/>
        <v>0</v>
      </c>
      <c r="P35" s="455">
        <f t="shared" si="20"/>
        <v>0</v>
      </c>
      <c r="Q35" s="456">
        <f t="shared" si="20"/>
        <v>0</v>
      </c>
      <c r="R35" s="572"/>
      <c r="S35" s="671"/>
      <c r="T35" s="569"/>
      <c r="U35" s="457">
        <f t="shared" si="6"/>
        <v>0</v>
      </c>
      <c r="V35" s="455">
        <f t="shared" si="21"/>
        <v>0</v>
      </c>
      <c r="W35" s="456">
        <f t="shared" si="21"/>
        <v>0</v>
      </c>
      <c r="X35" s="572"/>
      <c r="Y35" s="671"/>
      <c r="Z35" s="569"/>
      <c r="AA35" s="457">
        <f t="shared" si="7"/>
        <v>0</v>
      </c>
      <c r="AB35" s="455">
        <f t="shared" si="22"/>
        <v>0</v>
      </c>
      <c r="AC35" s="456">
        <f t="shared" si="22"/>
        <v>0</v>
      </c>
      <c r="AD35" s="572"/>
      <c r="AE35" s="671"/>
      <c r="AF35" s="569"/>
      <c r="AG35" s="457">
        <f t="shared" si="8"/>
        <v>0</v>
      </c>
      <c r="AH35" s="455">
        <f t="shared" si="23"/>
        <v>0</v>
      </c>
      <c r="AI35" s="456">
        <f t="shared" si="23"/>
        <v>0</v>
      </c>
      <c r="AJ35" s="572"/>
      <c r="AK35" s="671"/>
      <c r="AL35" s="569"/>
      <c r="AM35" s="457">
        <f t="shared" si="9"/>
        <v>0</v>
      </c>
      <c r="AN35" s="455">
        <f t="shared" si="24"/>
        <v>0</v>
      </c>
      <c r="AO35" s="456">
        <f t="shared" si="24"/>
        <v>0</v>
      </c>
      <c r="AP35" s="572"/>
      <c r="AQ35" s="671"/>
      <c r="AR35" s="569"/>
      <c r="AS35" s="496"/>
      <c r="AT35" s="496"/>
      <c r="AU35" s="496"/>
      <c r="AV35" s="496"/>
      <c r="AW35" s="496"/>
      <c r="AX35" s="496"/>
      <c r="AY35" s="496"/>
      <c r="AZ35" s="496"/>
      <c r="BA35" s="496"/>
      <c r="BB35" s="496"/>
      <c r="BC35" s="496"/>
      <c r="BD35" s="496"/>
      <c r="BE35" s="496"/>
      <c r="BF35" s="496"/>
    </row>
    <row r="36" spans="3:58">
      <c r="C36" s="341" t="s">
        <v>2304</v>
      </c>
      <c r="D36" s="378" t="s">
        <v>1491</v>
      </c>
      <c r="E36" s="807" t="s">
        <v>1492</v>
      </c>
      <c r="F36" s="808"/>
      <c r="G36" s="454">
        <f t="shared" ref="G36:M36" si="25">G37+G38</f>
        <v>0</v>
      </c>
      <c r="H36" s="569"/>
      <c r="I36" s="454">
        <f t="shared" si="25"/>
        <v>0</v>
      </c>
      <c r="J36" s="569"/>
      <c r="K36" s="454">
        <f t="shared" si="25"/>
        <v>0</v>
      </c>
      <c r="L36" s="569"/>
      <c r="M36" s="454">
        <f t="shared" si="25"/>
        <v>0</v>
      </c>
      <c r="N36" s="569"/>
      <c r="O36" s="454">
        <f t="shared" si="5"/>
        <v>0</v>
      </c>
      <c r="P36" s="455">
        <f>P37+P38</f>
        <v>0</v>
      </c>
      <c r="Q36" s="456">
        <f>Q37+Q38</f>
        <v>0</v>
      </c>
      <c r="R36" s="572"/>
      <c r="S36" s="671"/>
      <c r="T36" s="569"/>
      <c r="U36" s="457">
        <f t="shared" si="6"/>
        <v>0</v>
      </c>
      <c r="V36" s="455">
        <f>V37+V38</f>
        <v>0</v>
      </c>
      <c r="W36" s="456">
        <f>W37+W38</f>
        <v>0</v>
      </c>
      <c r="X36" s="572"/>
      <c r="Y36" s="671"/>
      <c r="Z36" s="569"/>
      <c r="AA36" s="457">
        <f t="shared" si="7"/>
        <v>0</v>
      </c>
      <c r="AB36" s="455">
        <f>AB37+AB38</f>
        <v>0</v>
      </c>
      <c r="AC36" s="456">
        <f>AC37+AC38</f>
        <v>0</v>
      </c>
      <c r="AD36" s="572"/>
      <c r="AE36" s="671"/>
      <c r="AF36" s="569"/>
      <c r="AG36" s="457">
        <f t="shared" si="8"/>
        <v>0</v>
      </c>
      <c r="AH36" s="455">
        <f>AH37+AH38</f>
        <v>0</v>
      </c>
      <c r="AI36" s="456">
        <f>AI37+AI38</f>
        <v>0</v>
      </c>
      <c r="AJ36" s="572"/>
      <c r="AK36" s="671"/>
      <c r="AL36" s="569"/>
      <c r="AM36" s="457">
        <f t="shared" si="9"/>
        <v>0</v>
      </c>
      <c r="AN36" s="455">
        <f>AN37+AN38</f>
        <v>0</v>
      </c>
      <c r="AO36" s="456">
        <f>AO37+AO38</f>
        <v>0</v>
      </c>
      <c r="AP36" s="572"/>
      <c r="AQ36" s="671"/>
      <c r="AR36" s="569"/>
      <c r="AS36" s="496"/>
      <c r="AT36" s="496"/>
      <c r="AU36" s="496"/>
      <c r="AV36" s="496"/>
      <c r="AW36" s="496"/>
      <c r="AX36" s="496"/>
      <c r="AY36" s="496"/>
      <c r="AZ36" s="496"/>
      <c r="BA36" s="496"/>
      <c r="BB36" s="496"/>
      <c r="BC36" s="496"/>
      <c r="BD36" s="496"/>
      <c r="BE36" s="496"/>
      <c r="BF36" s="496"/>
    </row>
    <row r="37" spans="3:58">
      <c r="D37" s="378" t="s">
        <v>1493</v>
      </c>
      <c r="E37" s="826" t="s">
        <v>1481</v>
      </c>
      <c r="F37" s="827"/>
      <c r="G37" s="454">
        <f t="shared" ref="G37:M38" si="26">SUMIF($E$56:$E$87,$D37,G$56:G$87)</f>
        <v>0</v>
      </c>
      <c r="H37" s="569"/>
      <c r="I37" s="454">
        <f t="shared" si="26"/>
        <v>0</v>
      </c>
      <c r="J37" s="569"/>
      <c r="K37" s="454">
        <f t="shared" si="26"/>
        <v>0</v>
      </c>
      <c r="L37" s="569"/>
      <c r="M37" s="454">
        <f t="shared" si="26"/>
        <v>0</v>
      </c>
      <c r="N37" s="569"/>
      <c r="O37" s="454">
        <f t="shared" si="5"/>
        <v>0</v>
      </c>
      <c r="P37" s="455">
        <f>SUMIF($E$56:$E$87,$D37,P$56:P$87)</f>
        <v>0</v>
      </c>
      <c r="Q37" s="456">
        <f>SUMIF($E$56:$E$87,$D37,Q$56:Q$87)</f>
        <v>0</v>
      </c>
      <c r="R37" s="572"/>
      <c r="S37" s="671"/>
      <c r="T37" s="569"/>
      <c r="U37" s="457">
        <f t="shared" si="6"/>
        <v>0</v>
      </c>
      <c r="V37" s="455">
        <f>SUMIF($E$56:$E$87,$D37,V$56:V$87)</f>
        <v>0</v>
      </c>
      <c r="W37" s="456">
        <f>SUMIF($E$56:$E$87,$D37,W$56:W$87)</f>
        <v>0</v>
      </c>
      <c r="X37" s="572"/>
      <c r="Y37" s="671"/>
      <c r="Z37" s="569"/>
      <c r="AA37" s="457">
        <f t="shared" si="7"/>
        <v>0</v>
      </c>
      <c r="AB37" s="455">
        <f>SUMIF($E$56:$E$87,$D37,AB$56:AB$87)</f>
        <v>0</v>
      </c>
      <c r="AC37" s="456">
        <f>SUMIF($E$56:$E$87,$D37,AC$56:AC$87)</f>
        <v>0</v>
      </c>
      <c r="AD37" s="572"/>
      <c r="AE37" s="671"/>
      <c r="AF37" s="569"/>
      <c r="AG37" s="457">
        <f t="shared" si="8"/>
        <v>0</v>
      </c>
      <c r="AH37" s="455">
        <f>SUMIF($E$56:$E$87,$D37,AH$56:AH$87)</f>
        <v>0</v>
      </c>
      <c r="AI37" s="456">
        <f>SUMIF($E$56:$E$87,$D37,AI$56:AI$87)</f>
        <v>0</v>
      </c>
      <c r="AJ37" s="572"/>
      <c r="AK37" s="671"/>
      <c r="AL37" s="569"/>
      <c r="AM37" s="457">
        <f t="shared" si="9"/>
        <v>0</v>
      </c>
      <c r="AN37" s="455">
        <f>SUMIF($E$56:$E$87,$D37,AN$56:AN$87)</f>
        <v>0</v>
      </c>
      <c r="AO37" s="456">
        <f>SUMIF($E$56:$E$87,$D37,AO$56:AO$87)</f>
        <v>0</v>
      </c>
      <c r="AP37" s="572"/>
      <c r="AQ37" s="671"/>
      <c r="AR37" s="569"/>
      <c r="AS37" s="496"/>
      <c r="AT37" s="496"/>
      <c r="AU37" s="496"/>
      <c r="AV37" s="496"/>
      <c r="AW37" s="496"/>
      <c r="AX37" s="496"/>
      <c r="AY37" s="496"/>
      <c r="AZ37" s="496"/>
      <c r="BA37" s="496"/>
      <c r="BB37" s="496"/>
      <c r="BC37" s="496"/>
      <c r="BD37" s="496"/>
      <c r="BE37" s="496"/>
      <c r="BF37" s="496"/>
    </row>
    <row r="38" spans="3:58">
      <c r="D38" s="378" t="s">
        <v>1494</v>
      </c>
      <c r="E38" s="826" t="s">
        <v>1483</v>
      </c>
      <c r="F38" s="827"/>
      <c r="G38" s="454">
        <f t="shared" si="26"/>
        <v>0</v>
      </c>
      <c r="H38" s="569"/>
      <c r="I38" s="454">
        <f t="shared" si="26"/>
        <v>0</v>
      </c>
      <c r="J38" s="569"/>
      <c r="K38" s="454">
        <f t="shared" si="26"/>
        <v>0</v>
      </c>
      <c r="L38" s="569"/>
      <c r="M38" s="454">
        <f t="shared" si="26"/>
        <v>0</v>
      </c>
      <c r="N38" s="569"/>
      <c r="O38" s="454">
        <f t="shared" si="5"/>
        <v>0</v>
      </c>
      <c r="P38" s="455">
        <f>SUMIF($E$56:$E$87,$D38,P$56:P$87)</f>
        <v>0</v>
      </c>
      <c r="Q38" s="456">
        <f>SUMIF($E$56:$E$87,$D38,Q$56:Q$87)</f>
        <v>0</v>
      </c>
      <c r="R38" s="572"/>
      <c r="S38" s="671"/>
      <c r="T38" s="569"/>
      <c r="U38" s="457">
        <f t="shared" si="6"/>
        <v>0</v>
      </c>
      <c r="V38" s="455">
        <f>SUMIF($E$56:$E$87,$D38,V$56:V$87)</f>
        <v>0</v>
      </c>
      <c r="W38" s="456">
        <f>SUMIF($E$56:$E$87,$D38,W$56:W$87)</f>
        <v>0</v>
      </c>
      <c r="X38" s="572"/>
      <c r="Y38" s="671"/>
      <c r="Z38" s="569"/>
      <c r="AA38" s="457">
        <f t="shared" si="7"/>
        <v>0</v>
      </c>
      <c r="AB38" s="455">
        <f>SUMIF($E$56:$E$87,$D38,AB$56:AB$87)</f>
        <v>0</v>
      </c>
      <c r="AC38" s="456">
        <f>SUMIF($E$56:$E$87,$D38,AC$56:AC$87)</f>
        <v>0</v>
      </c>
      <c r="AD38" s="572"/>
      <c r="AE38" s="671"/>
      <c r="AF38" s="569"/>
      <c r="AG38" s="457">
        <f t="shared" si="8"/>
        <v>0</v>
      </c>
      <c r="AH38" s="455">
        <f>SUMIF($E$56:$E$87,$D38,AH$56:AH$87)</f>
        <v>0</v>
      </c>
      <c r="AI38" s="456">
        <f>SUMIF($E$56:$E$87,$D38,AI$56:AI$87)</f>
        <v>0</v>
      </c>
      <c r="AJ38" s="572"/>
      <c r="AK38" s="671"/>
      <c r="AL38" s="569"/>
      <c r="AM38" s="457">
        <f t="shared" si="9"/>
        <v>0</v>
      </c>
      <c r="AN38" s="455">
        <f>SUMIF($E$56:$E$87,$D38,AN$56:AN$87)</f>
        <v>0</v>
      </c>
      <c r="AO38" s="456">
        <f>SUMIF($E$56:$E$87,$D38,AO$56:AO$87)</f>
        <v>0</v>
      </c>
      <c r="AP38" s="572"/>
      <c r="AQ38" s="671"/>
      <c r="AR38" s="569"/>
      <c r="AS38" s="496"/>
      <c r="AT38" s="496"/>
      <c r="AU38" s="496"/>
      <c r="AV38" s="496"/>
      <c r="AW38" s="496"/>
      <c r="AX38" s="496"/>
      <c r="AY38" s="496"/>
      <c r="AZ38" s="496"/>
      <c r="BA38" s="496"/>
      <c r="BB38" s="496"/>
      <c r="BC38" s="496"/>
      <c r="BD38" s="496"/>
      <c r="BE38" s="496"/>
      <c r="BF38" s="496"/>
    </row>
    <row r="39" spans="3:58">
      <c r="C39" s="341" t="s">
        <v>2304</v>
      </c>
      <c r="D39" s="378" t="s">
        <v>1495</v>
      </c>
      <c r="E39" s="809" t="s">
        <v>1496</v>
      </c>
      <c r="F39" s="810"/>
      <c r="G39" s="454">
        <f t="shared" ref="G39:M39" si="27">G40+G43+G47</f>
        <v>0</v>
      </c>
      <c r="H39" s="569"/>
      <c r="I39" s="454">
        <f t="shared" si="27"/>
        <v>0</v>
      </c>
      <c r="J39" s="569"/>
      <c r="K39" s="454">
        <f t="shared" si="27"/>
        <v>0</v>
      </c>
      <c r="L39" s="569"/>
      <c r="M39" s="454">
        <f t="shared" si="27"/>
        <v>0</v>
      </c>
      <c r="N39" s="569"/>
      <c r="O39" s="454">
        <f t="shared" si="5"/>
        <v>0</v>
      </c>
      <c r="P39" s="455">
        <f>P40+P43+P47</f>
        <v>0</v>
      </c>
      <c r="Q39" s="456">
        <f>Q40+Q43+Q47</f>
        <v>0</v>
      </c>
      <c r="R39" s="572"/>
      <c r="S39" s="671"/>
      <c r="T39" s="569"/>
      <c r="U39" s="457">
        <f t="shared" si="6"/>
        <v>0</v>
      </c>
      <c r="V39" s="455">
        <f>V40+V43+V47</f>
        <v>0</v>
      </c>
      <c r="W39" s="456">
        <f>W40+W43+W47</f>
        <v>0</v>
      </c>
      <c r="X39" s="572"/>
      <c r="Y39" s="671"/>
      <c r="Z39" s="569"/>
      <c r="AA39" s="457">
        <f t="shared" si="7"/>
        <v>0</v>
      </c>
      <c r="AB39" s="455">
        <f>AB40+AB43+AB47</f>
        <v>0</v>
      </c>
      <c r="AC39" s="456">
        <f>AC40+AC43+AC47</f>
        <v>0</v>
      </c>
      <c r="AD39" s="572"/>
      <c r="AE39" s="671"/>
      <c r="AF39" s="569"/>
      <c r="AG39" s="457">
        <f t="shared" si="8"/>
        <v>0</v>
      </c>
      <c r="AH39" s="455">
        <f>AH40+AH43+AH47</f>
        <v>0</v>
      </c>
      <c r="AI39" s="456">
        <f>AI40+AI43+AI47</f>
        <v>0</v>
      </c>
      <c r="AJ39" s="572"/>
      <c r="AK39" s="671"/>
      <c r="AL39" s="569"/>
      <c r="AM39" s="457">
        <f t="shared" si="9"/>
        <v>0</v>
      </c>
      <c r="AN39" s="455">
        <f>AN40+AN43+AN47</f>
        <v>0</v>
      </c>
      <c r="AO39" s="456">
        <f>AO40+AO43+AO47</f>
        <v>0</v>
      </c>
      <c r="AP39" s="572"/>
      <c r="AQ39" s="671"/>
      <c r="AR39" s="569"/>
      <c r="AS39" s="496"/>
      <c r="AT39" s="496"/>
      <c r="AU39" s="496"/>
      <c r="AV39" s="496"/>
      <c r="AW39" s="496"/>
      <c r="AX39" s="496"/>
      <c r="AY39" s="496"/>
      <c r="AZ39" s="496"/>
      <c r="BA39" s="496"/>
      <c r="BB39" s="496"/>
      <c r="BC39" s="496"/>
      <c r="BD39" s="496"/>
      <c r="BE39" s="496"/>
      <c r="BF39" s="496"/>
    </row>
    <row r="40" spans="3:58">
      <c r="C40" s="341" t="s">
        <v>2304</v>
      </c>
      <c r="D40" s="378" t="s">
        <v>1497</v>
      </c>
      <c r="E40" s="807" t="s">
        <v>1498</v>
      </c>
      <c r="F40" s="808"/>
      <c r="G40" s="454">
        <f t="shared" ref="G40:M40" si="28">G41+G42</f>
        <v>0</v>
      </c>
      <c r="H40" s="569"/>
      <c r="I40" s="454">
        <f t="shared" si="28"/>
        <v>0</v>
      </c>
      <c r="J40" s="569"/>
      <c r="K40" s="454">
        <f t="shared" si="28"/>
        <v>0</v>
      </c>
      <c r="L40" s="569"/>
      <c r="M40" s="454">
        <f t="shared" si="28"/>
        <v>0</v>
      </c>
      <c r="N40" s="569"/>
      <c r="O40" s="454">
        <f t="shared" si="5"/>
        <v>0</v>
      </c>
      <c r="P40" s="455">
        <f>P41+P42</f>
        <v>0</v>
      </c>
      <c r="Q40" s="456">
        <f>Q41+Q42</f>
        <v>0</v>
      </c>
      <c r="R40" s="572"/>
      <c r="S40" s="671"/>
      <c r="T40" s="569"/>
      <c r="U40" s="457">
        <f t="shared" si="6"/>
        <v>0</v>
      </c>
      <c r="V40" s="455">
        <f>V41+V42</f>
        <v>0</v>
      </c>
      <c r="W40" s="456">
        <f>W41+W42</f>
        <v>0</v>
      </c>
      <c r="X40" s="572"/>
      <c r="Y40" s="671"/>
      <c r="Z40" s="569"/>
      <c r="AA40" s="457">
        <f t="shared" si="7"/>
        <v>0</v>
      </c>
      <c r="AB40" s="455">
        <f>AB41+AB42</f>
        <v>0</v>
      </c>
      <c r="AC40" s="456">
        <f>AC41+AC42</f>
        <v>0</v>
      </c>
      <c r="AD40" s="572"/>
      <c r="AE40" s="671"/>
      <c r="AF40" s="569"/>
      <c r="AG40" s="457">
        <f t="shared" si="8"/>
        <v>0</v>
      </c>
      <c r="AH40" s="455">
        <f>AH41+AH42</f>
        <v>0</v>
      </c>
      <c r="AI40" s="456">
        <f>AI41+AI42</f>
        <v>0</v>
      </c>
      <c r="AJ40" s="572"/>
      <c r="AK40" s="671"/>
      <c r="AL40" s="569"/>
      <c r="AM40" s="457">
        <f t="shared" si="9"/>
        <v>0</v>
      </c>
      <c r="AN40" s="455">
        <f>AN41+AN42</f>
        <v>0</v>
      </c>
      <c r="AO40" s="456">
        <f>AO41+AO42</f>
        <v>0</v>
      </c>
      <c r="AP40" s="572"/>
      <c r="AQ40" s="671"/>
      <c r="AR40" s="569"/>
      <c r="AS40" s="496"/>
      <c r="AT40" s="496"/>
      <c r="AU40" s="496"/>
      <c r="AV40" s="496"/>
      <c r="AW40" s="496"/>
      <c r="AX40" s="496"/>
      <c r="AY40" s="496"/>
      <c r="AZ40" s="496"/>
      <c r="BA40" s="496"/>
      <c r="BB40" s="496"/>
      <c r="BC40" s="496"/>
      <c r="BD40" s="496"/>
      <c r="BE40" s="496"/>
      <c r="BF40" s="496"/>
    </row>
    <row r="41" spans="3:58">
      <c r="D41" s="378" t="s">
        <v>1499</v>
      </c>
      <c r="E41" s="826" t="s">
        <v>1481</v>
      </c>
      <c r="F41" s="827"/>
      <c r="G41" s="454">
        <f t="shared" ref="G41:M42" si="29">SUMIF($E$56:$E$87,$D41,G$56:G$87)</f>
        <v>0</v>
      </c>
      <c r="H41" s="569"/>
      <c r="I41" s="454">
        <f t="shared" si="29"/>
        <v>0</v>
      </c>
      <c r="J41" s="569"/>
      <c r="K41" s="454">
        <f t="shared" si="29"/>
        <v>0</v>
      </c>
      <c r="L41" s="569"/>
      <c r="M41" s="454">
        <f t="shared" si="29"/>
        <v>0</v>
      </c>
      <c r="N41" s="569"/>
      <c r="O41" s="454">
        <f t="shared" si="5"/>
        <v>0</v>
      </c>
      <c r="P41" s="455">
        <f>SUMIF($E$56:$E$87,$D41,P$56:P$87)</f>
        <v>0</v>
      </c>
      <c r="Q41" s="456">
        <f>SUMIF($E$56:$E$87,$D41,Q$56:Q$87)</f>
        <v>0</v>
      </c>
      <c r="R41" s="572"/>
      <c r="S41" s="671"/>
      <c r="T41" s="569"/>
      <c r="U41" s="457">
        <f t="shared" si="6"/>
        <v>0</v>
      </c>
      <c r="V41" s="455">
        <f>SUMIF($E$56:$E$87,$D41,V$56:V$87)</f>
        <v>0</v>
      </c>
      <c r="W41" s="456">
        <f>SUMIF($E$56:$E$87,$D41,W$56:W$87)</f>
        <v>0</v>
      </c>
      <c r="X41" s="572"/>
      <c r="Y41" s="671"/>
      <c r="Z41" s="569"/>
      <c r="AA41" s="457">
        <f t="shared" si="7"/>
        <v>0</v>
      </c>
      <c r="AB41" s="455">
        <f>SUMIF($E$56:$E$87,$D41,AB$56:AB$87)</f>
        <v>0</v>
      </c>
      <c r="AC41" s="456">
        <f>SUMIF($E$56:$E$87,$D41,AC$56:AC$87)</f>
        <v>0</v>
      </c>
      <c r="AD41" s="572"/>
      <c r="AE41" s="671"/>
      <c r="AF41" s="569"/>
      <c r="AG41" s="457">
        <f t="shared" si="8"/>
        <v>0</v>
      </c>
      <c r="AH41" s="455">
        <f>SUMIF($E$56:$E$87,$D41,AH$56:AH$87)</f>
        <v>0</v>
      </c>
      <c r="AI41" s="456">
        <f>SUMIF($E$56:$E$87,$D41,AI$56:AI$87)</f>
        <v>0</v>
      </c>
      <c r="AJ41" s="572"/>
      <c r="AK41" s="671"/>
      <c r="AL41" s="569"/>
      <c r="AM41" s="457">
        <f t="shared" si="9"/>
        <v>0</v>
      </c>
      <c r="AN41" s="455">
        <f>SUMIF($E$56:$E$87,$D41,AN$56:AN$87)</f>
        <v>0</v>
      </c>
      <c r="AO41" s="456">
        <f>SUMIF($E$56:$E$87,$D41,AO$56:AO$87)</f>
        <v>0</v>
      </c>
      <c r="AP41" s="572"/>
      <c r="AQ41" s="671"/>
      <c r="AR41" s="569"/>
      <c r="AS41" s="496"/>
      <c r="AT41" s="496"/>
      <c r="AU41" s="496"/>
      <c r="AV41" s="496"/>
      <c r="AW41" s="496"/>
      <c r="AX41" s="496"/>
      <c r="AY41" s="496"/>
      <c r="AZ41" s="496"/>
      <c r="BA41" s="496"/>
      <c r="BB41" s="496"/>
      <c r="BC41" s="496"/>
      <c r="BD41" s="496"/>
      <c r="BE41" s="496"/>
      <c r="BF41" s="496"/>
    </row>
    <row r="42" spans="3:58">
      <c r="D42" s="378" t="s">
        <v>1500</v>
      </c>
      <c r="E42" s="826" t="s">
        <v>1483</v>
      </c>
      <c r="F42" s="827"/>
      <c r="G42" s="454">
        <f t="shared" si="29"/>
        <v>0</v>
      </c>
      <c r="H42" s="569"/>
      <c r="I42" s="454">
        <f t="shared" si="29"/>
        <v>0</v>
      </c>
      <c r="J42" s="569"/>
      <c r="K42" s="454">
        <f t="shared" si="29"/>
        <v>0</v>
      </c>
      <c r="L42" s="569"/>
      <c r="M42" s="454">
        <f t="shared" si="29"/>
        <v>0</v>
      </c>
      <c r="N42" s="569"/>
      <c r="O42" s="454">
        <f t="shared" si="5"/>
        <v>0</v>
      </c>
      <c r="P42" s="455">
        <f>SUMIF($E$56:$E$87,$D42,P$56:P$87)</f>
        <v>0</v>
      </c>
      <c r="Q42" s="456">
        <f>SUMIF($E$56:$E$87,$D42,Q$56:Q$87)</f>
        <v>0</v>
      </c>
      <c r="R42" s="572"/>
      <c r="S42" s="671"/>
      <c r="T42" s="569"/>
      <c r="U42" s="457">
        <f t="shared" si="6"/>
        <v>0</v>
      </c>
      <c r="V42" s="455">
        <f>SUMIF($E$56:$E$87,$D42,V$56:V$87)</f>
        <v>0</v>
      </c>
      <c r="W42" s="456">
        <f>SUMIF($E$56:$E$87,$D42,W$56:W$87)</f>
        <v>0</v>
      </c>
      <c r="X42" s="572"/>
      <c r="Y42" s="671"/>
      <c r="Z42" s="569"/>
      <c r="AA42" s="457">
        <f t="shared" si="7"/>
        <v>0</v>
      </c>
      <c r="AB42" s="455">
        <f>SUMIF($E$56:$E$87,$D42,AB$56:AB$87)</f>
        <v>0</v>
      </c>
      <c r="AC42" s="456">
        <f>SUMIF($E$56:$E$87,$D42,AC$56:AC$87)</f>
        <v>0</v>
      </c>
      <c r="AD42" s="572"/>
      <c r="AE42" s="671"/>
      <c r="AF42" s="569"/>
      <c r="AG42" s="457">
        <f t="shared" si="8"/>
        <v>0</v>
      </c>
      <c r="AH42" s="455">
        <f>SUMIF($E$56:$E$87,$D42,AH$56:AH$87)</f>
        <v>0</v>
      </c>
      <c r="AI42" s="456">
        <f>SUMIF($E$56:$E$87,$D42,AI$56:AI$87)</f>
        <v>0</v>
      </c>
      <c r="AJ42" s="572"/>
      <c r="AK42" s="671"/>
      <c r="AL42" s="569"/>
      <c r="AM42" s="457">
        <f t="shared" si="9"/>
        <v>0</v>
      </c>
      <c r="AN42" s="455">
        <f>SUMIF($E$56:$E$87,$D42,AN$56:AN$87)</f>
        <v>0</v>
      </c>
      <c r="AO42" s="456">
        <f>SUMIF($E$56:$E$87,$D42,AO$56:AO$87)</f>
        <v>0</v>
      </c>
      <c r="AP42" s="572"/>
      <c r="AQ42" s="671"/>
      <c r="AR42" s="569"/>
      <c r="AS42" s="496"/>
      <c r="AT42" s="496"/>
      <c r="AU42" s="496"/>
      <c r="AV42" s="496"/>
      <c r="AW42" s="496"/>
      <c r="AX42" s="496"/>
      <c r="AY42" s="496"/>
      <c r="AZ42" s="496"/>
      <c r="BA42" s="496"/>
      <c r="BB42" s="496"/>
      <c r="BC42" s="496"/>
      <c r="BD42" s="496"/>
      <c r="BE42" s="496"/>
      <c r="BF42" s="496"/>
    </row>
    <row r="43" spans="3:58">
      <c r="C43" s="341" t="s">
        <v>2304</v>
      </c>
      <c r="D43" s="378" t="s">
        <v>1791</v>
      </c>
      <c r="E43" s="807" t="s">
        <v>1792</v>
      </c>
      <c r="F43" s="808"/>
      <c r="G43" s="454">
        <f t="shared" ref="G43:M43" si="30">G44+G45+G46</f>
        <v>0</v>
      </c>
      <c r="H43" s="569"/>
      <c r="I43" s="454">
        <f t="shared" si="30"/>
        <v>0</v>
      </c>
      <c r="J43" s="569"/>
      <c r="K43" s="454">
        <f t="shared" si="30"/>
        <v>0</v>
      </c>
      <c r="L43" s="569"/>
      <c r="M43" s="454">
        <f t="shared" si="30"/>
        <v>0</v>
      </c>
      <c r="N43" s="569"/>
      <c r="O43" s="454">
        <f t="shared" si="5"/>
        <v>0</v>
      </c>
      <c r="P43" s="455">
        <f>P44+P45+P46</f>
        <v>0</v>
      </c>
      <c r="Q43" s="456">
        <f>Q44+Q45+Q46</f>
        <v>0</v>
      </c>
      <c r="R43" s="572"/>
      <c r="S43" s="671"/>
      <c r="T43" s="569"/>
      <c r="U43" s="457">
        <f t="shared" si="6"/>
        <v>0</v>
      </c>
      <c r="V43" s="455">
        <f>V44+V45+V46</f>
        <v>0</v>
      </c>
      <c r="W43" s="456">
        <f>W44+W45+W46</f>
        <v>0</v>
      </c>
      <c r="X43" s="572"/>
      <c r="Y43" s="671"/>
      <c r="Z43" s="569"/>
      <c r="AA43" s="457">
        <f t="shared" si="7"/>
        <v>0</v>
      </c>
      <c r="AB43" s="455">
        <f>AB44+AB45+AB46</f>
        <v>0</v>
      </c>
      <c r="AC43" s="456">
        <f>AC44+AC45+AC46</f>
        <v>0</v>
      </c>
      <c r="AD43" s="572"/>
      <c r="AE43" s="671"/>
      <c r="AF43" s="569"/>
      <c r="AG43" s="457">
        <f t="shared" si="8"/>
        <v>0</v>
      </c>
      <c r="AH43" s="455">
        <f>AH44+AH45+AH46</f>
        <v>0</v>
      </c>
      <c r="AI43" s="456">
        <f>AI44+AI45+AI46</f>
        <v>0</v>
      </c>
      <c r="AJ43" s="572"/>
      <c r="AK43" s="671"/>
      <c r="AL43" s="569"/>
      <c r="AM43" s="457">
        <f t="shared" si="9"/>
        <v>0</v>
      </c>
      <c r="AN43" s="455">
        <f>AN44+AN45+AN46</f>
        <v>0</v>
      </c>
      <c r="AO43" s="456">
        <f>AO44+AO45+AO46</f>
        <v>0</v>
      </c>
      <c r="AP43" s="572"/>
      <c r="AQ43" s="671"/>
      <c r="AR43" s="569"/>
      <c r="AS43" s="496"/>
      <c r="AT43" s="496"/>
      <c r="AU43" s="496"/>
      <c r="AV43" s="496"/>
      <c r="AW43" s="496"/>
      <c r="AX43" s="496"/>
      <c r="AY43" s="496"/>
      <c r="AZ43" s="496"/>
      <c r="BA43" s="496"/>
      <c r="BB43" s="496"/>
      <c r="BC43" s="496"/>
      <c r="BD43" s="496"/>
      <c r="BE43" s="496"/>
      <c r="BF43" s="496"/>
    </row>
    <row r="44" spans="3:58">
      <c r="D44" s="378" t="s">
        <v>1793</v>
      </c>
      <c r="E44" s="826" t="s">
        <v>1481</v>
      </c>
      <c r="F44" s="827"/>
      <c r="G44" s="454">
        <f t="shared" ref="G44:M46" si="31">SUMIF($E$56:$E$87,$D44,G$56:G$87)</f>
        <v>0</v>
      </c>
      <c r="H44" s="569"/>
      <c r="I44" s="454">
        <f t="shared" si="31"/>
        <v>0</v>
      </c>
      <c r="J44" s="569"/>
      <c r="K44" s="454">
        <f t="shared" si="31"/>
        <v>0</v>
      </c>
      <c r="L44" s="569"/>
      <c r="M44" s="454">
        <f t="shared" si="31"/>
        <v>0</v>
      </c>
      <c r="N44" s="569"/>
      <c r="O44" s="454">
        <f t="shared" si="5"/>
        <v>0</v>
      </c>
      <c r="P44" s="455">
        <f t="shared" ref="P44:Q46" si="32">SUMIF($E$56:$E$87,$D44,P$56:P$87)</f>
        <v>0</v>
      </c>
      <c r="Q44" s="456">
        <f t="shared" si="32"/>
        <v>0</v>
      </c>
      <c r="R44" s="572"/>
      <c r="S44" s="671"/>
      <c r="T44" s="569"/>
      <c r="U44" s="457">
        <f t="shared" si="6"/>
        <v>0</v>
      </c>
      <c r="V44" s="455">
        <f t="shared" ref="V44:W46" si="33">SUMIF($E$56:$E$87,$D44,V$56:V$87)</f>
        <v>0</v>
      </c>
      <c r="W44" s="456">
        <f t="shared" si="33"/>
        <v>0</v>
      </c>
      <c r="X44" s="572"/>
      <c r="Y44" s="671"/>
      <c r="Z44" s="569"/>
      <c r="AA44" s="457">
        <f t="shared" si="7"/>
        <v>0</v>
      </c>
      <c r="AB44" s="455">
        <f t="shared" ref="AB44:AC46" si="34">SUMIF($E$56:$E$87,$D44,AB$56:AB$87)</f>
        <v>0</v>
      </c>
      <c r="AC44" s="456">
        <f t="shared" si="34"/>
        <v>0</v>
      </c>
      <c r="AD44" s="572"/>
      <c r="AE44" s="671"/>
      <c r="AF44" s="569"/>
      <c r="AG44" s="457">
        <f t="shared" si="8"/>
        <v>0</v>
      </c>
      <c r="AH44" s="455">
        <f t="shared" ref="AH44:AI46" si="35">SUMIF($E$56:$E$87,$D44,AH$56:AH$87)</f>
        <v>0</v>
      </c>
      <c r="AI44" s="456">
        <f t="shared" si="35"/>
        <v>0</v>
      </c>
      <c r="AJ44" s="572"/>
      <c r="AK44" s="671"/>
      <c r="AL44" s="569"/>
      <c r="AM44" s="457">
        <f t="shared" si="9"/>
        <v>0</v>
      </c>
      <c r="AN44" s="455">
        <f t="shared" ref="AN44:AO46" si="36">SUMIF($E$56:$E$87,$D44,AN$56:AN$87)</f>
        <v>0</v>
      </c>
      <c r="AO44" s="456">
        <f t="shared" si="36"/>
        <v>0</v>
      </c>
      <c r="AP44" s="572"/>
      <c r="AQ44" s="671"/>
      <c r="AR44" s="569"/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  <c r="BD44" s="496"/>
      <c r="BE44" s="496"/>
      <c r="BF44" s="496"/>
    </row>
    <row r="45" spans="3:58">
      <c r="D45" s="378" t="s">
        <v>1794</v>
      </c>
      <c r="E45" s="826" t="s">
        <v>1483</v>
      </c>
      <c r="F45" s="827"/>
      <c r="G45" s="454">
        <f t="shared" si="31"/>
        <v>0</v>
      </c>
      <c r="H45" s="569"/>
      <c r="I45" s="454">
        <f t="shared" si="31"/>
        <v>0</v>
      </c>
      <c r="J45" s="569"/>
      <c r="K45" s="454">
        <f t="shared" si="31"/>
        <v>0</v>
      </c>
      <c r="L45" s="569"/>
      <c r="M45" s="454">
        <f t="shared" si="31"/>
        <v>0</v>
      </c>
      <c r="N45" s="569"/>
      <c r="O45" s="454">
        <f t="shared" si="5"/>
        <v>0</v>
      </c>
      <c r="P45" s="455">
        <f t="shared" si="32"/>
        <v>0</v>
      </c>
      <c r="Q45" s="456">
        <f t="shared" si="32"/>
        <v>0</v>
      </c>
      <c r="R45" s="572"/>
      <c r="S45" s="671"/>
      <c r="T45" s="569"/>
      <c r="U45" s="457">
        <f t="shared" si="6"/>
        <v>0</v>
      </c>
      <c r="V45" s="455">
        <f t="shared" si="33"/>
        <v>0</v>
      </c>
      <c r="W45" s="456">
        <f t="shared" si="33"/>
        <v>0</v>
      </c>
      <c r="X45" s="572"/>
      <c r="Y45" s="671"/>
      <c r="Z45" s="569"/>
      <c r="AA45" s="457">
        <f t="shared" si="7"/>
        <v>0</v>
      </c>
      <c r="AB45" s="455">
        <f t="shared" si="34"/>
        <v>0</v>
      </c>
      <c r="AC45" s="456">
        <f t="shared" si="34"/>
        <v>0</v>
      </c>
      <c r="AD45" s="572"/>
      <c r="AE45" s="671"/>
      <c r="AF45" s="569"/>
      <c r="AG45" s="457">
        <f t="shared" si="8"/>
        <v>0</v>
      </c>
      <c r="AH45" s="455">
        <f t="shared" si="35"/>
        <v>0</v>
      </c>
      <c r="AI45" s="456">
        <f t="shared" si="35"/>
        <v>0</v>
      </c>
      <c r="AJ45" s="572"/>
      <c r="AK45" s="671"/>
      <c r="AL45" s="569"/>
      <c r="AM45" s="457">
        <f t="shared" si="9"/>
        <v>0</v>
      </c>
      <c r="AN45" s="455">
        <f t="shared" si="36"/>
        <v>0</v>
      </c>
      <c r="AO45" s="456">
        <f t="shared" si="36"/>
        <v>0</v>
      </c>
      <c r="AP45" s="572"/>
      <c r="AQ45" s="671"/>
      <c r="AR45" s="569"/>
      <c r="AS45" s="496"/>
      <c r="AT45" s="496"/>
      <c r="AU45" s="496"/>
      <c r="AV45" s="496"/>
      <c r="AW45" s="496"/>
      <c r="AX45" s="496"/>
      <c r="AY45" s="496"/>
      <c r="AZ45" s="496"/>
      <c r="BA45" s="496"/>
      <c r="BB45" s="496"/>
      <c r="BC45" s="496"/>
      <c r="BD45" s="496"/>
      <c r="BE45" s="496"/>
      <c r="BF45" s="496"/>
    </row>
    <row r="46" spans="3:58">
      <c r="D46" s="378" t="s">
        <v>1795</v>
      </c>
      <c r="E46" s="826" t="s">
        <v>1485</v>
      </c>
      <c r="F46" s="827"/>
      <c r="G46" s="454">
        <f t="shared" si="31"/>
        <v>0</v>
      </c>
      <c r="H46" s="569"/>
      <c r="I46" s="454">
        <f t="shared" si="31"/>
        <v>0</v>
      </c>
      <c r="J46" s="569"/>
      <c r="K46" s="454">
        <f t="shared" si="31"/>
        <v>0</v>
      </c>
      <c r="L46" s="569"/>
      <c r="M46" s="454">
        <f t="shared" si="31"/>
        <v>0</v>
      </c>
      <c r="N46" s="569"/>
      <c r="O46" s="454">
        <f t="shared" si="5"/>
        <v>0</v>
      </c>
      <c r="P46" s="455">
        <f t="shared" si="32"/>
        <v>0</v>
      </c>
      <c r="Q46" s="456">
        <f t="shared" si="32"/>
        <v>0</v>
      </c>
      <c r="R46" s="572"/>
      <c r="S46" s="671"/>
      <c r="T46" s="569"/>
      <c r="U46" s="457">
        <f t="shared" si="6"/>
        <v>0</v>
      </c>
      <c r="V46" s="455">
        <f t="shared" si="33"/>
        <v>0</v>
      </c>
      <c r="W46" s="456">
        <f t="shared" si="33"/>
        <v>0</v>
      </c>
      <c r="X46" s="572"/>
      <c r="Y46" s="671"/>
      <c r="Z46" s="569"/>
      <c r="AA46" s="457">
        <f t="shared" si="7"/>
        <v>0</v>
      </c>
      <c r="AB46" s="455">
        <f t="shared" si="34"/>
        <v>0</v>
      </c>
      <c r="AC46" s="456">
        <f t="shared" si="34"/>
        <v>0</v>
      </c>
      <c r="AD46" s="572"/>
      <c r="AE46" s="671"/>
      <c r="AF46" s="569"/>
      <c r="AG46" s="457">
        <f t="shared" si="8"/>
        <v>0</v>
      </c>
      <c r="AH46" s="455">
        <f t="shared" si="35"/>
        <v>0</v>
      </c>
      <c r="AI46" s="456">
        <f t="shared" si="35"/>
        <v>0</v>
      </c>
      <c r="AJ46" s="572"/>
      <c r="AK46" s="671"/>
      <c r="AL46" s="569"/>
      <c r="AM46" s="457">
        <f t="shared" si="9"/>
        <v>0</v>
      </c>
      <c r="AN46" s="455">
        <f t="shared" si="36"/>
        <v>0</v>
      </c>
      <c r="AO46" s="456">
        <f t="shared" si="36"/>
        <v>0</v>
      </c>
      <c r="AP46" s="572"/>
      <c r="AQ46" s="671"/>
      <c r="AR46" s="569"/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  <c r="BD46" s="496"/>
      <c r="BE46" s="496"/>
      <c r="BF46" s="496"/>
    </row>
    <row r="47" spans="3:58">
      <c r="C47" s="341" t="s">
        <v>2304</v>
      </c>
      <c r="D47" s="378" t="s">
        <v>1796</v>
      </c>
      <c r="E47" s="807" t="s">
        <v>1797</v>
      </c>
      <c r="F47" s="808"/>
      <c r="G47" s="454">
        <f t="shared" ref="G47:M47" si="37">G48+G49+G50</f>
        <v>0</v>
      </c>
      <c r="H47" s="569"/>
      <c r="I47" s="454">
        <f t="shared" si="37"/>
        <v>0</v>
      </c>
      <c r="J47" s="569"/>
      <c r="K47" s="454">
        <f t="shared" si="37"/>
        <v>0</v>
      </c>
      <c r="L47" s="569"/>
      <c r="M47" s="454">
        <f t="shared" si="37"/>
        <v>0</v>
      </c>
      <c r="N47" s="569"/>
      <c r="O47" s="454">
        <f t="shared" si="5"/>
        <v>0</v>
      </c>
      <c r="P47" s="455">
        <f>P48+P49+P50</f>
        <v>0</v>
      </c>
      <c r="Q47" s="456">
        <f>Q48+Q49+Q50</f>
        <v>0</v>
      </c>
      <c r="R47" s="572"/>
      <c r="S47" s="671"/>
      <c r="T47" s="569"/>
      <c r="U47" s="457">
        <f t="shared" si="6"/>
        <v>0</v>
      </c>
      <c r="V47" s="455">
        <f>V48+V49+V50</f>
        <v>0</v>
      </c>
      <c r="W47" s="456">
        <f>W48+W49+W50</f>
        <v>0</v>
      </c>
      <c r="X47" s="572"/>
      <c r="Y47" s="671"/>
      <c r="Z47" s="569"/>
      <c r="AA47" s="457">
        <f t="shared" si="7"/>
        <v>0</v>
      </c>
      <c r="AB47" s="455">
        <f>AB48+AB49+AB50</f>
        <v>0</v>
      </c>
      <c r="AC47" s="456">
        <f>AC48+AC49+AC50</f>
        <v>0</v>
      </c>
      <c r="AD47" s="572"/>
      <c r="AE47" s="671"/>
      <c r="AF47" s="569"/>
      <c r="AG47" s="457">
        <f t="shared" si="8"/>
        <v>0</v>
      </c>
      <c r="AH47" s="455">
        <f>AH48+AH49+AH50</f>
        <v>0</v>
      </c>
      <c r="AI47" s="456">
        <f>AI48+AI49+AI50</f>
        <v>0</v>
      </c>
      <c r="AJ47" s="572"/>
      <c r="AK47" s="671"/>
      <c r="AL47" s="569"/>
      <c r="AM47" s="457">
        <f t="shared" si="9"/>
        <v>0</v>
      </c>
      <c r="AN47" s="455">
        <f>AN48+AN49+AN50</f>
        <v>0</v>
      </c>
      <c r="AO47" s="456">
        <f>AO48+AO49+AO50</f>
        <v>0</v>
      </c>
      <c r="AP47" s="572"/>
      <c r="AQ47" s="671"/>
      <c r="AR47" s="569"/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  <c r="BD47" s="496"/>
      <c r="BE47" s="496"/>
      <c r="BF47" s="496"/>
    </row>
    <row r="48" spans="3:58">
      <c r="D48" s="378" t="s">
        <v>1798</v>
      </c>
      <c r="E48" s="826" t="s">
        <v>1481</v>
      </c>
      <c r="F48" s="827"/>
      <c r="G48" s="454">
        <f t="shared" ref="G48:M51" si="38">SUMIF($E$56:$E$87,$D48,G$56:G$87)</f>
        <v>0</v>
      </c>
      <c r="H48" s="569"/>
      <c r="I48" s="454">
        <f t="shared" si="38"/>
        <v>0</v>
      </c>
      <c r="J48" s="569"/>
      <c r="K48" s="454">
        <f t="shared" si="38"/>
        <v>0</v>
      </c>
      <c r="L48" s="569"/>
      <c r="M48" s="454">
        <f t="shared" si="38"/>
        <v>0</v>
      </c>
      <c r="N48" s="569"/>
      <c r="O48" s="454">
        <f t="shared" si="5"/>
        <v>0</v>
      </c>
      <c r="P48" s="455">
        <f t="shared" ref="P48:Q51" si="39">SUMIF($E$56:$E$87,$D48,P$56:P$87)</f>
        <v>0</v>
      </c>
      <c r="Q48" s="456">
        <f t="shared" si="39"/>
        <v>0</v>
      </c>
      <c r="R48" s="572"/>
      <c r="S48" s="671"/>
      <c r="T48" s="569"/>
      <c r="U48" s="457">
        <f t="shared" si="6"/>
        <v>0</v>
      </c>
      <c r="V48" s="455">
        <f t="shared" ref="V48:W51" si="40">SUMIF($E$56:$E$87,$D48,V$56:V$87)</f>
        <v>0</v>
      </c>
      <c r="W48" s="456">
        <f t="shared" si="40"/>
        <v>0</v>
      </c>
      <c r="X48" s="572"/>
      <c r="Y48" s="671"/>
      <c r="Z48" s="569"/>
      <c r="AA48" s="457">
        <f t="shared" si="7"/>
        <v>0</v>
      </c>
      <c r="AB48" s="455">
        <f t="shared" ref="AB48:AC51" si="41">SUMIF($E$56:$E$87,$D48,AB$56:AB$87)</f>
        <v>0</v>
      </c>
      <c r="AC48" s="456">
        <f t="shared" si="41"/>
        <v>0</v>
      </c>
      <c r="AD48" s="572"/>
      <c r="AE48" s="671"/>
      <c r="AF48" s="569"/>
      <c r="AG48" s="457">
        <f t="shared" si="8"/>
        <v>0</v>
      </c>
      <c r="AH48" s="455">
        <f t="shared" ref="AH48:AI51" si="42">SUMIF($E$56:$E$87,$D48,AH$56:AH$87)</f>
        <v>0</v>
      </c>
      <c r="AI48" s="456">
        <f t="shared" si="42"/>
        <v>0</v>
      </c>
      <c r="AJ48" s="572"/>
      <c r="AK48" s="671"/>
      <c r="AL48" s="569"/>
      <c r="AM48" s="457">
        <f t="shared" si="9"/>
        <v>0</v>
      </c>
      <c r="AN48" s="455">
        <f t="shared" ref="AN48:AO51" si="43">SUMIF($E$56:$E$87,$D48,AN$56:AN$87)</f>
        <v>0</v>
      </c>
      <c r="AO48" s="456">
        <f t="shared" si="43"/>
        <v>0</v>
      </c>
      <c r="AP48" s="572"/>
      <c r="AQ48" s="671"/>
      <c r="AR48" s="569"/>
      <c r="AS48" s="496"/>
      <c r="AT48" s="496"/>
      <c r="AU48" s="496"/>
      <c r="AV48" s="496"/>
      <c r="AW48" s="496"/>
      <c r="AX48" s="496"/>
      <c r="AY48" s="496"/>
      <c r="AZ48" s="496"/>
      <c r="BA48" s="496"/>
      <c r="BB48" s="496"/>
      <c r="BC48" s="496"/>
      <c r="BD48" s="496"/>
      <c r="BE48" s="496"/>
      <c r="BF48" s="496"/>
    </row>
    <row r="49" spans="1:58">
      <c r="D49" s="378" t="s">
        <v>1799</v>
      </c>
      <c r="E49" s="826" t="s">
        <v>1483</v>
      </c>
      <c r="F49" s="827"/>
      <c r="G49" s="454">
        <f t="shared" si="38"/>
        <v>0</v>
      </c>
      <c r="H49" s="569"/>
      <c r="I49" s="454">
        <f t="shared" si="38"/>
        <v>0</v>
      </c>
      <c r="J49" s="569"/>
      <c r="K49" s="454">
        <f t="shared" si="38"/>
        <v>0</v>
      </c>
      <c r="L49" s="569"/>
      <c r="M49" s="454">
        <f t="shared" si="38"/>
        <v>0</v>
      </c>
      <c r="N49" s="569"/>
      <c r="O49" s="454">
        <f t="shared" si="5"/>
        <v>0</v>
      </c>
      <c r="P49" s="455">
        <f t="shared" si="39"/>
        <v>0</v>
      </c>
      <c r="Q49" s="456">
        <f t="shared" si="39"/>
        <v>0</v>
      </c>
      <c r="R49" s="572"/>
      <c r="S49" s="671"/>
      <c r="T49" s="569"/>
      <c r="U49" s="457">
        <f t="shared" si="6"/>
        <v>0</v>
      </c>
      <c r="V49" s="455">
        <f t="shared" si="40"/>
        <v>0</v>
      </c>
      <c r="W49" s="456">
        <f t="shared" si="40"/>
        <v>0</v>
      </c>
      <c r="X49" s="572"/>
      <c r="Y49" s="671"/>
      <c r="Z49" s="569"/>
      <c r="AA49" s="457">
        <f t="shared" si="7"/>
        <v>0</v>
      </c>
      <c r="AB49" s="455">
        <f t="shared" si="41"/>
        <v>0</v>
      </c>
      <c r="AC49" s="456">
        <f t="shared" si="41"/>
        <v>0</v>
      </c>
      <c r="AD49" s="572"/>
      <c r="AE49" s="671"/>
      <c r="AF49" s="569"/>
      <c r="AG49" s="457">
        <f t="shared" si="8"/>
        <v>0</v>
      </c>
      <c r="AH49" s="455">
        <f t="shared" si="42"/>
        <v>0</v>
      </c>
      <c r="AI49" s="456">
        <f t="shared" si="42"/>
        <v>0</v>
      </c>
      <c r="AJ49" s="572"/>
      <c r="AK49" s="671"/>
      <c r="AL49" s="569"/>
      <c r="AM49" s="457">
        <f t="shared" si="9"/>
        <v>0</v>
      </c>
      <c r="AN49" s="455">
        <f t="shared" si="43"/>
        <v>0</v>
      </c>
      <c r="AO49" s="456">
        <f t="shared" si="43"/>
        <v>0</v>
      </c>
      <c r="AP49" s="572"/>
      <c r="AQ49" s="671"/>
      <c r="AR49" s="569"/>
      <c r="AS49" s="496"/>
      <c r="AT49" s="496"/>
      <c r="AU49" s="496"/>
      <c r="AV49" s="496"/>
      <c r="AW49" s="496"/>
      <c r="AX49" s="496"/>
      <c r="AY49" s="496"/>
      <c r="AZ49" s="496"/>
      <c r="BA49" s="496"/>
      <c r="BB49" s="496"/>
      <c r="BC49" s="496"/>
      <c r="BD49" s="496"/>
      <c r="BE49" s="496"/>
      <c r="BF49" s="496"/>
    </row>
    <row r="50" spans="1:58">
      <c r="D50" s="378" t="s">
        <v>1800</v>
      </c>
      <c r="E50" s="826" t="s">
        <v>1485</v>
      </c>
      <c r="F50" s="827"/>
      <c r="G50" s="454">
        <f t="shared" si="38"/>
        <v>0</v>
      </c>
      <c r="H50" s="569"/>
      <c r="I50" s="454">
        <f t="shared" si="38"/>
        <v>0</v>
      </c>
      <c r="J50" s="569"/>
      <c r="K50" s="454">
        <f t="shared" si="38"/>
        <v>0</v>
      </c>
      <c r="L50" s="569"/>
      <c r="M50" s="454">
        <f t="shared" si="38"/>
        <v>0</v>
      </c>
      <c r="N50" s="569"/>
      <c r="O50" s="454">
        <f t="shared" si="5"/>
        <v>0</v>
      </c>
      <c r="P50" s="455">
        <f t="shared" si="39"/>
        <v>0</v>
      </c>
      <c r="Q50" s="456">
        <f t="shared" si="39"/>
        <v>0</v>
      </c>
      <c r="R50" s="572"/>
      <c r="S50" s="671"/>
      <c r="T50" s="569"/>
      <c r="U50" s="457">
        <f t="shared" si="6"/>
        <v>0</v>
      </c>
      <c r="V50" s="455">
        <f t="shared" si="40"/>
        <v>0</v>
      </c>
      <c r="W50" s="456">
        <f t="shared" si="40"/>
        <v>0</v>
      </c>
      <c r="X50" s="572"/>
      <c r="Y50" s="671"/>
      <c r="Z50" s="569"/>
      <c r="AA50" s="457">
        <f t="shared" si="7"/>
        <v>0</v>
      </c>
      <c r="AB50" s="455">
        <f t="shared" si="41"/>
        <v>0</v>
      </c>
      <c r="AC50" s="456">
        <f t="shared" si="41"/>
        <v>0</v>
      </c>
      <c r="AD50" s="572"/>
      <c r="AE50" s="671"/>
      <c r="AF50" s="569"/>
      <c r="AG50" s="457">
        <f t="shared" si="8"/>
        <v>0</v>
      </c>
      <c r="AH50" s="455">
        <f t="shared" si="42"/>
        <v>0</v>
      </c>
      <c r="AI50" s="456">
        <f t="shared" si="42"/>
        <v>0</v>
      </c>
      <c r="AJ50" s="572"/>
      <c r="AK50" s="671"/>
      <c r="AL50" s="569"/>
      <c r="AM50" s="457">
        <f t="shared" si="9"/>
        <v>0</v>
      </c>
      <c r="AN50" s="455">
        <f t="shared" si="43"/>
        <v>0</v>
      </c>
      <c r="AO50" s="456">
        <f t="shared" si="43"/>
        <v>0</v>
      </c>
      <c r="AP50" s="572"/>
      <c r="AQ50" s="671"/>
      <c r="AR50" s="569"/>
      <c r="AS50" s="496"/>
      <c r="AT50" s="496"/>
      <c r="AU50" s="496"/>
      <c r="AV50" s="496"/>
      <c r="AW50" s="496"/>
      <c r="AX50" s="496"/>
      <c r="AY50" s="496"/>
      <c r="AZ50" s="496"/>
      <c r="BA50" s="496"/>
      <c r="BB50" s="496"/>
      <c r="BC50" s="496"/>
      <c r="BD50" s="496"/>
      <c r="BE50" s="496"/>
      <c r="BF50" s="496"/>
    </row>
    <row r="51" spans="1:58">
      <c r="B51" s="340" t="s">
        <v>1801</v>
      </c>
      <c r="D51" s="378" t="s">
        <v>1802</v>
      </c>
      <c r="E51" s="809" t="s">
        <v>1803</v>
      </c>
      <c r="F51" s="810"/>
      <c r="G51" s="454">
        <f t="shared" si="38"/>
        <v>0</v>
      </c>
      <c r="H51" s="569"/>
      <c r="I51" s="454">
        <f t="shared" si="38"/>
        <v>0</v>
      </c>
      <c r="J51" s="569"/>
      <c r="K51" s="454">
        <f t="shared" si="38"/>
        <v>0</v>
      </c>
      <c r="L51" s="569"/>
      <c r="M51" s="454">
        <f t="shared" si="38"/>
        <v>0</v>
      </c>
      <c r="N51" s="569"/>
      <c r="O51" s="454">
        <f t="shared" si="5"/>
        <v>0</v>
      </c>
      <c r="P51" s="455">
        <f t="shared" si="39"/>
        <v>0</v>
      </c>
      <c r="Q51" s="456">
        <f t="shared" si="39"/>
        <v>0</v>
      </c>
      <c r="R51" s="572"/>
      <c r="S51" s="671"/>
      <c r="T51" s="569"/>
      <c r="U51" s="457">
        <f t="shared" si="6"/>
        <v>0</v>
      </c>
      <c r="V51" s="455">
        <f t="shared" si="40"/>
        <v>0</v>
      </c>
      <c r="W51" s="456">
        <f t="shared" si="40"/>
        <v>0</v>
      </c>
      <c r="X51" s="572"/>
      <c r="Y51" s="671"/>
      <c r="Z51" s="569"/>
      <c r="AA51" s="457">
        <f t="shared" si="7"/>
        <v>0</v>
      </c>
      <c r="AB51" s="455">
        <f t="shared" si="41"/>
        <v>0</v>
      </c>
      <c r="AC51" s="456">
        <f t="shared" si="41"/>
        <v>0</v>
      </c>
      <c r="AD51" s="572"/>
      <c r="AE51" s="671"/>
      <c r="AF51" s="569"/>
      <c r="AG51" s="457">
        <f t="shared" si="8"/>
        <v>0</v>
      </c>
      <c r="AH51" s="455">
        <f t="shared" si="42"/>
        <v>0</v>
      </c>
      <c r="AI51" s="456">
        <f t="shared" si="42"/>
        <v>0</v>
      </c>
      <c r="AJ51" s="572"/>
      <c r="AK51" s="671"/>
      <c r="AL51" s="569"/>
      <c r="AM51" s="457">
        <f t="shared" si="9"/>
        <v>0</v>
      </c>
      <c r="AN51" s="455">
        <f t="shared" si="43"/>
        <v>0</v>
      </c>
      <c r="AO51" s="456">
        <f t="shared" si="43"/>
        <v>0</v>
      </c>
      <c r="AP51" s="572"/>
      <c r="AQ51" s="671"/>
      <c r="AR51" s="569"/>
      <c r="AS51" s="496"/>
      <c r="AT51" s="496"/>
      <c r="AU51" s="496"/>
      <c r="AV51" s="496"/>
      <c r="AW51" s="496"/>
      <c r="AX51" s="496"/>
      <c r="AY51" s="496"/>
      <c r="AZ51" s="496"/>
      <c r="BA51" s="496"/>
      <c r="BB51" s="496"/>
      <c r="BC51" s="496"/>
      <c r="BD51" s="496"/>
      <c r="BE51" s="496"/>
      <c r="BF51" s="496"/>
    </row>
    <row r="52" spans="1:58">
      <c r="D52" s="378" t="s">
        <v>1804</v>
      </c>
      <c r="E52" s="809" t="s">
        <v>921</v>
      </c>
      <c r="F52" s="810"/>
      <c r="G52" s="454">
        <f t="shared" ref="G52:M52" si="44">G53+G54</f>
        <v>0</v>
      </c>
      <c r="H52" s="569"/>
      <c r="I52" s="454">
        <f t="shared" si="44"/>
        <v>0</v>
      </c>
      <c r="J52" s="569"/>
      <c r="K52" s="454">
        <f t="shared" si="44"/>
        <v>0</v>
      </c>
      <c r="L52" s="569"/>
      <c r="M52" s="454">
        <f t="shared" si="44"/>
        <v>0</v>
      </c>
      <c r="N52" s="569"/>
      <c r="O52" s="454">
        <f t="shared" si="5"/>
        <v>0</v>
      </c>
      <c r="P52" s="455">
        <f>P53+P54</f>
        <v>0</v>
      </c>
      <c r="Q52" s="456">
        <f>Q53+Q54</f>
        <v>0</v>
      </c>
      <c r="R52" s="572"/>
      <c r="S52" s="671"/>
      <c r="T52" s="569"/>
      <c r="U52" s="457">
        <f t="shared" si="6"/>
        <v>0</v>
      </c>
      <c r="V52" s="455">
        <f>V53+V54</f>
        <v>0</v>
      </c>
      <c r="W52" s="456">
        <f>W53+W54</f>
        <v>0</v>
      </c>
      <c r="X52" s="572"/>
      <c r="Y52" s="671"/>
      <c r="Z52" s="569"/>
      <c r="AA52" s="457">
        <f t="shared" si="7"/>
        <v>0</v>
      </c>
      <c r="AB52" s="455">
        <f>AB53+AB54</f>
        <v>0</v>
      </c>
      <c r="AC52" s="456">
        <f>AC53+AC54</f>
        <v>0</v>
      </c>
      <c r="AD52" s="572"/>
      <c r="AE52" s="671"/>
      <c r="AF52" s="569"/>
      <c r="AG52" s="457">
        <f t="shared" si="8"/>
        <v>0</v>
      </c>
      <c r="AH52" s="455">
        <f>AH53+AH54</f>
        <v>0</v>
      </c>
      <c r="AI52" s="456">
        <f>AI53+AI54</f>
        <v>0</v>
      </c>
      <c r="AJ52" s="572"/>
      <c r="AK52" s="671"/>
      <c r="AL52" s="569"/>
      <c r="AM52" s="457">
        <f t="shared" si="9"/>
        <v>0</v>
      </c>
      <c r="AN52" s="455">
        <f>AN53+AN54</f>
        <v>0</v>
      </c>
      <c r="AO52" s="456">
        <f>AO53+AO54</f>
        <v>0</v>
      </c>
      <c r="AP52" s="572"/>
      <c r="AQ52" s="671"/>
      <c r="AR52" s="569"/>
      <c r="AS52" s="496"/>
      <c r="AT52" s="496"/>
      <c r="AU52" s="496"/>
      <c r="AV52" s="496"/>
      <c r="AW52" s="496"/>
      <c r="AX52" s="496"/>
      <c r="AY52" s="496"/>
      <c r="AZ52" s="496"/>
      <c r="BA52" s="496"/>
      <c r="BB52" s="496"/>
      <c r="BC52" s="496"/>
      <c r="BD52" s="496"/>
      <c r="BE52" s="496"/>
      <c r="BF52" s="496"/>
    </row>
    <row r="53" spans="1:58" ht="15" customHeight="1">
      <c r="D53" s="378" t="s">
        <v>922</v>
      </c>
      <c r="E53" s="826" t="s">
        <v>923</v>
      </c>
      <c r="F53" s="827"/>
      <c r="G53" s="454">
        <f t="shared" ref="G53:M55" si="45">SUMIF($E$56:$E$87,$D53,G$56:G$87)</f>
        <v>0</v>
      </c>
      <c r="H53" s="569"/>
      <c r="I53" s="454">
        <f t="shared" si="45"/>
        <v>0</v>
      </c>
      <c r="J53" s="569"/>
      <c r="K53" s="454">
        <f t="shared" si="45"/>
        <v>0</v>
      </c>
      <c r="L53" s="569"/>
      <c r="M53" s="454">
        <f t="shared" si="45"/>
        <v>0</v>
      </c>
      <c r="N53" s="569"/>
      <c r="O53" s="454">
        <f t="shared" si="5"/>
        <v>0</v>
      </c>
      <c r="P53" s="455">
        <f t="shared" ref="P53:Q55" si="46">SUMIF($E$56:$E$87,$D53,P$56:P$87)</f>
        <v>0</v>
      </c>
      <c r="Q53" s="456">
        <f t="shared" si="46"/>
        <v>0</v>
      </c>
      <c r="R53" s="572"/>
      <c r="S53" s="671"/>
      <c r="T53" s="569"/>
      <c r="U53" s="457">
        <f t="shared" si="6"/>
        <v>0</v>
      </c>
      <c r="V53" s="455">
        <f t="shared" ref="V53:W55" si="47">SUMIF($E$56:$E$87,$D53,V$56:V$87)</f>
        <v>0</v>
      </c>
      <c r="W53" s="456">
        <f t="shared" si="47"/>
        <v>0</v>
      </c>
      <c r="X53" s="572"/>
      <c r="Y53" s="671"/>
      <c r="Z53" s="569"/>
      <c r="AA53" s="457">
        <f t="shared" si="7"/>
        <v>0</v>
      </c>
      <c r="AB53" s="455">
        <f t="shared" ref="AB53:AC55" si="48">SUMIF($E$56:$E$87,$D53,AB$56:AB$87)</f>
        <v>0</v>
      </c>
      <c r="AC53" s="456">
        <f t="shared" si="48"/>
        <v>0</v>
      </c>
      <c r="AD53" s="572"/>
      <c r="AE53" s="671"/>
      <c r="AF53" s="569"/>
      <c r="AG53" s="457">
        <f t="shared" si="8"/>
        <v>0</v>
      </c>
      <c r="AH53" s="455">
        <f t="shared" ref="AH53:AI55" si="49">SUMIF($E$56:$E$87,$D53,AH$56:AH$87)</f>
        <v>0</v>
      </c>
      <c r="AI53" s="456">
        <f t="shared" si="49"/>
        <v>0</v>
      </c>
      <c r="AJ53" s="572"/>
      <c r="AK53" s="671"/>
      <c r="AL53" s="569"/>
      <c r="AM53" s="457">
        <f t="shared" si="9"/>
        <v>0</v>
      </c>
      <c r="AN53" s="455">
        <f t="shared" ref="AN53:AO55" si="50">SUMIF($E$56:$E$87,$D53,AN$56:AN$87)</f>
        <v>0</v>
      </c>
      <c r="AO53" s="456">
        <f t="shared" si="50"/>
        <v>0</v>
      </c>
      <c r="AP53" s="572"/>
      <c r="AQ53" s="671"/>
      <c r="AR53" s="569"/>
      <c r="AS53" s="496"/>
      <c r="AT53" s="496"/>
      <c r="AU53" s="496"/>
      <c r="AV53" s="496"/>
      <c r="AW53" s="496"/>
      <c r="AX53" s="496"/>
      <c r="AY53" s="496"/>
      <c r="AZ53" s="496"/>
      <c r="BA53" s="496"/>
      <c r="BB53" s="496"/>
      <c r="BC53" s="496"/>
      <c r="BD53" s="496"/>
      <c r="BE53" s="496"/>
      <c r="BF53" s="496"/>
    </row>
    <row r="54" spans="1:58">
      <c r="B54" s="340" t="s">
        <v>924</v>
      </c>
      <c r="D54" s="378" t="s">
        <v>925</v>
      </c>
      <c r="E54" s="826" t="s">
        <v>926</v>
      </c>
      <c r="F54" s="827"/>
      <c r="G54" s="454">
        <f t="shared" si="45"/>
        <v>0</v>
      </c>
      <c r="H54" s="569"/>
      <c r="I54" s="454">
        <f t="shared" si="45"/>
        <v>0</v>
      </c>
      <c r="J54" s="569"/>
      <c r="K54" s="454">
        <f t="shared" si="45"/>
        <v>0</v>
      </c>
      <c r="L54" s="569"/>
      <c r="M54" s="454">
        <f t="shared" si="45"/>
        <v>0</v>
      </c>
      <c r="N54" s="569"/>
      <c r="O54" s="454">
        <f t="shared" si="5"/>
        <v>0</v>
      </c>
      <c r="P54" s="455">
        <f t="shared" si="46"/>
        <v>0</v>
      </c>
      <c r="Q54" s="456">
        <f t="shared" si="46"/>
        <v>0</v>
      </c>
      <c r="R54" s="572"/>
      <c r="S54" s="671"/>
      <c r="T54" s="569"/>
      <c r="U54" s="457">
        <f t="shared" si="6"/>
        <v>0</v>
      </c>
      <c r="V54" s="455">
        <f t="shared" si="47"/>
        <v>0</v>
      </c>
      <c r="W54" s="456">
        <f t="shared" si="47"/>
        <v>0</v>
      </c>
      <c r="X54" s="572"/>
      <c r="Y54" s="671"/>
      <c r="Z54" s="569"/>
      <c r="AA54" s="457">
        <f t="shared" si="7"/>
        <v>0</v>
      </c>
      <c r="AB54" s="455">
        <f t="shared" si="48"/>
        <v>0</v>
      </c>
      <c r="AC54" s="456">
        <f t="shared" si="48"/>
        <v>0</v>
      </c>
      <c r="AD54" s="572"/>
      <c r="AE54" s="671"/>
      <c r="AF54" s="569"/>
      <c r="AG54" s="457">
        <f t="shared" si="8"/>
        <v>0</v>
      </c>
      <c r="AH54" s="455">
        <f t="shared" si="49"/>
        <v>0</v>
      </c>
      <c r="AI54" s="456">
        <f t="shared" si="49"/>
        <v>0</v>
      </c>
      <c r="AJ54" s="572"/>
      <c r="AK54" s="671"/>
      <c r="AL54" s="569"/>
      <c r="AM54" s="457">
        <f t="shared" si="9"/>
        <v>0</v>
      </c>
      <c r="AN54" s="455">
        <f t="shared" si="50"/>
        <v>0</v>
      </c>
      <c r="AO54" s="456">
        <f t="shared" si="50"/>
        <v>0</v>
      </c>
      <c r="AP54" s="572"/>
      <c r="AQ54" s="671"/>
      <c r="AR54" s="569"/>
      <c r="AS54" s="496"/>
      <c r="AT54" s="496"/>
      <c r="AU54" s="496"/>
      <c r="AV54" s="496"/>
      <c r="AW54" s="496"/>
      <c r="AX54" s="496"/>
      <c r="AY54" s="496"/>
      <c r="AZ54" s="496"/>
      <c r="BA54" s="496"/>
      <c r="BB54" s="496"/>
      <c r="BC54" s="496"/>
      <c r="BD54" s="496"/>
      <c r="BE54" s="496"/>
      <c r="BF54" s="496"/>
    </row>
    <row r="55" spans="1:58" ht="15" customHeight="1" thickBot="1">
      <c r="B55" s="340" t="s">
        <v>927</v>
      </c>
      <c r="C55" s="341" t="s">
        <v>2304</v>
      </c>
      <c r="D55" s="378" t="s">
        <v>928</v>
      </c>
      <c r="E55" s="813" t="s">
        <v>929</v>
      </c>
      <c r="F55" s="819"/>
      <c r="G55" s="454">
        <f t="shared" si="45"/>
        <v>0</v>
      </c>
      <c r="H55" s="569"/>
      <c r="I55" s="454">
        <f t="shared" si="45"/>
        <v>0</v>
      </c>
      <c r="J55" s="569"/>
      <c r="K55" s="454">
        <f t="shared" si="45"/>
        <v>0</v>
      </c>
      <c r="L55" s="569"/>
      <c r="M55" s="454">
        <f t="shared" si="45"/>
        <v>0</v>
      </c>
      <c r="N55" s="569"/>
      <c r="O55" s="454">
        <f t="shared" si="5"/>
        <v>0</v>
      </c>
      <c r="P55" s="455">
        <f t="shared" si="46"/>
        <v>0</v>
      </c>
      <c r="Q55" s="456">
        <f t="shared" si="46"/>
        <v>0</v>
      </c>
      <c r="R55" s="572"/>
      <c r="S55" s="671"/>
      <c r="T55" s="569"/>
      <c r="U55" s="457">
        <f t="shared" si="6"/>
        <v>0</v>
      </c>
      <c r="V55" s="455">
        <f t="shared" si="47"/>
        <v>0</v>
      </c>
      <c r="W55" s="456">
        <f t="shared" si="47"/>
        <v>0</v>
      </c>
      <c r="X55" s="572"/>
      <c r="Y55" s="671"/>
      <c r="Z55" s="569"/>
      <c r="AA55" s="457">
        <f t="shared" si="7"/>
        <v>0</v>
      </c>
      <c r="AB55" s="455">
        <f t="shared" si="48"/>
        <v>0</v>
      </c>
      <c r="AC55" s="456">
        <f t="shared" si="48"/>
        <v>0</v>
      </c>
      <c r="AD55" s="572"/>
      <c r="AE55" s="671"/>
      <c r="AF55" s="569"/>
      <c r="AG55" s="457">
        <f t="shared" si="8"/>
        <v>0</v>
      </c>
      <c r="AH55" s="455">
        <f t="shared" si="49"/>
        <v>0</v>
      </c>
      <c r="AI55" s="456">
        <f t="shared" si="49"/>
        <v>0</v>
      </c>
      <c r="AJ55" s="572"/>
      <c r="AK55" s="671"/>
      <c r="AL55" s="569"/>
      <c r="AM55" s="457">
        <f t="shared" si="9"/>
        <v>0</v>
      </c>
      <c r="AN55" s="455">
        <f t="shared" si="50"/>
        <v>0</v>
      </c>
      <c r="AO55" s="456">
        <f t="shared" si="50"/>
        <v>0</v>
      </c>
      <c r="AP55" s="572"/>
      <c r="AQ55" s="671"/>
      <c r="AR55" s="569"/>
      <c r="AS55" s="496"/>
      <c r="AT55" s="496"/>
      <c r="AU55" s="496"/>
      <c r="AV55" s="496"/>
      <c r="AW55" s="496"/>
      <c r="AX55" s="496"/>
      <c r="AY55" s="496"/>
      <c r="AZ55" s="496"/>
      <c r="BA55" s="496"/>
      <c r="BB55" s="496"/>
      <c r="BC55" s="496"/>
      <c r="BD55" s="496"/>
      <c r="BE55" s="496"/>
      <c r="BF55" s="496"/>
    </row>
    <row r="56" spans="1:58" ht="16.5" hidden="1" thickBot="1">
      <c r="B56" s="340">
        <v>0</v>
      </c>
      <c r="D56" s="382" t="s">
        <v>930</v>
      </c>
      <c r="E56" s="836"/>
      <c r="F56" s="836"/>
      <c r="G56" s="556"/>
      <c r="H56" s="569"/>
      <c r="I56" s="556"/>
      <c r="J56" s="569"/>
      <c r="K56" s="556"/>
      <c r="L56" s="569"/>
      <c r="M56" s="556"/>
      <c r="N56" s="569"/>
      <c r="O56" s="534"/>
      <c r="P56" s="535"/>
      <c r="Q56" s="536"/>
      <c r="R56" s="672"/>
      <c r="S56" s="672"/>
      <c r="T56" s="673"/>
      <c r="U56" s="535"/>
      <c r="V56" s="535"/>
      <c r="W56" s="536"/>
      <c r="X56" s="672"/>
      <c r="Y56" s="672"/>
      <c r="Z56" s="673"/>
      <c r="AA56" s="535"/>
      <c r="AB56" s="535"/>
      <c r="AC56" s="536"/>
      <c r="AD56" s="672"/>
      <c r="AE56" s="672"/>
      <c r="AF56" s="673"/>
      <c r="AG56" s="535"/>
      <c r="AH56" s="535"/>
      <c r="AI56" s="536"/>
      <c r="AJ56" s="672"/>
      <c r="AK56" s="672"/>
      <c r="AL56" s="673"/>
      <c r="AM56" s="535"/>
      <c r="AN56" s="535"/>
      <c r="AO56" s="536"/>
      <c r="AP56" s="672"/>
      <c r="AQ56" s="672"/>
      <c r="AR56" s="673"/>
      <c r="AS56" s="496"/>
      <c r="AT56" s="496"/>
      <c r="AU56" s="496"/>
      <c r="AV56" s="496"/>
      <c r="AW56" s="496"/>
      <c r="AX56" s="496"/>
      <c r="AY56" s="496"/>
      <c r="AZ56" s="496"/>
      <c r="BA56" s="496"/>
      <c r="BB56" s="496"/>
      <c r="BC56" s="496"/>
      <c r="BD56" s="496"/>
      <c r="BE56" s="496"/>
      <c r="BF56" s="496"/>
    </row>
    <row r="57" spans="1:58" ht="16.5" thickTop="1">
      <c r="A57" s="406"/>
      <c r="B57" s="844" t="s">
        <v>1464</v>
      </c>
      <c r="C57" s="414" t="s">
        <v>2304</v>
      </c>
      <c r="D57" s="845" t="str">
        <f>"3." &amp; ROMAN(B57)</f>
        <v>3.I</v>
      </c>
      <c r="E57" s="416" t="s">
        <v>1474</v>
      </c>
      <c r="F57" s="417" t="s">
        <v>1535</v>
      </c>
      <c r="G57" s="543">
        <f t="shared" ref="G57:M57" si="51">G58+G86</f>
        <v>0</v>
      </c>
      <c r="H57" s="574"/>
      <c r="I57" s="543">
        <f t="shared" si="51"/>
        <v>0</v>
      </c>
      <c r="J57" s="574"/>
      <c r="K57" s="543">
        <f t="shared" si="51"/>
        <v>0</v>
      </c>
      <c r="L57" s="574"/>
      <c r="M57" s="543">
        <f t="shared" si="51"/>
        <v>0</v>
      </c>
      <c r="N57" s="574"/>
      <c r="O57" s="543">
        <f t="shared" ref="O57:O86" si="52">P57+Q57</f>
        <v>0</v>
      </c>
      <c r="P57" s="544">
        <f>P58+P86</f>
        <v>0</v>
      </c>
      <c r="Q57" s="545">
        <f>Q58+Q86</f>
        <v>0</v>
      </c>
      <c r="R57" s="677"/>
      <c r="S57" s="678"/>
      <c r="T57" s="574"/>
      <c r="U57" s="640">
        <f t="shared" ref="U57:U86" si="53">V57+W57</f>
        <v>0</v>
      </c>
      <c r="V57" s="544">
        <f>V58+V86</f>
        <v>0</v>
      </c>
      <c r="W57" s="545">
        <f>W58+W86</f>
        <v>0</v>
      </c>
      <c r="X57" s="677"/>
      <c r="Y57" s="678"/>
      <c r="Z57" s="574"/>
      <c r="AA57" s="640">
        <f t="shared" ref="AA57:AA86" si="54">AB57+AC57</f>
        <v>0</v>
      </c>
      <c r="AB57" s="544">
        <f>AB58+AB86</f>
        <v>0</v>
      </c>
      <c r="AC57" s="545">
        <f>AC58+AC86</f>
        <v>0</v>
      </c>
      <c r="AD57" s="677"/>
      <c r="AE57" s="678"/>
      <c r="AF57" s="574"/>
      <c r="AG57" s="640">
        <f t="shared" ref="AG57:AG86" si="55">AH57+AI57</f>
        <v>0</v>
      </c>
      <c r="AH57" s="544">
        <f>AH58+AH86</f>
        <v>0</v>
      </c>
      <c r="AI57" s="545">
        <f>AI58+AI86</f>
        <v>0</v>
      </c>
      <c r="AJ57" s="677"/>
      <c r="AK57" s="678"/>
      <c r="AL57" s="574"/>
      <c r="AM57" s="640">
        <f t="shared" ref="AM57:AM86" si="56">AN57+AO57</f>
        <v>0</v>
      </c>
      <c r="AN57" s="544">
        <f>AN58+AN86</f>
        <v>0</v>
      </c>
      <c r="AO57" s="545">
        <f>AO58+AO86</f>
        <v>0</v>
      </c>
      <c r="AP57" s="677"/>
      <c r="AQ57" s="678"/>
      <c r="AR57" s="574"/>
      <c r="AS57" s="496"/>
      <c r="AT57" s="496"/>
      <c r="AU57" s="496"/>
      <c r="AV57" s="496"/>
      <c r="AW57" s="496"/>
      <c r="AX57" s="496"/>
      <c r="AY57" s="496"/>
      <c r="AZ57" s="496"/>
      <c r="BA57" s="496"/>
      <c r="BB57" s="496"/>
      <c r="BC57" s="496"/>
      <c r="BD57" s="496"/>
      <c r="BE57" s="496"/>
      <c r="BF57" s="496"/>
    </row>
    <row r="58" spans="1:58" ht="14.25">
      <c r="A58" s="406"/>
      <c r="B58" s="844"/>
      <c r="C58" s="407"/>
      <c r="D58" s="846"/>
      <c r="E58" s="378" t="s">
        <v>1476</v>
      </c>
      <c r="F58" s="388" t="s">
        <v>1477</v>
      </c>
      <c r="G58" s="454">
        <f t="shared" ref="G58:M58" si="57">G59+G70+G82</f>
        <v>0</v>
      </c>
      <c r="H58" s="569"/>
      <c r="I58" s="454">
        <f t="shared" si="57"/>
        <v>0</v>
      </c>
      <c r="J58" s="569"/>
      <c r="K58" s="454">
        <f t="shared" si="57"/>
        <v>0</v>
      </c>
      <c r="L58" s="569"/>
      <c r="M58" s="454">
        <f t="shared" si="57"/>
        <v>0</v>
      </c>
      <c r="N58" s="569"/>
      <c r="O58" s="454">
        <f t="shared" si="52"/>
        <v>0</v>
      </c>
      <c r="P58" s="455">
        <f>P59+P70+P82</f>
        <v>0</v>
      </c>
      <c r="Q58" s="456">
        <f>Q59+Q70+Q82</f>
        <v>0</v>
      </c>
      <c r="R58" s="572"/>
      <c r="S58" s="671"/>
      <c r="T58" s="569"/>
      <c r="U58" s="457">
        <f t="shared" si="53"/>
        <v>0</v>
      </c>
      <c r="V58" s="455">
        <f>V59+V70+V82</f>
        <v>0</v>
      </c>
      <c r="W58" s="456">
        <f>W59+W70+W82</f>
        <v>0</v>
      </c>
      <c r="X58" s="572"/>
      <c r="Y58" s="671"/>
      <c r="Z58" s="569"/>
      <c r="AA58" s="457">
        <f t="shared" si="54"/>
        <v>0</v>
      </c>
      <c r="AB58" s="455">
        <f>AB59+AB70+AB82</f>
        <v>0</v>
      </c>
      <c r="AC58" s="456">
        <f>AC59+AC70+AC82</f>
        <v>0</v>
      </c>
      <c r="AD58" s="572"/>
      <c r="AE58" s="671"/>
      <c r="AF58" s="569"/>
      <c r="AG58" s="457">
        <f t="shared" si="55"/>
        <v>0</v>
      </c>
      <c r="AH58" s="455">
        <f>AH59+AH70+AH82</f>
        <v>0</v>
      </c>
      <c r="AI58" s="456">
        <f>AI59+AI70+AI82</f>
        <v>0</v>
      </c>
      <c r="AJ58" s="572"/>
      <c r="AK58" s="671"/>
      <c r="AL58" s="569"/>
      <c r="AM58" s="457">
        <f t="shared" si="56"/>
        <v>0</v>
      </c>
      <c r="AN58" s="455">
        <f>AN59+AN70+AN82</f>
        <v>0</v>
      </c>
      <c r="AO58" s="456">
        <f>AO59+AO70+AO82</f>
        <v>0</v>
      </c>
      <c r="AP58" s="572"/>
      <c r="AQ58" s="671"/>
      <c r="AR58" s="569"/>
      <c r="AS58" s="496"/>
      <c r="AT58" s="496"/>
      <c r="AU58" s="496"/>
      <c r="AV58" s="496"/>
      <c r="AW58" s="496"/>
      <c r="AX58" s="496"/>
      <c r="AY58" s="496"/>
      <c r="AZ58" s="496"/>
      <c r="BA58" s="496"/>
      <c r="BB58" s="496"/>
      <c r="BC58" s="496"/>
      <c r="BD58" s="496"/>
      <c r="BE58" s="496"/>
      <c r="BF58" s="496"/>
    </row>
    <row r="59" spans="1:58" ht="14.25">
      <c r="A59" s="406"/>
      <c r="B59" s="844"/>
      <c r="C59" s="407"/>
      <c r="D59" s="846"/>
      <c r="E59" s="378" t="s">
        <v>1478</v>
      </c>
      <c r="F59" s="421" t="s">
        <v>1479</v>
      </c>
      <c r="G59" s="454">
        <f t="shared" ref="G59:M61" si="58">G63+G67</f>
        <v>0</v>
      </c>
      <c r="H59" s="569"/>
      <c r="I59" s="454">
        <f t="shared" si="58"/>
        <v>0</v>
      </c>
      <c r="J59" s="569"/>
      <c r="K59" s="454">
        <f t="shared" si="58"/>
        <v>0</v>
      </c>
      <c r="L59" s="569"/>
      <c r="M59" s="454">
        <f t="shared" si="58"/>
        <v>0</v>
      </c>
      <c r="N59" s="569"/>
      <c r="O59" s="454">
        <f t="shared" si="52"/>
        <v>0</v>
      </c>
      <c r="P59" s="455">
        <f t="shared" ref="P59:Q61" si="59">P63+P67</f>
        <v>0</v>
      </c>
      <c r="Q59" s="456">
        <f t="shared" si="59"/>
        <v>0</v>
      </c>
      <c r="R59" s="572"/>
      <c r="S59" s="671"/>
      <c r="T59" s="569"/>
      <c r="U59" s="457">
        <f t="shared" si="53"/>
        <v>0</v>
      </c>
      <c r="V59" s="455">
        <f t="shared" ref="V59:W61" si="60">V63+V67</f>
        <v>0</v>
      </c>
      <c r="W59" s="456">
        <f t="shared" si="60"/>
        <v>0</v>
      </c>
      <c r="X59" s="572"/>
      <c r="Y59" s="671"/>
      <c r="Z59" s="569"/>
      <c r="AA59" s="457">
        <f t="shared" si="54"/>
        <v>0</v>
      </c>
      <c r="AB59" s="455">
        <f t="shared" ref="AB59:AC61" si="61">AB63+AB67</f>
        <v>0</v>
      </c>
      <c r="AC59" s="456">
        <f t="shared" si="61"/>
        <v>0</v>
      </c>
      <c r="AD59" s="572"/>
      <c r="AE59" s="671"/>
      <c r="AF59" s="569"/>
      <c r="AG59" s="457">
        <f t="shared" si="55"/>
        <v>0</v>
      </c>
      <c r="AH59" s="455">
        <f t="shared" ref="AH59:AI61" si="62">AH63+AH67</f>
        <v>0</v>
      </c>
      <c r="AI59" s="456">
        <f t="shared" si="62"/>
        <v>0</v>
      </c>
      <c r="AJ59" s="572"/>
      <c r="AK59" s="671"/>
      <c r="AL59" s="569"/>
      <c r="AM59" s="457">
        <f t="shared" si="56"/>
        <v>0</v>
      </c>
      <c r="AN59" s="455">
        <f t="shared" ref="AN59:AO61" si="63">AN63+AN67</f>
        <v>0</v>
      </c>
      <c r="AO59" s="456">
        <f t="shared" si="63"/>
        <v>0</v>
      </c>
      <c r="AP59" s="572"/>
      <c r="AQ59" s="671"/>
      <c r="AR59" s="569"/>
      <c r="AS59" s="496"/>
      <c r="AT59" s="496"/>
      <c r="AU59" s="496"/>
      <c r="AV59" s="496"/>
      <c r="AW59" s="496"/>
      <c r="AX59" s="496"/>
      <c r="AY59" s="496"/>
      <c r="AZ59" s="496"/>
      <c r="BA59" s="496"/>
      <c r="BB59" s="496"/>
      <c r="BC59" s="496"/>
      <c r="BD59" s="496"/>
      <c r="BE59" s="496"/>
      <c r="BF59" s="496"/>
    </row>
    <row r="60" spans="1:58" ht="22.5">
      <c r="A60" s="406"/>
      <c r="B60" s="844"/>
      <c r="C60" s="407"/>
      <c r="D60" s="846"/>
      <c r="E60" s="378" t="s">
        <v>1480</v>
      </c>
      <c r="F60" s="422" t="s">
        <v>1481</v>
      </c>
      <c r="G60" s="454">
        <f t="shared" si="58"/>
        <v>0</v>
      </c>
      <c r="H60" s="569"/>
      <c r="I60" s="454">
        <f t="shared" si="58"/>
        <v>0</v>
      </c>
      <c r="J60" s="569"/>
      <c r="K60" s="454">
        <f t="shared" si="58"/>
        <v>0</v>
      </c>
      <c r="L60" s="569"/>
      <c r="M60" s="454">
        <f t="shared" si="58"/>
        <v>0</v>
      </c>
      <c r="N60" s="569"/>
      <c r="O60" s="454">
        <f t="shared" si="52"/>
        <v>0</v>
      </c>
      <c r="P60" s="455">
        <f t="shared" si="59"/>
        <v>0</v>
      </c>
      <c r="Q60" s="456">
        <f t="shared" si="59"/>
        <v>0</v>
      </c>
      <c r="R60" s="572"/>
      <c r="S60" s="671"/>
      <c r="T60" s="569"/>
      <c r="U60" s="457">
        <f t="shared" si="53"/>
        <v>0</v>
      </c>
      <c r="V60" s="455">
        <f t="shared" si="60"/>
        <v>0</v>
      </c>
      <c r="W60" s="456">
        <f t="shared" si="60"/>
        <v>0</v>
      </c>
      <c r="X60" s="572"/>
      <c r="Y60" s="671"/>
      <c r="Z60" s="569"/>
      <c r="AA60" s="457">
        <f t="shared" si="54"/>
        <v>0</v>
      </c>
      <c r="AB60" s="455">
        <f t="shared" si="61"/>
        <v>0</v>
      </c>
      <c r="AC60" s="456">
        <f t="shared" si="61"/>
        <v>0</v>
      </c>
      <c r="AD60" s="572"/>
      <c r="AE60" s="671"/>
      <c r="AF60" s="569"/>
      <c r="AG60" s="457">
        <f t="shared" si="55"/>
        <v>0</v>
      </c>
      <c r="AH60" s="455">
        <f t="shared" si="62"/>
        <v>0</v>
      </c>
      <c r="AI60" s="456">
        <f t="shared" si="62"/>
        <v>0</v>
      </c>
      <c r="AJ60" s="572"/>
      <c r="AK60" s="671"/>
      <c r="AL60" s="569"/>
      <c r="AM60" s="457">
        <f t="shared" si="56"/>
        <v>0</v>
      </c>
      <c r="AN60" s="455">
        <f t="shared" si="63"/>
        <v>0</v>
      </c>
      <c r="AO60" s="456">
        <f t="shared" si="63"/>
        <v>0</v>
      </c>
      <c r="AP60" s="572"/>
      <c r="AQ60" s="671"/>
      <c r="AR60" s="569"/>
      <c r="AS60" s="496"/>
      <c r="AT60" s="496"/>
      <c r="AU60" s="496"/>
      <c r="AV60" s="496"/>
      <c r="AW60" s="496"/>
      <c r="AX60" s="496"/>
      <c r="AY60" s="496"/>
      <c r="AZ60" s="496"/>
      <c r="BA60" s="496"/>
      <c r="BB60" s="496"/>
      <c r="BC60" s="496"/>
      <c r="BD60" s="496"/>
      <c r="BE60" s="496"/>
      <c r="BF60" s="496"/>
    </row>
    <row r="61" spans="1:58" ht="14.25">
      <c r="A61" s="406"/>
      <c r="B61" s="844"/>
      <c r="C61" s="407"/>
      <c r="D61" s="846"/>
      <c r="E61" s="378" t="s">
        <v>1482</v>
      </c>
      <c r="F61" s="422" t="s">
        <v>1483</v>
      </c>
      <c r="G61" s="454">
        <f t="shared" si="58"/>
        <v>0</v>
      </c>
      <c r="H61" s="569"/>
      <c r="I61" s="454">
        <f t="shared" si="58"/>
        <v>0</v>
      </c>
      <c r="J61" s="569"/>
      <c r="K61" s="454">
        <f t="shared" si="58"/>
        <v>0</v>
      </c>
      <c r="L61" s="569"/>
      <c r="M61" s="454">
        <f t="shared" si="58"/>
        <v>0</v>
      </c>
      <c r="N61" s="569"/>
      <c r="O61" s="454">
        <f t="shared" si="52"/>
        <v>0</v>
      </c>
      <c r="P61" s="455">
        <f t="shared" si="59"/>
        <v>0</v>
      </c>
      <c r="Q61" s="456">
        <f t="shared" si="59"/>
        <v>0</v>
      </c>
      <c r="R61" s="572"/>
      <c r="S61" s="671"/>
      <c r="T61" s="569"/>
      <c r="U61" s="457">
        <f t="shared" si="53"/>
        <v>0</v>
      </c>
      <c r="V61" s="455">
        <f t="shared" si="60"/>
        <v>0</v>
      </c>
      <c r="W61" s="456">
        <f t="shared" si="60"/>
        <v>0</v>
      </c>
      <c r="X61" s="572"/>
      <c r="Y61" s="671"/>
      <c r="Z61" s="569"/>
      <c r="AA61" s="457">
        <f t="shared" si="54"/>
        <v>0</v>
      </c>
      <c r="AB61" s="455">
        <f t="shared" si="61"/>
        <v>0</v>
      </c>
      <c r="AC61" s="456">
        <f t="shared" si="61"/>
        <v>0</v>
      </c>
      <c r="AD61" s="572"/>
      <c r="AE61" s="671"/>
      <c r="AF61" s="569"/>
      <c r="AG61" s="457">
        <f t="shared" si="55"/>
        <v>0</v>
      </c>
      <c r="AH61" s="455">
        <f t="shared" si="62"/>
        <v>0</v>
      </c>
      <c r="AI61" s="456">
        <f t="shared" si="62"/>
        <v>0</v>
      </c>
      <c r="AJ61" s="572"/>
      <c r="AK61" s="671"/>
      <c r="AL61" s="569"/>
      <c r="AM61" s="457">
        <f t="shared" si="56"/>
        <v>0</v>
      </c>
      <c r="AN61" s="455">
        <f t="shared" si="63"/>
        <v>0</v>
      </c>
      <c r="AO61" s="456">
        <f t="shared" si="63"/>
        <v>0</v>
      </c>
      <c r="AP61" s="572"/>
      <c r="AQ61" s="671"/>
      <c r="AR61" s="569"/>
      <c r="AS61" s="496"/>
      <c r="AT61" s="496"/>
      <c r="AU61" s="496"/>
      <c r="AV61" s="496"/>
      <c r="AW61" s="496"/>
      <c r="AX61" s="496"/>
      <c r="AY61" s="496"/>
      <c r="AZ61" s="496"/>
      <c r="BA61" s="496"/>
      <c r="BB61" s="496"/>
      <c r="BC61" s="496"/>
      <c r="BD61" s="496"/>
      <c r="BE61" s="496"/>
      <c r="BF61" s="496"/>
    </row>
    <row r="62" spans="1:58" ht="14.25">
      <c r="A62" s="406"/>
      <c r="B62" s="844"/>
      <c r="C62" s="407"/>
      <c r="D62" s="846"/>
      <c r="E62" s="378" t="s">
        <v>1484</v>
      </c>
      <c r="F62" s="422" t="s">
        <v>1485</v>
      </c>
      <c r="G62" s="454">
        <f>+'Баланс ТН СТ 1'!G31</f>
        <v>0</v>
      </c>
      <c r="H62" s="569"/>
      <c r="I62" s="454">
        <f>+'Баланс ТН СТ 1'!I31</f>
        <v>0</v>
      </c>
      <c r="J62" s="569"/>
      <c r="K62" s="454">
        <f>+'Баланс ТН СТ 1'!K31</f>
        <v>0</v>
      </c>
      <c r="L62" s="569"/>
      <c r="M62" s="454">
        <f>+'Баланс ТН СТ 1'!M31</f>
        <v>0</v>
      </c>
      <c r="N62" s="569"/>
      <c r="O62" s="454">
        <f t="shared" si="52"/>
        <v>0</v>
      </c>
      <c r="P62" s="455">
        <f>+'Баланс ТН СТ 1'!P31</f>
        <v>0</v>
      </c>
      <c r="Q62" s="456">
        <f>+'Баланс ТН СТ 1'!Q31</f>
        <v>0</v>
      </c>
      <c r="R62" s="572"/>
      <c r="S62" s="671"/>
      <c r="T62" s="569"/>
      <c r="U62" s="457">
        <f t="shared" si="53"/>
        <v>0</v>
      </c>
      <c r="V62" s="455">
        <f>+'Баланс ТН СТ 1'!V31</f>
        <v>0</v>
      </c>
      <c r="W62" s="456">
        <f>+'Баланс ТН СТ 1'!W31</f>
        <v>0</v>
      </c>
      <c r="X62" s="572"/>
      <c r="Y62" s="671"/>
      <c r="Z62" s="569"/>
      <c r="AA62" s="457">
        <f t="shared" si="54"/>
        <v>0</v>
      </c>
      <c r="AB62" s="455">
        <f>+'Баланс ТН СТ 1'!AB31</f>
        <v>0</v>
      </c>
      <c r="AC62" s="456">
        <f>+'Баланс ТН СТ 1'!AC31</f>
        <v>0</v>
      </c>
      <c r="AD62" s="572"/>
      <c r="AE62" s="671"/>
      <c r="AF62" s="569"/>
      <c r="AG62" s="457">
        <f t="shared" si="55"/>
        <v>0</v>
      </c>
      <c r="AH62" s="455">
        <f>+'Баланс ТН СТ 1'!AH31</f>
        <v>0</v>
      </c>
      <c r="AI62" s="456">
        <f>+'Баланс ТН СТ 1'!AI31</f>
        <v>0</v>
      </c>
      <c r="AJ62" s="572"/>
      <c r="AK62" s="671"/>
      <c r="AL62" s="569"/>
      <c r="AM62" s="457">
        <f t="shared" si="56"/>
        <v>0</v>
      </c>
      <c r="AN62" s="455">
        <f>+'Баланс ТН СТ 1'!AN31</f>
        <v>0</v>
      </c>
      <c r="AO62" s="456">
        <f>+'Баланс ТН СТ 1'!AO31</f>
        <v>0</v>
      </c>
      <c r="AP62" s="572"/>
      <c r="AQ62" s="671"/>
      <c r="AR62" s="569"/>
      <c r="AS62" s="496"/>
      <c r="AT62" s="496"/>
      <c r="AU62" s="496"/>
      <c r="AV62" s="496"/>
      <c r="AW62" s="496"/>
      <c r="AX62" s="496"/>
      <c r="AY62" s="496"/>
      <c r="AZ62" s="496"/>
      <c r="BA62" s="496"/>
      <c r="BB62" s="496"/>
      <c r="BC62" s="496"/>
      <c r="BD62" s="496"/>
      <c r="BE62" s="496"/>
      <c r="BF62" s="496"/>
    </row>
    <row r="63" spans="1:58" ht="14.25">
      <c r="A63" s="406"/>
      <c r="B63" s="844"/>
      <c r="C63" s="407"/>
      <c r="D63" s="846"/>
      <c r="E63" s="378" t="s">
        <v>1486</v>
      </c>
      <c r="F63" s="423" t="s">
        <v>1487</v>
      </c>
      <c r="G63" s="454">
        <f t="shared" ref="G63:M63" si="64">G64+G65+G66</f>
        <v>0</v>
      </c>
      <c r="H63" s="569"/>
      <c r="I63" s="454">
        <f t="shared" si="64"/>
        <v>0</v>
      </c>
      <c r="J63" s="569"/>
      <c r="K63" s="454">
        <f t="shared" si="64"/>
        <v>0</v>
      </c>
      <c r="L63" s="569"/>
      <c r="M63" s="454">
        <f t="shared" si="64"/>
        <v>0</v>
      </c>
      <c r="N63" s="569"/>
      <c r="O63" s="454">
        <f t="shared" si="52"/>
        <v>0</v>
      </c>
      <c r="P63" s="455">
        <f>P64+P65+P66</f>
        <v>0</v>
      </c>
      <c r="Q63" s="456">
        <f>Q64+Q65+Q66</f>
        <v>0</v>
      </c>
      <c r="R63" s="572"/>
      <c r="S63" s="671"/>
      <c r="T63" s="569"/>
      <c r="U63" s="457">
        <f t="shared" si="53"/>
        <v>0</v>
      </c>
      <c r="V63" s="455">
        <f>V64+V65+V66</f>
        <v>0</v>
      </c>
      <c r="W63" s="456">
        <f>W64+W65+W66</f>
        <v>0</v>
      </c>
      <c r="X63" s="572"/>
      <c r="Y63" s="671"/>
      <c r="Z63" s="569"/>
      <c r="AA63" s="457">
        <f t="shared" si="54"/>
        <v>0</v>
      </c>
      <c r="AB63" s="455">
        <f>AB64+AB65+AB66</f>
        <v>0</v>
      </c>
      <c r="AC63" s="456">
        <f>AC64+AC65+AC66</f>
        <v>0</v>
      </c>
      <c r="AD63" s="572"/>
      <c r="AE63" s="671"/>
      <c r="AF63" s="569"/>
      <c r="AG63" s="457">
        <f t="shared" si="55"/>
        <v>0</v>
      </c>
      <c r="AH63" s="455">
        <f>AH64+AH65+AH66</f>
        <v>0</v>
      </c>
      <c r="AI63" s="456">
        <f>AI64+AI65+AI66</f>
        <v>0</v>
      </c>
      <c r="AJ63" s="572"/>
      <c r="AK63" s="671"/>
      <c r="AL63" s="569"/>
      <c r="AM63" s="457">
        <f t="shared" si="56"/>
        <v>0</v>
      </c>
      <c r="AN63" s="455">
        <f>AN64+AN65+AN66</f>
        <v>0</v>
      </c>
      <c r="AO63" s="456">
        <f>AO64+AO65+AO66</f>
        <v>0</v>
      </c>
      <c r="AP63" s="572"/>
      <c r="AQ63" s="671"/>
      <c r="AR63" s="569"/>
      <c r="AS63" s="496"/>
      <c r="AT63" s="496"/>
      <c r="AU63" s="496"/>
      <c r="AV63" s="496"/>
      <c r="AW63" s="496"/>
      <c r="AX63" s="496"/>
      <c r="AY63" s="496"/>
      <c r="AZ63" s="496"/>
      <c r="BA63" s="496"/>
      <c r="BB63" s="496"/>
      <c r="BC63" s="496"/>
      <c r="BD63" s="496"/>
      <c r="BE63" s="496"/>
      <c r="BF63" s="496"/>
    </row>
    <row r="64" spans="1:58" ht="22.5">
      <c r="A64" s="406"/>
      <c r="B64" s="844"/>
      <c r="C64" s="407"/>
      <c r="D64" s="846"/>
      <c r="E64" s="378" t="s">
        <v>1488</v>
      </c>
      <c r="F64" s="422" t="s">
        <v>1481</v>
      </c>
      <c r="G64" s="454">
        <f>+'Баланс ТН СТ 1'!G33</f>
        <v>0</v>
      </c>
      <c r="H64" s="569"/>
      <c r="I64" s="454">
        <f>+'Баланс ТН СТ 1'!I33</f>
        <v>0</v>
      </c>
      <c r="J64" s="569"/>
      <c r="K64" s="454">
        <f>+'Баланс ТН СТ 1'!K33</f>
        <v>0</v>
      </c>
      <c r="L64" s="569"/>
      <c r="M64" s="454">
        <f>+'Баланс ТН СТ 1'!M33</f>
        <v>0</v>
      </c>
      <c r="N64" s="569"/>
      <c r="O64" s="454">
        <f t="shared" si="52"/>
        <v>0</v>
      </c>
      <c r="P64" s="457">
        <f>+'Баланс ТН СТ 1'!P33</f>
        <v>0</v>
      </c>
      <c r="Q64" s="644">
        <f>+'Баланс ТН СТ 1'!Q33</f>
        <v>0</v>
      </c>
      <c r="R64" s="572"/>
      <c r="S64" s="671"/>
      <c r="T64" s="569"/>
      <c r="U64" s="457">
        <f t="shared" si="53"/>
        <v>0</v>
      </c>
      <c r="V64" s="457">
        <f>+'Баланс ТН СТ 1'!V33</f>
        <v>0</v>
      </c>
      <c r="W64" s="644">
        <f>+'Баланс ТН СТ 1'!W33</f>
        <v>0</v>
      </c>
      <c r="X64" s="572"/>
      <c r="Y64" s="671"/>
      <c r="Z64" s="569"/>
      <c r="AA64" s="457">
        <f t="shared" si="54"/>
        <v>0</v>
      </c>
      <c r="AB64" s="457">
        <f>+'Баланс ТН СТ 1'!AB33</f>
        <v>0</v>
      </c>
      <c r="AC64" s="644">
        <f>+'Баланс ТН СТ 1'!AC33</f>
        <v>0</v>
      </c>
      <c r="AD64" s="572"/>
      <c r="AE64" s="671"/>
      <c r="AF64" s="569"/>
      <c r="AG64" s="457">
        <f t="shared" si="55"/>
        <v>0</v>
      </c>
      <c r="AH64" s="457">
        <f>+'Баланс ТН СТ 1'!AH33</f>
        <v>0</v>
      </c>
      <c r="AI64" s="644">
        <f>+'Баланс ТН СТ 1'!AI33</f>
        <v>0</v>
      </c>
      <c r="AJ64" s="572"/>
      <c r="AK64" s="671"/>
      <c r="AL64" s="569"/>
      <c r="AM64" s="457">
        <f t="shared" si="56"/>
        <v>0</v>
      </c>
      <c r="AN64" s="457">
        <f>+'Баланс ТН СТ 1'!AN33</f>
        <v>0</v>
      </c>
      <c r="AO64" s="644">
        <f>+'Баланс ТН СТ 1'!AO33</f>
        <v>0</v>
      </c>
      <c r="AP64" s="572"/>
      <c r="AQ64" s="671"/>
      <c r="AR64" s="569"/>
      <c r="AS64" s="496"/>
      <c r="AT64" s="496"/>
      <c r="AU64" s="496"/>
      <c r="AV64" s="496"/>
      <c r="AW64" s="496"/>
      <c r="AX64" s="496"/>
      <c r="AY64" s="496"/>
      <c r="AZ64" s="496"/>
      <c r="BA64" s="496"/>
      <c r="BB64" s="496"/>
      <c r="BC64" s="496"/>
      <c r="BD64" s="496"/>
      <c r="BE64" s="496"/>
      <c r="BF64" s="496"/>
    </row>
    <row r="65" spans="1:58" ht="14.25">
      <c r="A65" s="406"/>
      <c r="B65" s="844"/>
      <c r="C65" s="407"/>
      <c r="D65" s="846"/>
      <c r="E65" s="378" t="s">
        <v>1489</v>
      </c>
      <c r="F65" s="422" t="s">
        <v>1483</v>
      </c>
      <c r="G65" s="454">
        <f>+'Баланс ТН СТ 1'!G34</f>
        <v>0</v>
      </c>
      <c r="H65" s="569"/>
      <c r="I65" s="454">
        <f>+'Баланс ТН СТ 1'!I34</f>
        <v>0</v>
      </c>
      <c r="J65" s="569"/>
      <c r="K65" s="454">
        <f>+'Баланс ТН СТ 1'!K34</f>
        <v>0</v>
      </c>
      <c r="L65" s="569"/>
      <c r="M65" s="454">
        <f>+'Баланс ТН СТ 1'!M34</f>
        <v>0</v>
      </c>
      <c r="N65" s="569"/>
      <c r="O65" s="454">
        <f t="shared" si="52"/>
        <v>0</v>
      </c>
      <c r="P65" s="457">
        <f>+'Баланс ТН СТ 1'!P34</f>
        <v>0</v>
      </c>
      <c r="Q65" s="644">
        <f>+'Баланс ТН СТ 1'!Q34</f>
        <v>0</v>
      </c>
      <c r="R65" s="572"/>
      <c r="S65" s="671"/>
      <c r="T65" s="569"/>
      <c r="U65" s="457">
        <f t="shared" si="53"/>
        <v>0</v>
      </c>
      <c r="V65" s="457">
        <f>+'Баланс ТН СТ 1'!V34</f>
        <v>0</v>
      </c>
      <c r="W65" s="644">
        <f>+'Баланс ТН СТ 1'!W34</f>
        <v>0</v>
      </c>
      <c r="X65" s="572"/>
      <c r="Y65" s="671"/>
      <c r="Z65" s="569"/>
      <c r="AA65" s="457">
        <f t="shared" si="54"/>
        <v>0</v>
      </c>
      <c r="AB65" s="457">
        <f>+'Баланс ТН СТ 1'!AB34</f>
        <v>0</v>
      </c>
      <c r="AC65" s="644">
        <f>+'Баланс ТН СТ 1'!AC34</f>
        <v>0</v>
      </c>
      <c r="AD65" s="572"/>
      <c r="AE65" s="671"/>
      <c r="AF65" s="569"/>
      <c r="AG65" s="457">
        <f t="shared" si="55"/>
        <v>0</v>
      </c>
      <c r="AH65" s="457">
        <f>+'Баланс ТН СТ 1'!AH34</f>
        <v>0</v>
      </c>
      <c r="AI65" s="644">
        <f>+'Баланс ТН СТ 1'!AI34</f>
        <v>0</v>
      </c>
      <c r="AJ65" s="572"/>
      <c r="AK65" s="671"/>
      <c r="AL65" s="569"/>
      <c r="AM65" s="457">
        <f t="shared" si="56"/>
        <v>0</v>
      </c>
      <c r="AN65" s="457">
        <f>+'Баланс ТН СТ 1'!AN34</f>
        <v>0</v>
      </c>
      <c r="AO65" s="644">
        <f>+'Баланс ТН СТ 1'!AO34</f>
        <v>0</v>
      </c>
      <c r="AP65" s="572"/>
      <c r="AQ65" s="671"/>
      <c r="AR65" s="569"/>
      <c r="AS65" s="496"/>
      <c r="AT65" s="496"/>
      <c r="AU65" s="496"/>
      <c r="AV65" s="496"/>
      <c r="AW65" s="496"/>
      <c r="AX65" s="496"/>
      <c r="AY65" s="496"/>
      <c r="AZ65" s="496"/>
      <c r="BA65" s="496"/>
      <c r="BB65" s="496"/>
      <c r="BC65" s="496"/>
      <c r="BD65" s="496"/>
      <c r="BE65" s="496"/>
      <c r="BF65" s="496"/>
    </row>
    <row r="66" spans="1:58" ht="14.25">
      <c r="A66" s="406"/>
      <c r="B66" s="844"/>
      <c r="C66" s="407"/>
      <c r="D66" s="846"/>
      <c r="E66" s="378" t="s">
        <v>1490</v>
      </c>
      <c r="F66" s="422" t="s">
        <v>1485</v>
      </c>
      <c r="G66" s="454">
        <f>+'Баланс ТН СТ 1'!G35</f>
        <v>0</v>
      </c>
      <c r="H66" s="569"/>
      <c r="I66" s="454">
        <f>+'Баланс ТН СТ 1'!I35</f>
        <v>0</v>
      </c>
      <c r="J66" s="569"/>
      <c r="K66" s="454">
        <f>+'Баланс ТН СТ 1'!K35</f>
        <v>0</v>
      </c>
      <c r="L66" s="569"/>
      <c r="M66" s="454">
        <f>+'Баланс ТН СТ 1'!M35</f>
        <v>0</v>
      </c>
      <c r="N66" s="569"/>
      <c r="O66" s="454">
        <f t="shared" si="52"/>
        <v>0</v>
      </c>
      <c r="P66" s="457">
        <f>+'Баланс ТН СТ 1'!P35</f>
        <v>0</v>
      </c>
      <c r="Q66" s="644">
        <f>+'Баланс ТН СТ 1'!Q35</f>
        <v>0</v>
      </c>
      <c r="R66" s="572"/>
      <c r="S66" s="671"/>
      <c r="T66" s="569"/>
      <c r="U66" s="457">
        <f t="shared" si="53"/>
        <v>0</v>
      </c>
      <c r="V66" s="457">
        <f>+'Баланс ТН СТ 1'!V35</f>
        <v>0</v>
      </c>
      <c r="W66" s="644">
        <f>+'Баланс ТН СТ 1'!W35</f>
        <v>0</v>
      </c>
      <c r="X66" s="572"/>
      <c r="Y66" s="671"/>
      <c r="Z66" s="569"/>
      <c r="AA66" s="457">
        <f t="shared" si="54"/>
        <v>0</v>
      </c>
      <c r="AB66" s="457">
        <f>+'Баланс ТН СТ 1'!AB35</f>
        <v>0</v>
      </c>
      <c r="AC66" s="644">
        <f>+'Баланс ТН СТ 1'!AC35</f>
        <v>0</v>
      </c>
      <c r="AD66" s="572"/>
      <c r="AE66" s="671"/>
      <c r="AF66" s="569"/>
      <c r="AG66" s="457">
        <f t="shared" si="55"/>
        <v>0</v>
      </c>
      <c r="AH66" s="457">
        <f>+'Баланс ТН СТ 1'!AH35</f>
        <v>0</v>
      </c>
      <c r="AI66" s="644">
        <f>+'Баланс ТН СТ 1'!AI35</f>
        <v>0</v>
      </c>
      <c r="AJ66" s="572"/>
      <c r="AK66" s="671"/>
      <c r="AL66" s="569"/>
      <c r="AM66" s="457">
        <f t="shared" si="56"/>
        <v>0</v>
      </c>
      <c r="AN66" s="457">
        <f>+'Баланс ТН СТ 1'!AN35</f>
        <v>0</v>
      </c>
      <c r="AO66" s="644">
        <f>+'Баланс ТН СТ 1'!AO35</f>
        <v>0</v>
      </c>
      <c r="AP66" s="572"/>
      <c r="AQ66" s="671"/>
      <c r="AR66" s="569"/>
      <c r="AS66" s="496"/>
      <c r="AT66" s="496"/>
      <c r="AU66" s="496"/>
      <c r="AV66" s="496"/>
      <c r="AW66" s="496"/>
      <c r="AX66" s="496"/>
      <c r="AY66" s="496"/>
      <c r="AZ66" s="496"/>
      <c r="BA66" s="496"/>
      <c r="BB66" s="496"/>
      <c r="BC66" s="496"/>
      <c r="BD66" s="496"/>
      <c r="BE66" s="496"/>
      <c r="BF66" s="496"/>
    </row>
    <row r="67" spans="1:58" ht="14.25">
      <c r="A67" s="406"/>
      <c r="B67" s="844"/>
      <c r="C67" s="407"/>
      <c r="D67" s="846"/>
      <c r="E67" s="378" t="s">
        <v>1491</v>
      </c>
      <c r="F67" s="423" t="s">
        <v>1492</v>
      </c>
      <c r="G67" s="454">
        <f t="shared" ref="G67:M67" si="65">G68+G69</f>
        <v>0</v>
      </c>
      <c r="H67" s="569"/>
      <c r="I67" s="454">
        <f t="shared" si="65"/>
        <v>0</v>
      </c>
      <c r="J67" s="569"/>
      <c r="K67" s="454">
        <f t="shared" si="65"/>
        <v>0</v>
      </c>
      <c r="L67" s="569"/>
      <c r="M67" s="454">
        <f t="shared" si="65"/>
        <v>0</v>
      </c>
      <c r="N67" s="569"/>
      <c r="O67" s="454">
        <f t="shared" si="52"/>
        <v>0</v>
      </c>
      <c r="P67" s="455">
        <f>P68+P69</f>
        <v>0</v>
      </c>
      <c r="Q67" s="456">
        <f>Q68+Q69</f>
        <v>0</v>
      </c>
      <c r="R67" s="572"/>
      <c r="S67" s="671"/>
      <c r="T67" s="569"/>
      <c r="U67" s="457">
        <f t="shared" si="53"/>
        <v>0</v>
      </c>
      <c r="V67" s="455">
        <f>V68+V69</f>
        <v>0</v>
      </c>
      <c r="W67" s="456">
        <f>W68+W69</f>
        <v>0</v>
      </c>
      <c r="X67" s="572"/>
      <c r="Y67" s="671"/>
      <c r="Z67" s="569"/>
      <c r="AA67" s="457">
        <f t="shared" si="54"/>
        <v>0</v>
      </c>
      <c r="AB67" s="455">
        <f>AB68+AB69</f>
        <v>0</v>
      </c>
      <c r="AC67" s="456">
        <f>AC68+AC69</f>
        <v>0</v>
      </c>
      <c r="AD67" s="572"/>
      <c r="AE67" s="671"/>
      <c r="AF67" s="569"/>
      <c r="AG67" s="457">
        <f t="shared" si="55"/>
        <v>0</v>
      </c>
      <c r="AH67" s="455">
        <f>AH68+AH69</f>
        <v>0</v>
      </c>
      <c r="AI67" s="456">
        <f>AI68+AI69</f>
        <v>0</v>
      </c>
      <c r="AJ67" s="572"/>
      <c r="AK67" s="671"/>
      <c r="AL67" s="569"/>
      <c r="AM67" s="457">
        <f t="shared" si="56"/>
        <v>0</v>
      </c>
      <c r="AN67" s="455">
        <f>AN68+AN69</f>
        <v>0</v>
      </c>
      <c r="AO67" s="456">
        <f>AO68+AO69</f>
        <v>0</v>
      </c>
      <c r="AP67" s="572"/>
      <c r="AQ67" s="671"/>
      <c r="AR67" s="569"/>
      <c r="AS67" s="496"/>
      <c r="AT67" s="496"/>
      <c r="AU67" s="496"/>
      <c r="AV67" s="496"/>
      <c r="AW67" s="496"/>
      <c r="AX67" s="496"/>
      <c r="AY67" s="496"/>
      <c r="AZ67" s="496"/>
      <c r="BA67" s="496"/>
      <c r="BB67" s="496"/>
      <c r="BC67" s="496"/>
      <c r="BD67" s="496"/>
      <c r="BE67" s="496"/>
      <c r="BF67" s="496"/>
    </row>
    <row r="68" spans="1:58" ht="22.5">
      <c r="A68" s="406"/>
      <c r="B68" s="844"/>
      <c r="C68" s="407"/>
      <c r="D68" s="846"/>
      <c r="E68" s="378" t="s">
        <v>1493</v>
      </c>
      <c r="F68" s="422" t="s">
        <v>1481</v>
      </c>
      <c r="G68" s="454">
        <f>+'Баланс ТН СТ 1'!G37</f>
        <v>0</v>
      </c>
      <c r="H68" s="569"/>
      <c r="I68" s="454">
        <f>+'Баланс ТН СТ 1'!I37</f>
        <v>0</v>
      </c>
      <c r="J68" s="569"/>
      <c r="K68" s="454">
        <f>+'Баланс ТН СТ 1'!K37</f>
        <v>0</v>
      </c>
      <c r="L68" s="569"/>
      <c r="M68" s="454">
        <f>+'Баланс ТН СТ 1'!M37</f>
        <v>0</v>
      </c>
      <c r="N68" s="569"/>
      <c r="O68" s="454">
        <f t="shared" si="52"/>
        <v>0</v>
      </c>
      <c r="P68" s="457">
        <f>+'Баланс ТН СТ 1'!P37</f>
        <v>0</v>
      </c>
      <c r="Q68" s="644">
        <f>+'Баланс ТН СТ 1'!Q37</f>
        <v>0</v>
      </c>
      <c r="R68" s="572"/>
      <c r="S68" s="671"/>
      <c r="T68" s="569"/>
      <c r="U68" s="457">
        <f t="shared" si="53"/>
        <v>0</v>
      </c>
      <c r="V68" s="457">
        <f>+'Баланс ТН СТ 1'!V37</f>
        <v>0</v>
      </c>
      <c r="W68" s="644">
        <f>+'Баланс ТН СТ 1'!W37</f>
        <v>0</v>
      </c>
      <c r="X68" s="572"/>
      <c r="Y68" s="671"/>
      <c r="Z68" s="569"/>
      <c r="AA68" s="457">
        <f t="shared" si="54"/>
        <v>0</v>
      </c>
      <c r="AB68" s="457">
        <f>+'Баланс ТН СТ 1'!AB37</f>
        <v>0</v>
      </c>
      <c r="AC68" s="644">
        <f>+'Баланс ТН СТ 1'!AC37</f>
        <v>0</v>
      </c>
      <c r="AD68" s="572"/>
      <c r="AE68" s="671"/>
      <c r="AF68" s="569"/>
      <c r="AG68" s="457">
        <f t="shared" si="55"/>
        <v>0</v>
      </c>
      <c r="AH68" s="457">
        <f>+'Баланс ТН СТ 1'!AH37</f>
        <v>0</v>
      </c>
      <c r="AI68" s="644">
        <f>+'Баланс ТН СТ 1'!AI37</f>
        <v>0</v>
      </c>
      <c r="AJ68" s="572"/>
      <c r="AK68" s="671"/>
      <c r="AL68" s="569"/>
      <c r="AM68" s="457">
        <f t="shared" si="56"/>
        <v>0</v>
      </c>
      <c r="AN68" s="457">
        <f>+'Баланс ТН СТ 1'!AN37</f>
        <v>0</v>
      </c>
      <c r="AO68" s="644">
        <f>+'Баланс ТН СТ 1'!AO37</f>
        <v>0</v>
      </c>
      <c r="AP68" s="572"/>
      <c r="AQ68" s="671"/>
      <c r="AR68" s="569"/>
      <c r="AS68" s="496"/>
      <c r="AT68" s="496"/>
      <c r="AU68" s="496"/>
      <c r="AV68" s="496"/>
      <c r="AW68" s="496"/>
      <c r="AX68" s="496"/>
      <c r="AY68" s="496"/>
      <c r="AZ68" s="496"/>
      <c r="BA68" s="496"/>
      <c r="BB68" s="496"/>
      <c r="BC68" s="496"/>
      <c r="BD68" s="496"/>
      <c r="BE68" s="496"/>
      <c r="BF68" s="496"/>
    </row>
    <row r="69" spans="1:58" ht="14.25">
      <c r="A69" s="406"/>
      <c r="B69" s="844"/>
      <c r="C69" s="407"/>
      <c r="D69" s="846"/>
      <c r="E69" s="378" t="s">
        <v>1494</v>
      </c>
      <c r="F69" s="422" t="s">
        <v>1483</v>
      </c>
      <c r="G69" s="454">
        <f>+'Баланс ТН СТ 1'!G38</f>
        <v>0</v>
      </c>
      <c r="H69" s="569"/>
      <c r="I69" s="454">
        <f>+'Баланс ТН СТ 1'!I38</f>
        <v>0</v>
      </c>
      <c r="J69" s="569"/>
      <c r="K69" s="454">
        <f>+'Баланс ТН СТ 1'!K38</f>
        <v>0</v>
      </c>
      <c r="L69" s="569"/>
      <c r="M69" s="454">
        <f>+'Баланс ТН СТ 1'!M38</f>
        <v>0</v>
      </c>
      <c r="N69" s="569"/>
      <c r="O69" s="454">
        <f t="shared" si="52"/>
        <v>0</v>
      </c>
      <c r="P69" s="457">
        <f>+'Баланс ТН СТ 1'!P38</f>
        <v>0</v>
      </c>
      <c r="Q69" s="644">
        <f>+'Баланс ТН СТ 1'!Q38</f>
        <v>0</v>
      </c>
      <c r="R69" s="572"/>
      <c r="S69" s="671"/>
      <c r="T69" s="569"/>
      <c r="U69" s="457">
        <f t="shared" si="53"/>
        <v>0</v>
      </c>
      <c r="V69" s="457">
        <f>+'Баланс ТН СТ 1'!V38</f>
        <v>0</v>
      </c>
      <c r="W69" s="644">
        <f>+'Баланс ТН СТ 1'!W38</f>
        <v>0</v>
      </c>
      <c r="X69" s="572"/>
      <c r="Y69" s="671"/>
      <c r="Z69" s="569"/>
      <c r="AA69" s="457">
        <f t="shared" si="54"/>
        <v>0</v>
      </c>
      <c r="AB69" s="457">
        <f>+'Баланс ТН СТ 1'!AB38</f>
        <v>0</v>
      </c>
      <c r="AC69" s="644">
        <f>+'Баланс ТН СТ 1'!AC38</f>
        <v>0</v>
      </c>
      <c r="AD69" s="572"/>
      <c r="AE69" s="671"/>
      <c r="AF69" s="569"/>
      <c r="AG69" s="457">
        <f t="shared" si="55"/>
        <v>0</v>
      </c>
      <c r="AH69" s="457">
        <f>+'Баланс ТН СТ 1'!AH38</f>
        <v>0</v>
      </c>
      <c r="AI69" s="644">
        <f>+'Баланс ТН СТ 1'!AI38</f>
        <v>0</v>
      </c>
      <c r="AJ69" s="572"/>
      <c r="AK69" s="671"/>
      <c r="AL69" s="569"/>
      <c r="AM69" s="457">
        <f t="shared" si="56"/>
        <v>0</v>
      </c>
      <c r="AN69" s="457">
        <f>+'Баланс ТН СТ 1'!AN38</f>
        <v>0</v>
      </c>
      <c r="AO69" s="644">
        <f>+'Баланс ТН СТ 1'!AO38</f>
        <v>0</v>
      </c>
      <c r="AP69" s="572"/>
      <c r="AQ69" s="671"/>
      <c r="AR69" s="569"/>
      <c r="AS69" s="496"/>
      <c r="AT69" s="496"/>
      <c r="AU69" s="496"/>
      <c r="AV69" s="496"/>
      <c r="AW69" s="496"/>
      <c r="AX69" s="496"/>
      <c r="AY69" s="496"/>
      <c r="AZ69" s="496"/>
      <c r="BA69" s="496"/>
      <c r="BB69" s="496"/>
      <c r="BC69" s="496"/>
      <c r="BD69" s="496"/>
      <c r="BE69" s="496"/>
      <c r="BF69" s="496"/>
    </row>
    <row r="70" spans="1:58" ht="14.25">
      <c r="A70" s="406"/>
      <c r="B70" s="844"/>
      <c r="C70" s="407"/>
      <c r="D70" s="846"/>
      <c r="E70" s="378" t="s">
        <v>1495</v>
      </c>
      <c r="F70" s="421" t="s">
        <v>1496</v>
      </c>
      <c r="G70" s="454">
        <f t="shared" ref="G70:M70" si="66">G71+G74+G78</f>
        <v>0</v>
      </c>
      <c r="H70" s="569"/>
      <c r="I70" s="454">
        <f t="shared" si="66"/>
        <v>0</v>
      </c>
      <c r="J70" s="569"/>
      <c r="K70" s="454">
        <f t="shared" si="66"/>
        <v>0</v>
      </c>
      <c r="L70" s="569"/>
      <c r="M70" s="454">
        <f t="shared" si="66"/>
        <v>0</v>
      </c>
      <c r="N70" s="569"/>
      <c r="O70" s="454">
        <f t="shared" si="52"/>
        <v>0</v>
      </c>
      <c r="P70" s="455">
        <f>P71+P74+P78</f>
        <v>0</v>
      </c>
      <c r="Q70" s="456">
        <f>Q71+Q74+Q78</f>
        <v>0</v>
      </c>
      <c r="R70" s="572"/>
      <c r="S70" s="671"/>
      <c r="T70" s="569"/>
      <c r="U70" s="457">
        <f t="shared" si="53"/>
        <v>0</v>
      </c>
      <c r="V70" s="455">
        <f>V71+V74+V78</f>
        <v>0</v>
      </c>
      <c r="W70" s="456">
        <f>W71+W74+W78</f>
        <v>0</v>
      </c>
      <c r="X70" s="572"/>
      <c r="Y70" s="671"/>
      <c r="Z70" s="569"/>
      <c r="AA70" s="457">
        <f t="shared" si="54"/>
        <v>0</v>
      </c>
      <c r="AB70" s="455">
        <f>AB71+AB74+AB78</f>
        <v>0</v>
      </c>
      <c r="AC70" s="456">
        <f>AC71+AC74+AC78</f>
        <v>0</v>
      </c>
      <c r="AD70" s="572"/>
      <c r="AE70" s="671"/>
      <c r="AF70" s="569"/>
      <c r="AG70" s="457">
        <f t="shared" si="55"/>
        <v>0</v>
      </c>
      <c r="AH70" s="455">
        <f>AH71+AH74+AH78</f>
        <v>0</v>
      </c>
      <c r="AI70" s="456">
        <f>AI71+AI74+AI78</f>
        <v>0</v>
      </c>
      <c r="AJ70" s="572"/>
      <c r="AK70" s="671"/>
      <c r="AL70" s="569"/>
      <c r="AM70" s="457">
        <f t="shared" si="56"/>
        <v>0</v>
      </c>
      <c r="AN70" s="455">
        <f>AN71+AN74+AN78</f>
        <v>0</v>
      </c>
      <c r="AO70" s="456">
        <f>AO71+AO74+AO78</f>
        <v>0</v>
      </c>
      <c r="AP70" s="572"/>
      <c r="AQ70" s="671"/>
      <c r="AR70" s="569"/>
      <c r="AS70" s="496"/>
      <c r="AT70" s="496"/>
      <c r="AU70" s="496"/>
      <c r="AV70" s="496"/>
      <c r="AW70" s="496"/>
      <c r="AX70" s="496"/>
      <c r="AY70" s="496"/>
      <c r="AZ70" s="496"/>
      <c r="BA70" s="496"/>
      <c r="BB70" s="496"/>
      <c r="BC70" s="496"/>
      <c r="BD70" s="496"/>
      <c r="BE70" s="496"/>
      <c r="BF70" s="496"/>
    </row>
    <row r="71" spans="1:58" ht="14.25">
      <c r="A71" s="406"/>
      <c r="B71" s="844"/>
      <c r="C71" s="407"/>
      <c r="D71" s="846"/>
      <c r="E71" s="378" t="s">
        <v>1497</v>
      </c>
      <c r="F71" s="423" t="s">
        <v>1498</v>
      </c>
      <c r="G71" s="454">
        <f t="shared" ref="G71:M71" si="67">G72+G73</f>
        <v>0</v>
      </c>
      <c r="H71" s="569"/>
      <c r="I71" s="454">
        <f t="shared" si="67"/>
        <v>0</v>
      </c>
      <c r="J71" s="569"/>
      <c r="K71" s="454">
        <f t="shared" si="67"/>
        <v>0</v>
      </c>
      <c r="L71" s="569"/>
      <c r="M71" s="454">
        <f t="shared" si="67"/>
        <v>0</v>
      </c>
      <c r="N71" s="569"/>
      <c r="O71" s="454">
        <f t="shared" si="52"/>
        <v>0</v>
      </c>
      <c r="P71" s="455">
        <f>P72+P73</f>
        <v>0</v>
      </c>
      <c r="Q71" s="456">
        <f>Q72+Q73</f>
        <v>0</v>
      </c>
      <c r="R71" s="572"/>
      <c r="S71" s="671"/>
      <c r="T71" s="569"/>
      <c r="U71" s="457">
        <f t="shared" si="53"/>
        <v>0</v>
      </c>
      <c r="V71" s="455">
        <f>V72+V73</f>
        <v>0</v>
      </c>
      <c r="W71" s="456">
        <f>W72+W73</f>
        <v>0</v>
      </c>
      <c r="X71" s="572"/>
      <c r="Y71" s="671"/>
      <c r="Z71" s="569"/>
      <c r="AA71" s="457">
        <f t="shared" si="54"/>
        <v>0</v>
      </c>
      <c r="AB71" s="455">
        <f>AB72+AB73</f>
        <v>0</v>
      </c>
      <c r="AC71" s="456">
        <f>AC72+AC73</f>
        <v>0</v>
      </c>
      <c r="AD71" s="572"/>
      <c r="AE71" s="671"/>
      <c r="AF71" s="569"/>
      <c r="AG71" s="457">
        <f t="shared" si="55"/>
        <v>0</v>
      </c>
      <c r="AH71" s="455">
        <f>AH72+AH73</f>
        <v>0</v>
      </c>
      <c r="AI71" s="456">
        <f>AI72+AI73</f>
        <v>0</v>
      </c>
      <c r="AJ71" s="572"/>
      <c r="AK71" s="671"/>
      <c r="AL71" s="569"/>
      <c r="AM71" s="457">
        <f t="shared" si="56"/>
        <v>0</v>
      </c>
      <c r="AN71" s="455">
        <f>AN72+AN73</f>
        <v>0</v>
      </c>
      <c r="AO71" s="456">
        <f>AO72+AO73</f>
        <v>0</v>
      </c>
      <c r="AP71" s="572"/>
      <c r="AQ71" s="671"/>
      <c r="AR71" s="569"/>
      <c r="AS71" s="496"/>
      <c r="AT71" s="496"/>
      <c r="AU71" s="496"/>
      <c r="AV71" s="496"/>
      <c r="AW71" s="496"/>
      <c r="AX71" s="496"/>
      <c r="AY71" s="496"/>
      <c r="AZ71" s="496"/>
      <c r="BA71" s="496"/>
      <c r="BB71" s="496"/>
      <c r="BC71" s="496"/>
      <c r="BD71" s="496"/>
      <c r="BE71" s="496"/>
      <c r="BF71" s="496"/>
    </row>
    <row r="72" spans="1:58" ht="22.5">
      <c r="A72" s="406"/>
      <c r="B72" s="844"/>
      <c r="C72" s="407"/>
      <c r="D72" s="846"/>
      <c r="E72" s="378" t="s">
        <v>1499</v>
      </c>
      <c r="F72" s="422" t="s">
        <v>1481</v>
      </c>
      <c r="G72" s="454">
        <f>+'Баланс ТН СТ 1'!G41</f>
        <v>0</v>
      </c>
      <c r="H72" s="569"/>
      <c r="I72" s="454">
        <f>+'Баланс ТН СТ 1'!I41</f>
        <v>0</v>
      </c>
      <c r="J72" s="569"/>
      <c r="K72" s="454">
        <f>+'Баланс ТН СТ 1'!K41</f>
        <v>0</v>
      </c>
      <c r="L72" s="569"/>
      <c r="M72" s="454">
        <f>+'Баланс ТН СТ 1'!M41</f>
        <v>0</v>
      </c>
      <c r="N72" s="569"/>
      <c r="O72" s="454">
        <f t="shared" si="52"/>
        <v>0</v>
      </c>
      <c r="P72" s="457">
        <f>+'Баланс ТН СТ 1'!P41</f>
        <v>0</v>
      </c>
      <c r="Q72" s="644">
        <f>+'Баланс ТН СТ 1'!Q41</f>
        <v>0</v>
      </c>
      <c r="R72" s="572"/>
      <c r="S72" s="671"/>
      <c r="T72" s="569"/>
      <c r="U72" s="457">
        <f t="shared" si="53"/>
        <v>0</v>
      </c>
      <c r="V72" s="457">
        <f>+'Баланс ТН СТ 1'!V41</f>
        <v>0</v>
      </c>
      <c r="W72" s="644">
        <f>+'Баланс ТН СТ 1'!W41</f>
        <v>0</v>
      </c>
      <c r="X72" s="572"/>
      <c r="Y72" s="671"/>
      <c r="Z72" s="569"/>
      <c r="AA72" s="457">
        <f t="shared" si="54"/>
        <v>0</v>
      </c>
      <c r="AB72" s="457">
        <f>+'Баланс ТН СТ 1'!AB41</f>
        <v>0</v>
      </c>
      <c r="AC72" s="644">
        <f>+'Баланс ТН СТ 1'!AC41</f>
        <v>0</v>
      </c>
      <c r="AD72" s="572"/>
      <c r="AE72" s="671"/>
      <c r="AF72" s="569"/>
      <c r="AG72" s="457">
        <f t="shared" si="55"/>
        <v>0</v>
      </c>
      <c r="AH72" s="457">
        <f>+'Баланс ТН СТ 1'!AH41</f>
        <v>0</v>
      </c>
      <c r="AI72" s="644">
        <f>+'Баланс ТН СТ 1'!AI41</f>
        <v>0</v>
      </c>
      <c r="AJ72" s="572"/>
      <c r="AK72" s="671"/>
      <c r="AL72" s="569"/>
      <c r="AM72" s="457">
        <f t="shared" si="56"/>
        <v>0</v>
      </c>
      <c r="AN72" s="457">
        <f>+'Баланс ТН СТ 1'!AN41</f>
        <v>0</v>
      </c>
      <c r="AO72" s="644">
        <f>+'Баланс ТН СТ 1'!AO41</f>
        <v>0</v>
      </c>
      <c r="AP72" s="572"/>
      <c r="AQ72" s="671"/>
      <c r="AR72" s="569"/>
      <c r="AS72" s="496"/>
      <c r="AT72" s="496"/>
      <c r="AU72" s="496"/>
      <c r="AV72" s="496"/>
      <c r="AW72" s="496"/>
      <c r="AX72" s="496"/>
      <c r="AY72" s="496"/>
      <c r="AZ72" s="496"/>
      <c r="BA72" s="496"/>
      <c r="BB72" s="496"/>
      <c r="BC72" s="496"/>
      <c r="BD72" s="496"/>
      <c r="BE72" s="496"/>
      <c r="BF72" s="496"/>
    </row>
    <row r="73" spans="1:58" ht="14.25">
      <c r="A73" s="406"/>
      <c r="B73" s="844"/>
      <c r="C73" s="407"/>
      <c r="D73" s="846"/>
      <c r="E73" s="378" t="s">
        <v>1500</v>
      </c>
      <c r="F73" s="422" t="s">
        <v>1483</v>
      </c>
      <c r="G73" s="454">
        <f>+'Баланс ТН СТ 1'!G42</f>
        <v>0</v>
      </c>
      <c r="H73" s="569"/>
      <c r="I73" s="454">
        <f>+'Баланс ТН СТ 1'!I42</f>
        <v>0</v>
      </c>
      <c r="J73" s="569"/>
      <c r="K73" s="454">
        <f>+'Баланс ТН СТ 1'!K42</f>
        <v>0</v>
      </c>
      <c r="L73" s="569"/>
      <c r="M73" s="454">
        <f>+'Баланс ТН СТ 1'!M42</f>
        <v>0</v>
      </c>
      <c r="N73" s="569"/>
      <c r="O73" s="454">
        <f t="shared" si="52"/>
        <v>0</v>
      </c>
      <c r="P73" s="457">
        <f>+'Баланс ТН СТ 1'!P42</f>
        <v>0</v>
      </c>
      <c r="Q73" s="644">
        <f>+'Баланс ТН СТ 1'!Q42</f>
        <v>0</v>
      </c>
      <c r="R73" s="572"/>
      <c r="S73" s="671"/>
      <c r="T73" s="569"/>
      <c r="U73" s="457">
        <f t="shared" si="53"/>
        <v>0</v>
      </c>
      <c r="V73" s="457">
        <f>+'Баланс ТН СТ 1'!V42</f>
        <v>0</v>
      </c>
      <c r="W73" s="644">
        <f>+'Баланс ТН СТ 1'!W42</f>
        <v>0</v>
      </c>
      <c r="X73" s="572"/>
      <c r="Y73" s="671"/>
      <c r="Z73" s="569"/>
      <c r="AA73" s="457">
        <f t="shared" si="54"/>
        <v>0</v>
      </c>
      <c r="AB73" s="457">
        <f>+'Баланс ТН СТ 1'!AB42</f>
        <v>0</v>
      </c>
      <c r="AC73" s="644">
        <f>+'Баланс ТН СТ 1'!AC42</f>
        <v>0</v>
      </c>
      <c r="AD73" s="572"/>
      <c r="AE73" s="671"/>
      <c r="AF73" s="569"/>
      <c r="AG73" s="457">
        <f t="shared" si="55"/>
        <v>0</v>
      </c>
      <c r="AH73" s="457">
        <f>+'Баланс ТН СТ 1'!AH42</f>
        <v>0</v>
      </c>
      <c r="AI73" s="644">
        <f>+'Баланс ТН СТ 1'!AI42</f>
        <v>0</v>
      </c>
      <c r="AJ73" s="572"/>
      <c r="AK73" s="671"/>
      <c r="AL73" s="569"/>
      <c r="AM73" s="457">
        <f t="shared" si="56"/>
        <v>0</v>
      </c>
      <c r="AN73" s="457">
        <f>+'Баланс ТН СТ 1'!AN42</f>
        <v>0</v>
      </c>
      <c r="AO73" s="644">
        <f>+'Баланс ТН СТ 1'!AO42</f>
        <v>0</v>
      </c>
      <c r="AP73" s="572"/>
      <c r="AQ73" s="671"/>
      <c r="AR73" s="569"/>
      <c r="AS73" s="496"/>
      <c r="AT73" s="496"/>
      <c r="AU73" s="496"/>
      <c r="AV73" s="496"/>
      <c r="AW73" s="496"/>
      <c r="AX73" s="496"/>
      <c r="AY73" s="496"/>
      <c r="AZ73" s="496"/>
      <c r="BA73" s="496"/>
      <c r="BB73" s="496"/>
      <c r="BC73" s="496"/>
      <c r="BD73" s="496"/>
      <c r="BE73" s="496"/>
      <c r="BF73" s="496"/>
    </row>
    <row r="74" spans="1:58" ht="14.25">
      <c r="A74" s="406"/>
      <c r="B74" s="844"/>
      <c r="C74" s="407"/>
      <c r="D74" s="846"/>
      <c r="E74" s="378" t="s">
        <v>1791</v>
      </c>
      <c r="F74" s="423" t="s">
        <v>1792</v>
      </c>
      <c r="G74" s="454">
        <f t="shared" ref="G74:M74" si="68">G75+G76+G77</f>
        <v>0</v>
      </c>
      <c r="H74" s="569"/>
      <c r="I74" s="454">
        <f t="shared" si="68"/>
        <v>0</v>
      </c>
      <c r="J74" s="569"/>
      <c r="K74" s="454">
        <f t="shared" si="68"/>
        <v>0</v>
      </c>
      <c r="L74" s="569"/>
      <c r="M74" s="454">
        <f t="shared" si="68"/>
        <v>0</v>
      </c>
      <c r="N74" s="569"/>
      <c r="O74" s="454">
        <f t="shared" si="52"/>
        <v>0</v>
      </c>
      <c r="P74" s="455">
        <f>P75+P76+P77</f>
        <v>0</v>
      </c>
      <c r="Q74" s="456">
        <f>Q75+Q76+Q77</f>
        <v>0</v>
      </c>
      <c r="R74" s="572"/>
      <c r="S74" s="671"/>
      <c r="T74" s="569"/>
      <c r="U74" s="457">
        <f t="shared" si="53"/>
        <v>0</v>
      </c>
      <c r="V74" s="455">
        <f>V75+V76+V77</f>
        <v>0</v>
      </c>
      <c r="W74" s="456">
        <f>W75+W76+W77</f>
        <v>0</v>
      </c>
      <c r="X74" s="572"/>
      <c r="Y74" s="671"/>
      <c r="Z74" s="569"/>
      <c r="AA74" s="457">
        <f t="shared" si="54"/>
        <v>0</v>
      </c>
      <c r="AB74" s="455">
        <f>AB75+AB76+AB77</f>
        <v>0</v>
      </c>
      <c r="AC74" s="456">
        <f>AC75+AC76+AC77</f>
        <v>0</v>
      </c>
      <c r="AD74" s="572"/>
      <c r="AE74" s="671"/>
      <c r="AF74" s="569"/>
      <c r="AG74" s="457">
        <f t="shared" si="55"/>
        <v>0</v>
      </c>
      <c r="AH74" s="455">
        <f>AH75+AH76+AH77</f>
        <v>0</v>
      </c>
      <c r="AI74" s="456">
        <f>AI75+AI76+AI77</f>
        <v>0</v>
      </c>
      <c r="AJ74" s="572"/>
      <c r="AK74" s="671"/>
      <c r="AL74" s="569"/>
      <c r="AM74" s="457">
        <f t="shared" si="56"/>
        <v>0</v>
      </c>
      <c r="AN74" s="455">
        <f>AN75+AN76+AN77</f>
        <v>0</v>
      </c>
      <c r="AO74" s="456">
        <f>AO75+AO76+AO77</f>
        <v>0</v>
      </c>
      <c r="AP74" s="572"/>
      <c r="AQ74" s="671"/>
      <c r="AR74" s="569"/>
      <c r="AS74" s="496"/>
      <c r="AT74" s="496"/>
      <c r="AU74" s="496"/>
      <c r="AV74" s="496"/>
      <c r="AW74" s="496"/>
      <c r="AX74" s="496"/>
      <c r="AY74" s="496"/>
      <c r="AZ74" s="496"/>
      <c r="BA74" s="496"/>
      <c r="BB74" s="496"/>
      <c r="BC74" s="496"/>
      <c r="BD74" s="496"/>
      <c r="BE74" s="496"/>
      <c r="BF74" s="496"/>
    </row>
    <row r="75" spans="1:58" ht="22.5">
      <c r="A75" s="406"/>
      <c r="B75" s="844"/>
      <c r="C75" s="407"/>
      <c r="D75" s="846"/>
      <c r="E75" s="378" t="s">
        <v>1793</v>
      </c>
      <c r="F75" s="422" t="s">
        <v>1481</v>
      </c>
      <c r="G75" s="454">
        <f>+'Баланс ТН СТ 1'!G44</f>
        <v>0</v>
      </c>
      <c r="H75" s="569"/>
      <c r="I75" s="454">
        <f>+'Баланс ТН СТ 1'!I44</f>
        <v>0</v>
      </c>
      <c r="J75" s="569"/>
      <c r="K75" s="454">
        <f>+'Баланс ТН СТ 1'!K44</f>
        <v>0</v>
      </c>
      <c r="L75" s="569"/>
      <c r="M75" s="454">
        <f>+'Баланс ТН СТ 1'!M44</f>
        <v>0</v>
      </c>
      <c r="N75" s="569"/>
      <c r="O75" s="454">
        <f t="shared" si="52"/>
        <v>0</v>
      </c>
      <c r="P75" s="457">
        <f>+'Баланс ТН СТ 1'!P44</f>
        <v>0</v>
      </c>
      <c r="Q75" s="644">
        <f>+'Баланс ТН СТ 1'!Q44</f>
        <v>0</v>
      </c>
      <c r="R75" s="572"/>
      <c r="S75" s="671"/>
      <c r="T75" s="569"/>
      <c r="U75" s="457">
        <f t="shared" si="53"/>
        <v>0</v>
      </c>
      <c r="V75" s="457">
        <f>+'Баланс ТН СТ 1'!V44</f>
        <v>0</v>
      </c>
      <c r="W75" s="644">
        <f>+'Баланс ТН СТ 1'!W44</f>
        <v>0</v>
      </c>
      <c r="X75" s="572"/>
      <c r="Y75" s="671"/>
      <c r="Z75" s="569"/>
      <c r="AA75" s="457">
        <f t="shared" si="54"/>
        <v>0</v>
      </c>
      <c r="AB75" s="457">
        <f>+'Баланс ТН СТ 1'!AB44</f>
        <v>0</v>
      </c>
      <c r="AC75" s="644">
        <f>+'Баланс ТН СТ 1'!AC44</f>
        <v>0</v>
      </c>
      <c r="AD75" s="572"/>
      <c r="AE75" s="671"/>
      <c r="AF75" s="569"/>
      <c r="AG75" s="457">
        <f t="shared" si="55"/>
        <v>0</v>
      </c>
      <c r="AH75" s="457">
        <f>+'Баланс ТН СТ 1'!AH44</f>
        <v>0</v>
      </c>
      <c r="AI75" s="644">
        <f>+'Баланс ТН СТ 1'!AI44</f>
        <v>0</v>
      </c>
      <c r="AJ75" s="572"/>
      <c r="AK75" s="671"/>
      <c r="AL75" s="569"/>
      <c r="AM75" s="457">
        <f t="shared" si="56"/>
        <v>0</v>
      </c>
      <c r="AN75" s="457">
        <f>+'Баланс ТН СТ 1'!AN44</f>
        <v>0</v>
      </c>
      <c r="AO75" s="644">
        <f>+'Баланс ТН СТ 1'!AO44</f>
        <v>0</v>
      </c>
      <c r="AP75" s="572"/>
      <c r="AQ75" s="671"/>
      <c r="AR75" s="569"/>
      <c r="AS75" s="496"/>
      <c r="AT75" s="496"/>
      <c r="AU75" s="496"/>
      <c r="AV75" s="496"/>
      <c r="AW75" s="496"/>
      <c r="AX75" s="496"/>
      <c r="AY75" s="496"/>
      <c r="AZ75" s="496"/>
      <c r="BA75" s="496"/>
      <c r="BB75" s="496"/>
      <c r="BC75" s="496"/>
      <c r="BD75" s="496"/>
      <c r="BE75" s="496"/>
      <c r="BF75" s="496"/>
    </row>
    <row r="76" spans="1:58" ht="14.25">
      <c r="A76" s="406"/>
      <c r="B76" s="844"/>
      <c r="C76" s="407"/>
      <c r="D76" s="846"/>
      <c r="E76" s="378" t="s">
        <v>1794</v>
      </c>
      <c r="F76" s="422" t="s">
        <v>1483</v>
      </c>
      <c r="G76" s="454">
        <f>+'Баланс ТН СТ 1'!G45</f>
        <v>0</v>
      </c>
      <c r="H76" s="569"/>
      <c r="I76" s="454">
        <f>+'Баланс ТН СТ 1'!I45</f>
        <v>0</v>
      </c>
      <c r="J76" s="569"/>
      <c r="K76" s="454">
        <f>+'Баланс ТН СТ 1'!K45</f>
        <v>0</v>
      </c>
      <c r="L76" s="569"/>
      <c r="M76" s="454">
        <f>+'Баланс ТН СТ 1'!M45</f>
        <v>0</v>
      </c>
      <c r="N76" s="569"/>
      <c r="O76" s="454">
        <f t="shared" si="52"/>
        <v>0</v>
      </c>
      <c r="P76" s="457">
        <f>+'Баланс ТН СТ 1'!P45</f>
        <v>0</v>
      </c>
      <c r="Q76" s="644">
        <f>+'Баланс ТН СТ 1'!Q45</f>
        <v>0</v>
      </c>
      <c r="R76" s="572"/>
      <c r="S76" s="671"/>
      <c r="T76" s="569"/>
      <c r="U76" s="457">
        <f t="shared" si="53"/>
        <v>0</v>
      </c>
      <c r="V76" s="457">
        <f>+'Баланс ТН СТ 1'!V45</f>
        <v>0</v>
      </c>
      <c r="W76" s="644">
        <f>+'Баланс ТН СТ 1'!W45</f>
        <v>0</v>
      </c>
      <c r="X76" s="572"/>
      <c r="Y76" s="671"/>
      <c r="Z76" s="569"/>
      <c r="AA76" s="457">
        <f t="shared" si="54"/>
        <v>0</v>
      </c>
      <c r="AB76" s="457">
        <f>+'Баланс ТН СТ 1'!AB45</f>
        <v>0</v>
      </c>
      <c r="AC76" s="644">
        <f>+'Баланс ТН СТ 1'!AC45</f>
        <v>0</v>
      </c>
      <c r="AD76" s="572"/>
      <c r="AE76" s="671"/>
      <c r="AF76" s="569"/>
      <c r="AG76" s="457">
        <f t="shared" si="55"/>
        <v>0</v>
      </c>
      <c r="AH76" s="457">
        <f>+'Баланс ТН СТ 1'!AH45</f>
        <v>0</v>
      </c>
      <c r="AI76" s="644">
        <f>+'Баланс ТН СТ 1'!AI45</f>
        <v>0</v>
      </c>
      <c r="AJ76" s="572"/>
      <c r="AK76" s="671"/>
      <c r="AL76" s="569"/>
      <c r="AM76" s="457">
        <f t="shared" si="56"/>
        <v>0</v>
      </c>
      <c r="AN76" s="457">
        <f>+'Баланс ТН СТ 1'!AN45</f>
        <v>0</v>
      </c>
      <c r="AO76" s="644">
        <f>+'Баланс ТН СТ 1'!AO45</f>
        <v>0</v>
      </c>
      <c r="AP76" s="572"/>
      <c r="AQ76" s="671"/>
      <c r="AR76" s="569"/>
      <c r="AS76" s="496"/>
      <c r="AT76" s="496"/>
      <c r="AU76" s="496"/>
      <c r="AV76" s="496"/>
      <c r="AW76" s="496"/>
      <c r="AX76" s="496"/>
      <c r="AY76" s="496"/>
      <c r="AZ76" s="496"/>
      <c r="BA76" s="496"/>
      <c r="BB76" s="496"/>
      <c r="BC76" s="496"/>
      <c r="BD76" s="496"/>
      <c r="BE76" s="496"/>
      <c r="BF76" s="496"/>
    </row>
    <row r="77" spans="1:58" ht="14.25">
      <c r="A77" s="406"/>
      <c r="B77" s="844"/>
      <c r="C77" s="407"/>
      <c r="D77" s="846"/>
      <c r="E77" s="378" t="s">
        <v>1795</v>
      </c>
      <c r="F77" s="422" t="s">
        <v>1485</v>
      </c>
      <c r="G77" s="454">
        <f>+'Баланс ТН СТ 1'!G46</f>
        <v>0</v>
      </c>
      <c r="H77" s="569"/>
      <c r="I77" s="454">
        <f>+'Баланс ТН СТ 1'!I46</f>
        <v>0</v>
      </c>
      <c r="J77" s="569"/>
      <c r="K77" s="454">
        <f>+'Баланс ТН СТ 1'!K46</f>
        <v>0</v>
      </c>
      <c r="L77" s="569"/>
      <c r="M77" s="454">
        <f>+'Баланс ТН СТ 1'!M46</f>
        <v>0</v>
      </c>
      <c r="N77" s="569"/>
      <c r="O77" s="454">
        <f t="shared" si="52"/>
        <v>0</v>
      </c>
      <c r="P77" s="457">
        <f>+'Баланс ТН СТ 1'!P46</f>
        <v>0</v>
      </c>
      <c r="Q77" s="644">
        <f>+'Баланс ТН СТ 1'!Q46</f>
        <v>0</v>
      </c>
      <c r="R77" s="572"/>
      <c r="S77" s="671"/>
      <c r="T77" s="569"/>
      <c r="U77" s="457">
        <f t="shared" si="53"/>
        <v>0</v>
      </c>
      <c r="V77" s="457">
        <f>+'Баланс ТН СТ 1'!V46</f>
        <v>0</v>
      </c>
      <c r="W77" s="644">
        <f>+'Баланс ТН СТ 1'!W46</f>
        <v>0</v>
      </c>
      <c r="X77" s="572"/>
      <c r="Y77" s="671"/>
      <c r="Z77" s="569"/>
      <c r="AA77" s="457">
        <f t="shared" si="54"/>
        <v>0</v>
      </c>
      <c r="AB77" s="457">
        <f>+'Баланс ТН СТ 1'!AB46</f>
        <v>0</v>
      </c>
      <c r="AC77" s="644">
        <f>+'Баланс ТН СТ 1'!AC46</f>
        <v>0</v>
      </c>
      <c r="AD77" s="572"/>
      <c r="AE77" s="671"/>
      <c r="AF77" s="569"/>
      <c r="AG77" s="457">
        <f t="shared" si="55"/>
        <v>0</v>
      </c>
      <c r="AH77" s="457">
        <f>+'Баланс ТН СТ 1'!AH46</f>
        <v>0</v>
      </c>
      <c r="AI77" s="644">
        <f>+'Баланс ТН СТ 1'!AI46</f>
        <v>0</v>
      </c>
      <c r="AJ77" s="572"/>
      <c r="AK77" s="671"/>
      <c r="AL77" s="569"/>
      <c r="AM77" s="457">
        <f t="shared" si="56"/>
        <v>0</v>
      </c>
      <c r="AN77" s="457">
        <f>+'Баланс ТН СТ 1'!AN46</f>
        <v>0</v>
      </c>
      <c r="AO77" s="644">
        <f>+'Баланс ТН СТ 1'!AO46</f>
        <v>0</v>
      </c>
      <c r="AP77" s="572"/>
      <c r="AQ77" s="671"/>
      <c r="AR77" s="569"/>
      <c r="AS77" s="496"/>
      <c r="AT77" s="496"/>
      <c r="AU77" s="496"/>
      <c r="AV77" s="496"/>
      <c r="AW77" s="496"/>
      <c r="AX77" s="496"/>
      <c r="AY77" s="496"/>
      <c r="AZ77" s="496"/>
      <c r="BA77" s="496"/>
      <c r="BB77" s="496"/>
      <c r="BC77" s="496"/>
      <c r="BD77" s="496"/>
      <c r="BE77" s="496"/>
      <c r="BF77" s="496"/>
    </row>
    <row r="78" spans="1:58" ht="14.25">
      <c r="A78" s="406"/>
      <c r="B78" s="844"/>
      <c r="C78" s="407"/>
      <c r="D78" s="846"/>
      <c r="E78" s="378" t="s">
        <v>1796</v>
      </c>
      <c r="F78" s="423" t="s">
        <v>1797</v>
      </c>
      <c r="G78" s="454">
        <f t="shared" ref="G78:M78" si="69">G79+G80+G81</f>
        <v>0</v>
      </c>
      <c r="H78" s="569"/>
      <c r="I78" s="454">
        <f t="shared" si="69"/>
        <v>0</v>
      </c>
      <c r="J78" s="569"/>
      <c r="K78" s="454">
        <f t="shared" si="69"/>
        <v>0</v>
      </c>
      <c r="L78" s="569"/>
      <c r="M78" s="454">
        <f t="shared" si="69"/>
        <v>0</v>
      </c>
      <c r="N78" s="569"/>
      <c r="O78" s="454">
        <f t="shared" si="52"/>
        <v>0</v>
      </c>
      <c r="P78" s="455">
        <f>P79+P80+P81</f>
        <v>0</v>
      </c>
      <c r="Q78" s="456">
        <f>Q79+Q80+Q81</f>
        <v>0</v>
      </c>
      <c r="R78" s="572"/>
      <c r="S78" s="671"/>
      <c r="T78" s="569"/>
      <c r="U78" s="457">
        <f t="shared" si="53"/>
        <v>0</v>
      </c>
      <c r="V78" s="455">
        <f>V79+V80+V81</f>
        <v>0</v>
      </c>
      <c r="W78" s="456">
        <f>W79+W80+W81</f>
        <v>0</v>
      </c>
      <c r="X78" s="572"/>
      <c r="Y78" s="671"/>
      <c r="Z78" s="569"/>
      <c r="AA78" s="457">
        <f t="shared" si="54"/>
        <v>0</v>
      </c>
      <c r="AB78" s="455">
        <f>AB79+AB80+AB81</f>
        <v>0</v>
      </c>
      <c r="AC78" s="456">
        <f>AC79+AC80+AC81</f>
        <v>0</v>
      </c>
      <c r="AD78" s="572"/>
      <c r="AE78" s="671"/>
      <c r="AF78" s="569"/>
      <c r="AG78" s="457">
        <f t="shared" si="55"/>
        <v>0</v>
      </c>
      <c r="AH78" s="455">
        <f>AH79+AH80+AH81</f>
        <v>0</v>
      </c>
      <c r="AI78" s="456">
        <f>AI79+AI80+AI81</f>
        <v>0</v>
      </c>
      <c r="AJ78" s="572"/>
      <c r="AK78" s="671"/>
      <c r="AL78" s="569"/>
      <c r="AM78" s="457">
        <f t="shared" si="56"/>
        <v>0</v>
      </c>
      <c r="AN78" s="455">
        <f>AN79+AN80+AN81</f>
        <v>0</v>
      </c>
      <c r="AO78" s="456">
        <f>AO79+AO80+AO81</f>
        <v>0</v>
      </c>
      <c r="AP78" s="572"/>
      <c r="AQ78" s="671"/>
      <c r="AR78" s="569"/>
      <c r="AS78" s="496"/>
      <c r="AT78" s="496"/>
      <c r="AU78" s="496"/>
      <c r="AV78" s="496"/>
      <c r="AW78" s="496"/>
      <c r="AX78" s="496"/>
      <c r="AY78" s="496"/>
      <c r="AZ78" s="496"/>
      <c r="BA78" s="496"/>
      <c r="BB78" s="496"/>
      <c r="BC78" s="496"/>
      <c r="BD78" s="496"/>
      <c r="BE78" s="496"/>
      <c r="BF78" s="496"/>
    </row>
    <row r="79" spans="1:58" ht="22.5">
      <c r="A79" s="406"/>
      <c r="B79" s="844"/>
      <c r="C79" s="407"/>
      <c r="D79" s="846"/>
      <c r="E79" s="378" t="s">
        <v>1798</v>
      </c>
      <c r="F79" s="422" t="s">
        <v>1481</v>
      </c>
      <c r="G79" s="454">
        <f>+'Баланс ТН СТ 1'!G48</f>
        <v>0</v>
      </c>
      <c r="H79" s="569"/>
      <c r="I79" s="454">
        <f>+'Баланс ТН СТ 1'!I48</f>
        <v>0</v>
      </c>
      <c r="J79" s="569"/>
      <c r="K79" s="454">
        <f>+'Баланс ТН СТ 1'!K48</f>
        <v>0</v>
      </c>
      <c r="L79" s="569"/>
      <c r="M79" s="454">
        <f>+'Баланс ТН СТ 1'!M48</f>
        <v>0</v>
      </c>
      <c r="N79" s="569"/>
      <c r="O79" s="454">
        <f t="shared" si="52"/>
        <v>0</v>
      </c>
      <c r="P79" s="457">
        <f>+'Баланс ТН СТ 1'!P48</f>
        <v>0</v>
      </c>
      <c r="Q79" s="644">
        <f>+'Баланс ТН СТ 1'!Q48</f>
        <v>0</v>
      </c>
      <c r="R79" s="572"/>
      <c r="S79" s="671"/>
      <c r="T79" s="569"/>
      <c r="U79" s="457">
        <f t="shared" si="53"/>
        <v>0</v>
      </c>
      <c r="V79" s="457">
        <f>+'Баланс ТН СТ 1'!V48</f>
        <v>0</v>
      </c>
      <c r="W79" s="644">
        <f>+'Баланс ТН СТ 1'!W48</f>
        <v>0</v>
      </c>
      <c r="X79" s="572"/>
      <c r="Y79" s="671"/>
      <c r="Z79" s="569"/>
      <c r="AA79" s="457">
        <f t="shared" si="54"/>
        <v>0</v>
      </c>
      <c r="AB79" s="457">
        <f>+'Баланс ТН СТ 1'!AB48</f>
        <v>0</v>
      </c>
      <c r="AC79" s="644">
        <f>+'Баланс ТН СТ 1'!AC48</f>
        <v>0</v>
      </c>
      <c r="AD79" s="572"/>
      <c r="AE79" s="671"/>
      <c r="AF79" s="569"/>
      <c r="AG79" s="457">
        <f t="shared" si="55"/>
        <v>0</v>
      </c>
      <c r="AH79" s="457">
        <f>+'Баланс ТН СТ 1'!AH48</f>
        <v>0</v>
      </c>
      <c r="AI79" s="644">
        <f>+'Баланс ТН СТ 1'!AI48</f>
        <v>0</v>
      </c>
      <c r="AJ79" s="572"/>
      <c r="AK79" s="671"/>
      <c r="AL79" s="569"/>
      <c r="AM79" s="457">
        <f t="shared" si="56"/>
        <v>0</v>
      </c>
      <c r="AN79" s="457">
        <f>+'Баланс ТН СТ 1'!AN48</f>
        <v>0</v>
      </c>
      <c r="AO79" s="644">
        <f>+'Баланс ТН СТ 1'!AO48</f>
        <v>0</v>
      </c>
      <c r="AP79" s="572"/>
      <c r="AQ79" s="671"/>
      <c r="AR79" s="569"/>
      <c r="AS79" s="496"/>
      <c r="AT79" s="496"/>
      <c r="AU79" s="496"/>
      <c r="AV79" s="496"/>
      <c r="AW79" s="496"/>
      <c r="AX79" s="496"/>
      <c r="AY79" s="496"/>
      <c r="AZ79" s="496"/>
      <c r="BA79" s="496"/>
      <c r="BB79" s="496"/>
      <c r="BC79" s="496"/>
      <c r="BD79" s="496"/>
      <c r="BE79" s="496"/>
      <c r="BF79" s="496"/>
    </row>
    <row r="80" spans="1:58" ht="14.25">
      <c r="A80" s="406"/>
      <c r="B80" s="844"/>
      <c r="C80" s="407"/>
      <c r="D80" s="846"/>
      <c r="E80" s="378" t="s">
        <v>1799</v>
      </c>
      <c r="F80" s="422" t="s">
        <v>1483</v>
      </c>
      <c r="G80" s="454">
        <f>+'Баланс ТН СТ 1'!G49</f>
        <v>0</v>
      </c>
      <c r="H80" s="569"/>
      <c r="I80" s="454">
        <f>+'Баланс ТН СТ 1'!I49</f>
        <v>0</v>
      </c>
      <c r="J80" s="569"/>
      <c r="K80" s="454">
        <f>+'Баланс ТН СТ 1'!K49</f>
        <v>0</v>
      </c>
      <c r="L80" s="569"/>
      <c r="M80" s="454">
        <f>+'Баланс ТН СТ 1'!M49</f>
        <v>0</v>
      </c>
      <c r="N80" s="569"/>
      <c r="O80" s="454">
        <f t="shared" si="52"/>
        <v>0</v>
      </c>
      <c r="P80" s="457">
        <f>+'Баланс ТН СТ 1'!P49</f>
        <v>0</v>
      </c>
      <c r="Q80" s="644">
        <f>+'Баланс ТН СТ 1'!Q49</f>
        <v>0</v>
      </c>
      <c r="R80" s="572"/>
      <c r="S80" s="671"/>
      <c r="T80" s="569"/>
      <c r="U80" s="457">
        <f t="shared" si="53"/>
        <v>0</v>
      </c>
      <c r="V80" s="457">
        <f>+'Баланс ТН СТ 1'!V49</f>
        <v>0</v>
      </c>
      <c r="W80" s="644">
        <f>+'Баланс ТН СТ 1'!W49</f>
        <v>0</v>
      </c>
      <c r="X80" s="572"/>
      <c r="Y80" s="671"/>
      <c r="Z80" s="569"/>
      <c r="AA80" s="457">
        <f t="shared" si="54"/>
        <v>0</v>
      </c>
      <c r="AB80" s="457">
        <f>+'Баланс ТН СТ 1'!AB49</f>
        <v>0</v>
      </c>
      <c r="AC80" s="644">
        <f>+'Баланс ТН СТ 1'!AC49</f>
        <v>0</v>
      </c>
      <c r="AD80" s="572"/>
      <c r="AE80" s="671"/>
      <c r="AF80" s="569"/>
      <c r="AG80" s="457">
        <f t="shared" si="55"/>
        <v>0</v>
      </c>
      <c r="AH80" s="457">
        <f>+'Баланс ТН СТ 1'!AH49</f>
        <v>0</v>
      </c>
      <c r="AI80" s="644">
        <f>+'Баланс ТН СТ 1'!AI49</f>
        <v>0</v>
      </c>
      <c r="AJ80" s="572"/>
      <c r="AK80" s="671"/>
      <c r="AL80" s="569"/>
      <c r="AM80" s="457">
        <f t="shared" si="56"/>
        <v>0</v>
      </c>
      <c r="AN80" s="457">
        <f>+'Баланс ТН СТ 1'!AN49</f>
        <v>0</v>
      </c>
      <c r="AO80" s="644">
        <f>+'Баланс ТН СТ 1'!AO49</f>
        <v>0</v>
      </c>
      <c r="AP80" s="572"/>
      <c r="AQ80" s="671"/>
      <c r="AR80" s="569"/>
      <c r="AS80" s="496"/>
      <c r="AT80" s="496"/>
      <c r="AU80" s="496"/>
      <c r="AV80" s="496"/>
      <c r="AW80" s="496"/>
      <c r="AX80" s="496"/>
      <c r="AY80" s="496"/>
      <c r="AZ80" s="496"/>
      <c r="BA80" s="496"/>
      <c r="BB80" s="496"/>
      <c r="BC80" s="496"/>
      <c r="BD80" s="496"/>
      <c r="BE80" s="496"/>
      <c r="BF80" s="496"/>
    </row>
    <row r="81" spans="1:58" ht="14.25">
      <c r="A81" s="406"/>
      <c r="B81" s="844"/>
      <c r="C81" s="407"/>
      <c r="D81" s="846"/>
      <c r="E81" s="378" t="s">
        <v>1800</v>
      </c>
      <c r="F81" s="422" t="s">
        <v>1485</v>
      </c>
      <c r="G81" s="454">
        <f>+'Баланс ТН СТ 1'!G50</f>
        <v>0</v>
      </c>
      <c r="H81" s="569"/>
      <c r="I81" s="454">
        <f>+'Баланс ТН СТ 1'!I50</f>
        <v>0</v>
      </c>
      <c r="J81" s="569"/>
      <c r="K81" s="454">
        <f>+'Баланс ТН СТ 1'!K50</f>
        <v>0</v>
      </c>
      <c r="L81" s="569"/>
      <c r="M81" s="454">
        <f>+'Баланс ТН СТ 1'!M50</f>
        <v>0</v>
      </c>
      <c r="N81" s="569"/>
      <c r="O81" s="454">
        <f t="shared" si="52"/>
        <v>0</v>
      </c>
      <c r="P81" s="457">
        <f>+'Баланс ТН СТ 1'!P50</f>
        <v>0</v>
      </c>
      <c r="Q81" s="644">
        <f>+'Баланс ТН СТ 1'!Q50</f>
        <v>0</v>
      </c>
      <c r="R81" s="572"/>
      <c r="S81" s="671"/>
      <c r="T81" s="569"/>
      <c r="U81" s="457">
        <f t="shared" si="53"/>
        <v>0</v>
      </c>
      <c r="V81" s="457">
        <f>+'Баланс ТН СТ 1'!V50</f>
        <v>0</v>
      </c>
      <c r="W81" s="644">
        <f>+'Баланс ТН СТ 1'!W50</f>
        <v>0</v>
      </c>
      <c r="X81" s="572"/>
      <c r="Y81" s="671"/>
      <c r="Z81" s="569"/>
      <c r="AA81" s="457">
        <f t="shared" si="54"/>
        <v>0</v>
      </c>
      <c r="AB81" s="457">
        <f>+'Баланс ТН СТ 1'!AB50</f>
        <v>0</v>
      </c>
      <c r="AC81" s="644">
        <f>+'Баланс ТН СТ 1'!AC50</f>
        <v>0</v>
      </c>
      <c r="AD81" s="572"/>
      <c r="AE81" s="671"/>
      <c r="AF81" s="569"/>
      <c r="AG81" s="457">
        <f t="shared" si="55"/>
        <v>0</v>
      </c>
      <c r="AH81" s="457">
        <f>+'Баланс ТН СТ 1'!AH50</f>
        <v>0</v>
      </c>
      <c r="AI81" s="644">
        <f>+'Баланс ТН СТ 1'!AI50</f>
        <v>0</v>
      </c>
      <c r="AJ81" s="572"/>
      <c r="AK81" s="671"/>
      <c r="AL81" s="569"/>
      <c r="AM81" s="457">
        <f t="shared" si="56"/>
        <v>0</v>
      </c>
      <c r="AN81" s="457">
        <f>+'Баланс ТН СТ 1'!AN50</f>
        <v>0</v>
      </c>
      <c r="AO81" s="644">
        <f>+'Баланс ТН СТ 1'!AO50</f>
        <v>0</v>
      </c>
      <c r="AP81" s="572"/>
      <c r="AQ81" s="671"/>
      <c r="AR81" s="569"/>
      <c r="AS81" s="496"/>
      <c r="AT81" s="496"/>
      <c r="AU81" s="496"/>
      <c r="AV81" s="496"/>
      <c r="AW81" s="496"/>
      <c r="AX81" s="496"/>
      <c r="AY81" s="496"/>
      <c r="AZ81" s="496"/>
      <c r="BA81" s="496"/>
      <c r="BB81" s="496"/>
      <c r="BC81" s="496"/>
      <c r="BD81" s="496"/>
      <c r="BE81" s="496"/>
      <c r="BF81" s="496"/>
    </row>
    <row r="82" spans="1:58" ht="12" customHeight="1">
      <c r="A82" s="406"/>
      <c r="B82" s="844"/>
      <c r="C82" s="407"/>
      <c r="D82" s="846"/>
      <c r="E82" s="378" t="s">
        <v>1802</v>
      </c>
      <c r="F82" s="421" t="s">
        <v>1803</v>
      </c>
      <c r="G82" s="454">
        <f>+'Баланс ТН СТ 1'!G51</f>
        <v>0</v>
      </c>
      <c r="H82" s="569"/>
      <c r="I82" s="454">
        <f>+'Баланс ТН СТ 1'!I51</f>
        <v>0</v>
      </c>
      <c r="J82" s="569"/>
      <c r="K82" s="454">
        <f>+'Баланс ТН СТ 1'!K51</f>
        <v>0</v>
      </c>
      <c r="L82" s="569"/>
      <c r="M82" s="454">
        <f>+'Баланс ТН СТ 1'!M51</f>
        <v>0</v>
      </c>
      <c r="N82" s="569"/>
      <c r="O82" s="454">
        <f t="shared" si="52"/>
        <v>0</v>
      </c>
      <c r="P82" s="457">
        <f>+'Баланс ТН СТ 1'!P51</f>
        <v>0</v>
      </c>
      <c r="Q82" s="644">
        <f>+'Баланс ТН СТ 1'!Q51</f>
        <v>0</v>
      </c>
      <c r="R82" s="572"/>
      <c r="S82" s="671"/>
      <c r="T82" s="569"/>
      <c r="U82" s="457">
        <f t="shared" si="53"/>
        <v>0</v>
      </c>
      <c r="V82" s="457">
        <f>+'Баланс ТН СТ 1'!V51</f>
        <v>0</v>
      </c>
      <c r="W82" s="644">
        <f>+'Баланс ТН СТ 1'!W51</f>
        <v>0</v>
      </c>
      <c r="X82" s="572"/>
      <c r="Y82" s="671"/>
      <c r="Z82" s="569"/>
      <c r="AA82" s="457">
        <f t="shared" si="54"/>
        <v>0</v>
      </c>
      <c r="AB82" s="457">
        <f>+'Баланс ТН СТ 1'!AB51</f>
        <v>0</v>
      </c>
      <c r="AC82" s="644">
        <f>+'Баланс ТН СТ 1'!AC51</f>
        <v>0</v>
      </c>
      <c r="AD82" s="572"/>
      <c r="AE82" s="671"/>
      <c r="AF82" s="569"/>
      <c r="AG82" s="457">
        <f t="shared" si="55"/>
        <v>0</v>
      </c>
      <c r="AH82" s="457">
        <f>+'Баланс ТН СТ 1'!AH51</f>
        <v>0</v>
      </c>
      <c r="AI82" s="644">
        <f>+'Баланс ТН СТ 1'!AI51</f>
        <v>0</v>
      </c>
      <c r="AJ82" s="572"/>
      <c r="AK82" s="671"/>
      <c r="AL82" s="569"/>
      <c r="AM82" s="457">
        <f t="shared" si="56"/>
        <v>0</v>
      </c>
      <c r="AN82" s="457">
        <f>+'Баланс ТН СТ 1'!AN51</f>
        <v>0</v>
      </c>
      <c r="AO82" s="644">
        <f>+'Баланс ТН СТ 1'!AO51</f>
        <v>0</v>
      </c>
      <c r="AP82" s="572"/>
      <c r="AQ82" s="671"/>
      <c r="AR82" s="569"/>
      <c r="AS82" s="496"/>
      <c r="AT82" s="496"/>
      <c r="AU82" s="496"/>
      <c r="AV82" s="496"/>
      <c r="AW82" s="496"/>
      <c r="AX82" s="496"/>
      <c r="AY82" s="496"/>
      <c r="AZ82" s="496"/>
      <c r="BA82" s="496"/>
      <c r="BB82" s="496"/>
      <c r="BC82" s="496"/>
      <c r="BD82" s="496"/>
      <c r="BE82" s="496"/>
      <c r="BF82" s="496"/>
    </row>
    <row r="83" spans="1:58" ht="12" customHeight="1">
      <c r="A83" s="406"/>
      <c r="B83" s="844"/>
      <c r="C83" s="407"/>
      <c r="D83" s="846"/>
      <c r="E83" s="378" t="s">
        <v>1804</v>
      </c>
      <c r="F83" s="421" t="s">
        <v>921</v>
      </c>
      <c r="G83" s="454">
        <f t="shared" ref="G83:M83" si="70">G84+G85</f>
        <v>0</v>
      </c>
      <c r="H83" s="569"/>
      <c r="I83" s="454">
        <f t="shared" si="70"/>
        <v>0</v>
      </c>
      <c r="J83" s="569"/>
      <c r="K83" s="454">
        <f t="shared" si="70"/>
        <v>0</v>
      </c>
      <c r="L83" s="569"/>
      <c r="M83" s="454">
        <f t="shared" si="70"/>
        <v>0</v>
      </c>
      <c r="N83" s="569"/>
      <c r="O83" s="454">
        <f t="shared" si="52"/>
        <v>0</v>
      </c>
      <c r="P83" s="455">
        <f>P84+P85</f>
        <v>0</v>
      </c>
      <c r="Q83" s="456">
        <f>Q84+Q85</f>
        <v>0</v>
      </c>
      <c r="R83" s="572"/>
      <c r="S83" s="671"/>
      <c r="T83" s="569"/>
      <c r="U83" s="457">
        <f t="shared" si="53"/>
        <v>0</v>
      </c>
      <c r="V83" s="455">
        <f>V84+V85</f>
        <v>0</v>
      </c>
      <c r="W83" s="456">
        <f>W84+W85</f>
        <v>0</v>
      </c>
      <c r="X83" s="572"/>
      <c r="Y83" s="671"/>
      <c r="Z83" s="569"/>
      <c r="AA83" s="457">
        <f t="shared" si="54"/>
        <v>0</v>
      </c>
      <c r="AB83" s="455">
        <f>AB84+AB85</f>
        <v>0</v>
      </c>
      <c r="AC83" s="456">
        <f>AC84+AC85</f>
        <v>0</v>
      </c>
      <c r="AD83" s="572"/>
      <c r="AE83" s="671"/>
      <c r="AF83" s="569"/>
      <c r="AG83" s="457">
        <f t="shared" si="55"/>
        <v>0</v>
      </c>
      <c r="AH83" s="455">
        <f>AH84+AH85</f>
        <v>0</v>
      </c>
      <c r="AI83" s="456">
        <f>AI84+AI85</f>
        <v>0</v>
      </c>
      <c r="AJ83" s="572"/>
      <c r="AK83" s="671"/>
      <c r="AL83" s="569"/>
      <c r="AM83" s="457">
        <f t="shared" si="56"/>
        <v>0</v>
      </c>
      <c r="AN83" s="455">
        <f>AN84+AN85</f>
        <v>0</v>
      </c>
      <c r="AO83" s="456">
        <f>AO84+AO85</f>
        <v>0</v>
      </c>
      <c r="AP83" s="572"/>
      <c r="AQ83" s="671"/>
      <c r="AR83" s="569"/>
      <c r="AS83" s="496"/>
      <c r="AT83" s="496"/>
      <c r="AU83" s="496"/>
      <c r="AV83" s="496"/>
      <c r="AW83" s="496"/>
      <c r="AX83" s="496"/>
      <c r="AY83" s="496"/>
      <c r="AZ83" s="496"/>
      <c r="BA83" s="496"/>
      <c r="BB83" s="496"/>
      <c r="BC83" s="496"/>
      <c r="BD83" s="496"/>
      <c r="BE83" s="496"/>
      <c r="BF83" s="496"/>
    </row>
    <row r="84" spans="1:58" ht="12" customHeight="1">
      <c r="A84" s="406"/>
      <c r="B84" s="844"/>
      <c r="C84" s="407"/>
      <c r="D84" s="846"/>
      <c r="E84" s="378" t="s">
        <v>922</v>
      </c>
      <c r="F84" s="422" t="s">
        <v>923</v>
      </c>
      <c r="G84" s="454">
        <f>+'Баланс ТН СТ 1'!G54</f>
        <v>0</v>
      </c>
      <c r="H84" s="569"/>
      <c r="I84" s="454">
        <f>+'Баланс ТН СТ 1'!I54</f>
        <v>0</v>
      </c>
      <c r="J84" s="569"/>
      <c r="K84" s="454">
        <f>+'Баланс ТН СТ 1'!K54</f>
        <v>0</v>
      </c>
      <c r="L84" s="569"/>
      <c r="M84" s="454">
        <f>+'Баланс ТН СТ 1'!M54</f>
        <v>0</v>
      </c>
      <c r="N84" s="569"/>
      <c r="O84" s="454">
        <f t="shared" si="52"/>
        <v>0</v>
      </c>
      <c r="P84" s="457">
        <f>+'Баланс ТН СТ 1'!P54</f>
        <v>0</v>
      </c>
      <c r="Q84" s="644">
        <f>+'Баланс ТН СТ 1'!Q54</f>
        <v>0</v>
      </c>
      <c r="R84" s="572"/>
      <c r="S84" s="671"/>
      <c r="T84" s="569"/>
      <c r="U84" s="457">
        <f t="shared" si="53"/>
        <v>0</v>
      </c>
      <c r="V84" s="457">
        <f>+'Баланс ТН СТ 1'!V54</f>
        <v>0</v>
      </c>
      <c r="W84" s="644">
        <f>+'Баланс ТН СТ 1'!W54</f>
        <v>0</v>
      </c>
      <c r="X84" s="572"/>
      <c r="Y84" s="671"/>
      <c r="Z84" s="569"/>
      <c r="AA84" s="457">
        <f t="shared" si="54"/>
        <v>0</v>
      </c>
      <c r="AB84" s="457">
        <f>+'Баланс ТН СТ 1'!AB54</f>
        <v>0</v>
      </c>
      <c r="AC84" s="644">
        <f>+'Баланс ТН СТ 1'!AC54</f>
        <v>0</v>
      </c>
      <c r="AD84" s="572"/>
      <c r="AE84" s="671"/>
      <c r="AF84" s="569"/>
      <c r="AG84" s="457">
        <f t="shared" si="55"/>
        <v>0</v>
      </c>
      <c r="AH84" s="457">
        <f>+'Баланс ТН СТ 1'!AH54</f>
        <v>0</v>
      </c>
      <c r="AI84" s="644">
        <f>+'Баланс ТН СТ 1'!AI54</f>
        <v>0</v>
      </c>
      <c r="AJ84" s="572"/>
      <c r="AK84" s="671"/>
      <c r="AL84" s="569"/>
      <c r="AM84" s="457">
        <f t="shared" si="56"/>
        <v>0</v>
      </c>
      <c r="AN84" s="457">
        <f>+'Баланс ТН СТ 1'!AN54</f>
        <v>0</v>
      </c>
      <c r="AO84" s="644">
        <f>+'Баланс ТН СТ 1'!AO54</f>
        <v>0</v>
      </c>
      <c r="AP84" s="572"/>
      <c r="AQ84" s="671"/>
      <c r="AR84" s="569"/>
      <c r="AS84" s="496"/>
      <c r="AT84" s="496"/>
      <c r="AU84" s="496"/>
      <c r="AV84" s="496"/>
      <c r="AW84" s="496"/>
      <c r="AX84" s="496"/>
      <c r="AY84" s="496"/>
      <c r="AZ84" s="496"/>
      <c r="BA84" s="496"/>
      <c r="BB84" s="496"/>
      <c r="BC84" s="496"/>
      <c r="BD84" s="496"/>
      <c r="BE84" s="496"/>
      <c r="BF84" s="496"/>
    </row>
    <row r="85" spans="1:58" ht="12" customHeight="1">
      <c r="A85" s="406"/>
      <c r="B85" s="844"/>
      <c r="C85" s="407"/>
      <c r="D85" s="846"/>
      <c r="E85" s="378" t="s">
        <v>925</v>
      </c>
      <c r="F85" s="422" t="s">
        <v>926</v>
      </c>
      <c r="G85" s="454">
        <f>+'Баланс ТН СТ 1'!G55</f>
        <v>0</v>
      </c>
      <c r="H85" s="569"/>
      <c r="I85" s="454">
        <f>+'Баланс ТН СТ 1'!I55</f>
        <v>0</v>
      </c>
      <c r="J85" s="569"/>
      <c r="K85" s="454">
        <f>+'Баланс ТН СТ 1'!K55</f>
        <v>0</v>
      </c>
      <c r="L85" s="569"/>
      <c r="M85" s="454">
        <f>+'Баланс ТН СТ 1'!M55</f>
        <v>0</v>
      </c>
      <c r="N85" s="569"/>
      <c r="O85" s="454">
        <f t="shared" si="52"/>
        <v>0</v>
      </c>
      <c r="P85" s="457">
        <f>+'Баланс ТН СТ 1'!P55</f>
        <v>0</v>
      </c>
      <c r="Q85" s="644">
        <f>+'Баланс ТН СТ 1'!Q55</f>
        <v>0</v>
      </c>
      <c r="R85" s="572"/>
      <c r="S85" s="671"/>
      <c r="T85" s="569"/>
      <c r="U85" s="457">
        <f t="shared" si="53"/>
        <v>0</v>
      </c>
      <c r="V85" s="457">
        <f>+'Баланс ТН СТ 1'!V55</f>
        <v>0</v>
      </c>
      <c r="W85" s="644">
        <f>+'Баланс ТН СТ 1'!W55</f>
        <v>0</v>
      </c>
      <c r="X85" s="572"/>
      <c r="Y85" s="671"/>
      <c r="Z85" s="569"/>
      <c r="AA85" s="457">
        <f t="shared" si="54"/>
        <v>0</v>
      </c>
      <c r="AB85" s="457">
        <f>+'Баланс ТН СТ 1'!AB55</f>
        <v>0</v>
      </c>
      <c r="AC85" s="644">
        <f>+'Баланс ТН СТ 1'!AC55</f>
        <v>0</v>
      </c>
      <c r="AD85" s="572"/>
      <c r="AE85" s="671"/>
      <c r="AF85" s="569"/>
      <c r="AG85" s="457">
        <f t="shared" si="55"/>
        <v>0</v>
      </c>
      <c r="AH85" s="457">
        <f>+'Баланс ТН СТ 1'!AH55</f>
        <v>0</v>
      </c>
      <c r="AI85" s="644">
        <f>+'Баланс ТН СТ 1'!AI55</f>
        <v>0</v>
      </c>
      <c r="AJ85" s="572"/>
      <c r="AK85" s="671"/>
      <c r="AL85" s="569"/>
      <c r="AM85" s="457">
        <f t="shared" si="56"/>
        <v>0</v>
      </c>
      <c r="AN85" s="457">
        <f>+'Баланс ТН СТ 1'!AN55</f>
        <v>0</v>
      </c>
      <c r="AO85" s="644">
        <f>+'Баланс ТН СТ 1'!AO55</f>
        <v>0</v>
      </c>
      <c r="AP85" s="572"/>
      <c r="AQ85" s="671"/>
      <c r="AR85" s="569"/>
      <c r="AS85" s="496"/>
      <c r="AT85" s="496"/>
      <c r="AU85" s="496"/>
      <c r="AV85" s="496"/>
      <c r="AW85" s="496"/>
      <c r="AX85" s="496"/>
      <c r="AY85" s="496"/>
      <c r="AZ85" s="496"/>
      <c r="BA85" s="496"/>
      <c r="BB85" s="496"/>
      <c r="BC85" s="496"/>
      <c r="BD85" s="496"/>
      <c r="BE85" s="496"/>
      <c r="BF85" s="496"/>
    </row>
    <row r="86" spans="1:58" ht="12" customHeight="1">
      <c r="A86" s="406"/>
      <c r="B86" s="844"/>
      <c r="C86" s="407"/>
      <c r="D86" s="846"/>
      <c r="E86" s="378" t="s">
        <v>928</v>
      </c>
      <c r="F86" s="388" t="s">
        <v>929</v>
      </c>
      <c r="G86" s="454">
        <f>+'Баланс ТН СТ 1'!G57</f>
        <v>0</v>
      </c>
      <c r="H86" s="569"/>
      <c r="I86" s="454">
        <f>+'Баланс ТН СТ 1'!I57</f>
        <v>0</v>
      </c>
      <c r="J86" s="569"/>
      <c r="K86" s="454">
        <f>+'Баланс ТН СТ 1'!K57</f>
        <v>0</v>
      </c>
      <c r="L86" s="569"/>
      <c r="M86" s="454">
        <f>+'Баланс ТН СТ 1'!M57</f>
        <v>0</v>
      </c>
      <c r="N86" s="569"/>
      <c r="O86" s="454">
        <f t="shared" si="52"/>
        <v>0</v>
      </c>
      <c r="P86" s="457">
        <f>+'Баланс ТН СТ 1'!P57</f>
        <v>0</v>
      </c>
      <c r="Q86" s="644">
        <f>+'Баланс ТН СТ 1'!Q57</f>
        <v>0</v>
      </c>
      <c r="R86" s="572"/>
      <c r="S86" s="671"/>
      <c r="T86" s="569"/>
      <c r="U86" s="457">
        <f t="shared" si="53"/>
        <v>0</v>
      </c>
      <c r="V86" s="457">
        <f>+'Баланс ТН СТ 1'!V57</f>
        <v>0</v>
      </c>
      <c r="W86" s="644">
        <f>+'Баланс ТН СТ 1'!W57</f>
        <v>0</v>
      </c>
      <c r="X86" s="572"/>
      <c r="Y86" s="671"/>
      <c r="Z86" s="569"/>
      <c r="AA86" s="457">
        <f t="shared" si="54"/>
        <v>0</v>
      </c>
      <c r="AB86" s="457">
        <f>+'Баланс ТН СТ 1'!AB57</f>
        <v>0</v>
      </c>
      <c r="AC86" s="644">
        <f>+'Баланс ТН СТ 1'!AC57</f>
        <v>0</v>
      </c>
      <c r="AD86" s="572"/>
      <c r="AE86" s="671"/>
      <c r="AF86" s="569"/>
      <c r="AG86" s="457">
        <f t="shared" si="55"/>
        <v>0</v>
      </c>
      <c r="AH86" s="457">
        <f>+'Баланс ТН СТ 1'!AH57</f>
        <v>0</v>
      </c>
      <c r="AI86" s="644">
        <f>+'Баланс ТН СТ 1'!AI57</f>
        <v>0</v>
      </c>
      <c r="AJ86" s="572"/>
      <c r="AK86" s="671"/>
      <c r="AL86" s="569"/>
      <c r="AM86" s="457">
        <f t="shared" si="56"/>
        <v>0</v>
      </c>
      <c r="AN86" s="457">
        <f>+'Баланс ТН СТ 1'!AN57</f>
        <v>0</v>
      </c>
      <c r="AO86" s="644">
        <f>+'Баланс ТН СТ 1'!AO57</f>
        <v>0</v>
      </c>
      <c r="AP86" s="572"/>
      <c r="AQ86" s="671"/>
      <c r="AR86" s="569"/>
      <c r="AS86" s="496"/>
      <c r="AT86" s="496"/>
      <c r="AU86" s="496"/>
      <c r="AV86" s="496"/>
      <c r="AW86" s="496"/>
      <c r="AX86" s="496"/>
      <c r="AY86" s="496"/>
      <c r="AZ86" s="496"/>
      <c r="BA86" s="496"/>
      <c r="BB86" s="496"/>
      <c r="BC86" s="496"/>
      <c r="BD86" s="496"/>
      <c r="BE86" s="496"/>
      <c r="BF86" s="496"/>
    </row>
    <row r="87" spans="1:58" hidden="1">
      <c r="D87" s="367"/>
      <c r="E87" s="383"/>
      <c r="F87" s="384"/>
      <c r="G87" s="556"/>
      <c r="H87" s="569"/>
      <c r="I87" s="556"/>
      <c r="J87" s="569"/>
      <c r="K87" s="556"/>
      <c r="L87" s="569"/>
      <c r="M87" s="556"/>
      <c r="N87" s="569"/>
      <c r="O87" s="534"/>
      <c r="P87" s="535"/>
      <c r="Q87" s="536"/>
      <c r="R87" s="672"/>
      <c r="S87" s="672"/>
      <c r="T87" s="673"/>
      <c r="U87" s="535"/>
      <c r="V87" s="535"/>
      <c r="W87" s="536"/>
      <c r="X87" s="672"/>
      <c r="Y87" s="672"/>
      <c r="Z87" s="673"/>
      <c r="AA87" s="535"/>
      <c r="AB87" s="535"/>
      <c r="AC87" s="536"/>
      <c r="AD87" s="672"/>
      <c r="AE87" s="672"/>
      <c r="AF87" s="673"/>
      <c r="AG87" s="535"/>
      <c r="AH87" s="535"/>
      <c r="AI87" s="536"/>
      <c r="AJ87" s="672"/>
      <c r="AK87" s="672"/>
      <c r="AL87" s="673"/>
      <c r="AM87" s="535"/>
      <c r="AN87" s="535"/>
      <c r="AO87" s="536"/>
      <c r="AP87" s="672"/>
      <c r="AQ87" s="672"/>
      <c r="AR87" s="673"/>
      <c r="AS87" s="496"/>
      <c r="AT87" s="496"/>
      <c r="AU87" s="496"/>
      <c r="AV87" s="496"/>
      <c r="AW87" s="496"/>
      <c r="AX87" s="496"/>
      <c r="AY87" s="496"/>
      <c r="AZ87" s="496"/>
      <c r="BA87" s="496"/>
      <c r="BB87" s="496"/>
      <c r="BC87" s="496"/>
      <c r="BD87" s="496"/>
      <c r="BE87" s="496"/>
      <c r="BF87" s="496"/>
    </row>
    <row r="88" spans="1:58">
      <c r="C88" s="341" t="s">
        <v>2304</v>
      </c>
      <c r="D88" s="363" t="s">
        <v>931</v>
      </c>
      <c r="E88" s="830" t="s">
        <v>1541</v>
      </c>
      <c r="F88" s="831"/>
      <c r="G88" s="454">
        <f>G89+G90+G91</f>
        <v>0</v>
      </c>
      <c r="H88" s="569"/>
      <c r="I88" s="454">
        <f>I89+I90+I91</f>
        <v>0</v>
      </c>
      <c r="J88" s="569"/>
      <c r="K88" s="454">
        <f>K89+K90+K91</f>
        <v>0</v>
      </c>
      <c r="L88" s="569"/>
      <c r="M88" s="454">
        <f>M89+M90+M91</f>
        <v>0</v>
      </c>
      <c r="N88" s="569"/>
      <c r="O88" s="454">
        <f>P88+Q88</f>
        <v>0</v>
      </c>
      <c r="P88" s="455">
        <f>P89+P90+P91</f>
        <v>0</v>
      </c>
      <c r="Q88" s="456">
        <f>Q89+Q90+Q91</f>
        <v>0</v>
      </c>
      <c r="R88" s="572"/>
      <c r="S88" s="671"/>
      <c r="T88" s="569"/>
      <c r="U88" s="457">
        <f>V88+W88</f>
        <v>0</v>
      </c>
      <c r="V88" s="455">
        <f>V89+V90+V91</f>
        <v>0</v>
      </c>
      <c r="W88" s="456">
        <f>W89+W90+W91</f>
        <v>0</v>
      </c>
      <c r="X88" s="572"/>
      <c r="Y88" s="671"/>
      <c r="Z88" s="569"/>
      <c r="AA88" s="457">
        <f>AB88+AC88</f>
        <v>0</v>
      </c>
      <c r="AB88" s="455">
        <f>AB89+AB90+AB91</f>
        <v>0</v>
      </c>
      <c r="AC88" s="456">
        <f>AC89+AC90+AC91</f>
        <v>0</v>
      </c>
      <c r="AD88" s="572"/>
      <c r="AE88" s="671"/>
      <c r="AF88" s="569"/>
      <c r="AG88" s="457">
        <f>AH88+AI88</f>
        <v>0</v>
      </c>
      <c r="AH88" s="455">
        <f>AH89+AH90+AH91</f>
        <v>0</v>
      </c>
      <c r="AI88" s="456">
        <f>AI89+AI90+AI91</f>
        <v>0</v>
      </c>
      <c r="AJ88" s="572"/>
      <c r="AK88" s="671"/>
      <c r="AL88" s="569"/>
      <c r="AM88" s="457">
        <f>AN88+AO88</f>
        <v>0</v>
      </c>
      <c r="AN88" s="455">
        <f>AN89+AN90+AN91</f>
        <v>0</v>
      </c>
      <c r="AO88" s="456">
        <f>AO89+AO90+AO91</f>
        <v>0</v>
      </c>
      <c r="AP88" s="572"/>
      <c r="AQ88" s="671"/>
      <c r="AR88" s="569"/>
      <c r="AS88" s="496"/>
      <c r="AT88" s="496"/>
      <c r="AU88" s="496"/>
      <c r="AV88" s="496"/>
      <c r="AW88" s="496"/>
      <c r="AX88" s="496"/>
      <c r="AY88" s="496"/>
      <c r="AZ88" s="496"/>
      <c r="BA88" s="496"/>
      <c r="BB88" s="496"/>
      <c r="BC88" s="496"/>
      <c r="BD88" s="496"/>
      <c r="BE88" s="496"/>
      <c r="BF88" s="496"/>
    </row>
    <row r="89" spans="1:58">
      <c r="B89" s="340" t="s">
        <v>933</v>
      </c>
      <c r="D89" s="378" t="s">
        <v>1818</v>
      </c>
      <c r="E89" s="813" t="s">
        <v>934</v>
      </c>
      <c r="F89" s="814"/>
      <c r="G89" s="539">
        <f t="shared" ref="G89:M91" si="71">SUMIF($E$92:$E$97,$D89,G$92:G$97)</f>
        <v>0</v>
      </c>
      <c r="H89" s="403"/>
      <c r="I89" s="539">
        <f t="shared" si="71"/>
        <v>0</v>
      </c>
      <c r="J89" s="403"/>
      <c r="K89" s="539">
        <f t="shared" si="71"/>
        <v>0</v>
      </c>
      <c r="L89" s="403"/>
      <c r="M89" s="539">
        <f t="shared" si="71"/>
        <v>0</v>
      </c>
      <c r="N89" s="403"/>
      <c r="O89" s="454">
        <f>P89+Q89</f>
        <v>0</v>
      </c>
      <c r="P89" s="537">
        <f t="shared" ref="P89:Q91" si="72">SUMIF($E$92:$E$97,$D89,P$92:P$97)</f>
        <v>0</v>
      </c>
      <c r="Q89" s="538">
        <f t="shared" si="72"/>
        <v>0</v>
      </c>
      <c r="R89" s="575"/>
      <c r="S89" s="402"/>
      <c r="T89" s="403"/>
      <c r="U89" s="457">
        <f>V89+W89</f>
        <v>0</v>
      </c>
      <c r="V89" s="537">
        <f t="shared" ref="V89:W91" si="73">SUMIF($E$92:$E$97,$D89,V$92:V$97)</f>
        <v>0</v>
      </c>
      <c r="W89" s="538">
        <f t="shared" si="73"/>
        <v>0</v>
      </c>
      <c r="X89" s="575"/>
      <c r="Y89" s="402"/>
      <c r="Z89" s="403"/>
      <c r="AA89" s="457">
        <f>AB89+AC89</f>
        <v>0</v>
      </c>
      <c r="AB89" s="537">
        <f t="shared" ref="AB89:AC91" si="74">SUMIF($E$92:$E$97,$D89,AB$92:AB$97)</f>
        <v>0</v>
      </c>
      <c r="AC89" s="538">
        <f t="shared" si="74"/>
        <v>0</v>
      </c>
      <c r="AD89" s="575"/>
      <c r="AE89" s="402"/>
      <c r="AF89" s="403"/>
      <c r="AG89" s="457">
        <f>AH89+AI89</f>
        <v>0</v>
      </c>
      <c r="AH89" s="537">
        <f t="shared" ref="AH89:AI91" si="75">SUMIF($E$92:$E$97,$D89,AH$92:AH$97)</f>
        <v>0</v>
      </c>
      <c r="AI89" s="538">
        <f t="shared" si="75"/>
        <v>0</v>
      </c>
      <c r="AJ89" s="575"/>
      <c r="AK89" s="402"/>
      <c r="AL89" s="403"/>
      <c r="AM89" s="457">
        <f>AN89+AO89</f>
        <v>0</v>
      </c>
      <c r="AN89" s="537">
        <f t="shared" ref="AN89:AO91" si="76">SUMIF($E$92:$E$97,$D89,AN$92:AN$97)</f>
        <v>0</v>
      </c>
      <c r="AO89" s="538">
        <f t="shared" si="76"/>
        <v>0</v>
      </c>
      <c r="AP89" s="575"/>
      <c r="AQ89" s="402"/>
      <c r="AR89" s="403"/>
      <c r="AS89" s="496"/>
      <c r="AT89" s="496"/>
      <c r="AU89" s="496"/>
      <c r="AV89" s="496"/>
      <c r="AW89" s="496"/>
      <c r="AX89" s="496"/>
      <c r="AY89" s="496"/>
      <c r="AZ89" s="496"/>
      <c r="BA89" s="496"/>
      <c r="BB89" s="496"/>
      <c r="BC89" s="496"/>
      <c r="BD89" s="496"/>
      <c r="BE89" s="496"/>
      <c r="BF89" s="496"/>
    </row>
    <row r="90" spans="1:58" ht="15" customHeight="1">
      <c r="B90" s="340" t="s">
        <v>935</v>
      </c>
      <c r="D90" s="378" t="s">
        <v>1820</v>
      </c>
      <c r="E90" s="813" t="s">
        <v>936</v>
      </c>
      <c r="F90" s="814"/>
      <c r="G90" s="539">
        <f t="shared" si="71"/>
        <v>0</v>
      </c>
      <c r="H90" s="403"/>
      <c r="I90" s="539">
        <f t="shared" si="71"/>
        <v>0</v>
      </c>
      <c r="J90" s="403"/>
      <c r="K90" s="539">
        <f t="shared" si="71"/>
        <v>0</v>
      </c>
      <c r="L90" s="403"/>
      <c r="M90" s="539">
        <f t="shared" si="71"/>
        <v>0</v>
      </c>
      <c r="N90" s="403"/>
      <c r="O90" s="454">
        <f>P90+Q90</f>
        <v>0</v>
      </c>
      <c r="P90" s="537">
        <f t="shared" si="72"/>
        <v>0</v>
      </c>
      <c r="Q90" s="538">
        <f t="shared" si="72"/>
        <v>0</v>
      </c>
      <c r="R90" s="575"/>
      <c r="S90" s="402"/>
      <c r="T90" s="403"/>
      <c r="U90" s="457">
        <f>V90+W90</f>
        <v>0</v>
      </c>
      <c r="V90" s="537">
        <f t="shared" si="73"/>
        <v>0</v>
      </c>
      <c r="W90" s="538">
        <f t="shared" si="73"/>
        <v>0</v>
      </c>
      <c r="X90" s="575"/>
      <c r="Y90" s="402"/>
      <c r="Z90" s="403"/>
      <c r="AA90" s="457">
        <f>AB90+AC90</f>
        <v>0</v>
      </c>
      <c r="AB90" s="537">
        <f t="shared" si="74"/>
        <v>0</v>
      </c>
      <c r="AC90" s="538">
        <f t="shared" si="74"/>
        <v>0</v>
      </c>
      <c r="AD90" s="575"/>
      <c r="AE90" s="402"/>
      <c r="AF90" s="403"/>
      <c r="AG90" s="457">
        <f>AH90+AI90</f>
        <v>0</v>
      </c>
      <c r="AH90" s="537">
        <f t="shared" si="75"/>
        <v>0</v>
      </c>
      <c r="AI90" s="538">
        <f t="shared" si="75"/>
        <v>0</v>
      </c>
      <c r="AJ90" s="575"/>
      <c r="AK90" s="402"/>
      <c r="AL90" s="403"/>
      <c r="AM90" s="457">
        <f>AN90+AO90</f>
        <v>0</v>
      </c>
      <c r="AN90" s="537">
        <f t="shared" si="76"/>
        <v>0</v>
      </c>
      <c r="AO90" s="538">
        <f t="shared" si="76"/>
        <v>0</v>
      </c>
      <c r="AP90" s="575"/>
      <c r="AQ90" s="402"/>
      <c r="AR90" s="403"/>
      <c r="AS90" s="496"/>
      <c r="AT90" s="496"/>
      <c r="AU90" s="496"/>
      <c r="AV90" s="496"/>
      <c r="AW90" s="496"/>
      <c r="AX90" s="496"/>
      <c r="AY90" s="496"/>
      <c r="AZ90" s="496"/>
      <c r="BA90" s="496"/>
      <c r="BB90" s="496"/>
      <c r="BC90" s="496"/>
      <c r="BD90" s="496"/>
      <c r="BE90" s="496"/>
      <c r="BF90" s="496"/>
    </row>
    <row r="91" spans="1:58" ht="15" customHeight="1" thickBot="1">
      <c r="B91" s="340" t="s">
        <v>1790</v>
      </c>
      <c r="D91" s="378" t="s">
        <v>1909</v>
      </c>
      <c r="E91" s="813" t="s">
        <v>937</v>
      </c>
      <c r="F91" s="814"/>
      <c r="G91" s="539">
        <f t="shared" si="71"/>
        <v>0</v>
      </c>
      <c r="H91" s="403"/>
      <c r="I91" s="539">
        <f t="shared" si="71"/>
        <v>0</v>
      </c>
      <c r="J91" s="403"/>
      <c r="K91" s="539">
        <f t="shared" si="71"/>
        <v>0</v>
      </c>
      <c r="L91" s="403"/>
      <c r="M91" s="539">
        <f t="shared" si="71"/>
        <v>0</v>
      </c>
      <c r="N91" s="403"/>
      <c r="O91" s="454">
        <f>P91+Q91</f>
        <v>0</v>
      </c>
      <c r="P91" s="537">
        <f t="shared" si="72"/>
        <v>0</v>
      </c>
      <c r="Q91" s="538">
        <f t="shared" si="72"/>
        <v>0</v>
      </c>
      <c r="R91" s="575"/>
      <c r="S91" s="402"/>
      <c r="T91" s="403"/>
      <c r="U91" s="457">
        <f>V91+W91</f>
        <v>0</v>
      </c>
      <c r="V91" s="537">
        <f t="shared" si="73"/>
        <v>0</v>
      </c>
      <c r="W91" s="538">
        <f t="shared" si="73"/>
        <v>0</v>
      </c>
      <c r="X91" s="575"/>
      <c r="Y91" s="402"/>
      <c r="Z91" s="403"/>
      <c r="AA91" s="457">
        <f>AB91+AC91</f>
        <v>0</v>
      </c>
      <c r="AB91" s="537">
        <f t="shared" si="74"/>
        <v>0</v>
      </c>
      <c r="AC91" s="538">
        <f t="shared" si="74"/>
        <v>0</v>
      </c>
      <c r="AD91" s="575"/>
      <c r="AE91" s="402"/>
      <c r="AF91" s="403"/>
      <c r="AG91" s="457">
        <f>AH91+AI91</f>
        <v>0</v>
      </c>
      <c r="AH91" s="537">
        <f t="shared" si="75"/>
        <v>0</v>
      </c>
      <c r="AI91" s="538">
        <f t="shared" si="75"/>
        <v>0</v>
      </c>
      <c r="AJ91" s="575"/>
      <c r="AK91" s="402"/>
      <c r="AL91" s="403"/>
      <c r="AM91" s="457">
        <f>AN91+AO91</f>
        <v>0</v>
      </c>
      <c r="AN91" s="537">
        <f t="shared" si="76"/>
        <v>0</v>
      </c>
      <c r="AO91" s="538">
        <f t="shared" si="76"/>
        <v>0</v>
      </c>
      <c r="AP91" s="575"/>
      <c r="AQ91" s="402"/>
      <c r="AR91" s="403"/>
      <c r="AS91" s="496"/>
      <c r="AT91" s="496"/>
      <c r="AU91" s="496"/>
      <c r="AV91" s="496"/>
      <c r="AW91" s="496"/>
      <c r="AX91" s="496"/>
      <c r="AY91" s="496"/>
      <c r="AZ91" s="496"/>
      <c r="BA91" s="496"/>
      <c r="BB91" s="496"/>
      <c r="BC91" s="496"/>
      <c r="BD91" s="496"/>
      <c r="BE91" s="496"/>
      <c r="BF91" s="496"/>
    </row>
    <row r="92" spans="1:58" ht="15" hidden="1" customHeight="1">
      <c r="B92" s="340" t="s">
        <v>2303</v>
      </c>
      <c r="D92" s="367"/>
      <c r="E92" s="834"/>
      <c r="F92" s="834"/>
      <c r="G92" s="556"/>
      <c r="H92" s="569"/>
      <c r="I92" s="556"/>
      <c r="J92" s="569"/>
      <c r="K92" s="556"/>
      <c r="L92" s="569"/>
      <c r="M92" s="556"/>
      <c r="N92" s="569"/>
      <c r="O92" s="534"/>
      <c r="P92" s="535"/>
      <c r="Q92" s="536"/>
      <c r="R92" s="672"/>
      <c r="S92" s="672"/>
      <c r="T92" s="673"/>
      <c r="U92" s="535"/>
      <c r="V92" s="535"/>
      <c r="W92" s="536"/>
      <c r="X92" s="672"/>
      <c r="Y92" s="672"/>
      <c r="Z92" s="673"/>
      <c r="AA92" s="535"/>
      <c r="AB92" s="535"/>
      <c r="AC92" s="536"/>
      <c r="AD92" s="672"/>
      <c r="AE92" s="672"/>
      <c r="AF92" s="673"/>
      <c r="AG92" s="535"/>
      <c r="AH92" s="535"/>
      <c r="AI92" s="536"/>
      <c r="AJ92" s="672"/>
      <c r="AK92" s="672"/>
      <c r="AL92" s="673"/>
      <c r="AM92" s="535"/>
      <c r="AN92" s="535"/>
      <c r="AO92" s="536"/>
      <c r="AP92" s="672"/>
      <c r="AQ92" s="672"/>
      <c r="AR92" s="673"/>
      <c r="AS92" s="496"/>
      <c r="AT92" s="496"/>
      <c r="AU92" s="496"/>
      <c r="AV92" s="496"/>
      <c r="AW92" s="496"/>
      <c r="AX92" s="496"/>
      <c r="AY92" s="496"/>
      <c r="AZ92" s="496"/>
      <c r="BA92" s="496"/>
      <c r="BB92" s="496"/>
      <c r="BC92" s="496"/>
      <c r="BD92" s="496"/>
      <c r="BE92" s="496"/>
      <c r="BF92" s="496"/>
    </row>
    <row r="93" spans="1:58" ht="12" customHeight="1" thickTop="1">
      <c r="A93" s="406"/>
      <c r="B93" s="841" t="s">
        <v>1464</v>
      </c>
      <c r="C93" s="414" t="s">
        <v>2304</v>
      </c>
      <c r="D93" s="859" t="str">
        <f>"4." &amp; ROMAN(B93)</f>
        <v>4.I</v>
      </c>
      <c r="E93" s="434" t="s">
        <v>931</v>
      </c>
      <c r="F93" s="417" t="s">
        <v>1535</v>
      </c>
      <c r="G93" s="551">
        <f t="shared" ref="G93:M93" si="77">G94+G95+G96</f>
        <v>0</v>
      </c>
      <c r="H93" s="560"/>
      <c r="I93" s="551">
        <f t="shared" si="77"/>
        <v>0</v>
      </c>
      <c r="J93" s="560"/>
      <c r="K93" s="551">
        <f t="shared" si="77"/>
        <v>0</v>
      </c>
      <c r="L93" s="560"/>
      <c r="M93" s="551">
        <f t="shared" si="77"/>
        <v>0</v>
      </c>
      <c r="N93" s="560"/>
      <c r="O93" s="543">
        <f>P93+Q93</f>
        <v>0</v>
      </c>
      <c r="P93" s="549">
        <f>P94+P95+P96</f>
        <v>0</v>
      </c>
      <c r="Q93" s="550">
        <f>Q94+Q95+Q96</f>
        <v>0</v>
      </c>
      <c r="R93" s="694"/>
      <c r="S93" s="695"/>
      <c r="T93" s="560"/>
      <c r="U93" s="640">
        <f>V93+W93</f>
        <v>0</v>
      </c>
      <c r="V93" s="549">
        <f>V94+V95+V96</f>
        <v>0</v>
      </c>
      <c r="W93" s="550">
        <f>W94+W95+W96</f>
        <v>0</v>
      </c>
      <c r="X93" s="694"/>
      <c r="Y93" s="695"/>
      <c r="Z93" s="560"/>
      <c r="AA93" s="640">
        <f>AB93+AC93</f>
        <v>0</v>
      </c>
      <c r="AB93" s="549">
        <f>AB94+AB95+AB96</f>
        <v>0</v>
      </c>
      <c r="AC93" s="550">
        <f>AC94+AC95+AC96</f>
        <v>0</v>
      </c>
      <c r="AD93" s="694"/>
      <c r="AE93" s="695"/>
      <c r="AF93" s="560"/>
      <c r="AG93" s="640">
        <f>AH93+AI93</f>
        <v>0</v>
      </c>
      <c r="AH93" s="549">
        <f>AH94+AH95+AH96</f>
        <v>0</v>
      </c>
      <c r="AI93" s="550">
        <f>AI94+AI95+AI96</f>
        <v>0</v>
      </c>
      <c r="AJ93" s="694"/>
      <c r="AK93" s="695"/>
      <c r="AL93" s="560"/>
      <c r="AM93" s="640">
        <f>AN93+AO93</f>
        <v>0</v>
      </c>
      <c r="AN93" s="549">
        <f>AN94+AN95+AN96</f>
        <v>0</v>
      </c>
      <c r="AO93" s="550">
        <f>AO94+AO95+AO96</f>
        <v>0</v>
      </c>
      <c r="AP93" s="694"/>
      <c r="AQ93" s="695"/>
      <c r="AR93" s="560"/>
      <c r="AS93" s="496"/>
      <c r="AT93" s="496"/>
      <c r="AU93" s="496"/>
      <c r="AV93" s="496"/>
      <c r="AW93" s="496"/>
      <c r="AX93" s="496"/>
      <c r="AY93" s="496"/>
      <c r="AZ93" s="496"/>
      <c r="BA93" s="496"/>
      <c r="BB93" s="496"/>
      <c r="BC93" s="496"/>
      <c r="BD93" s="496"/>
      <c r="BE93" s="496"/>
      <c r="BF93" s="496"/>
    </row>
    <row r="94" spans="1:58" ht="12" customHeight="1">
      <c r="A94" s="406"/>
      <c r="B94" s="841"/>
      <c r="C94" s="407"/>
      <c r="D94" s="860"/>
      <c r="E94" s="378" t="s">
        <v>1818</v>
      </c>
      <c r="F94" s="388" t="s">
        <v>934</v>
      </c>
      <c r="G94" s="454">
        <f>+'Баланс ТН СТ 1'!G97</f>
        <v>0</v>
      </c>
      <c r="H94" s="569"/>
      <c r="I94" s="454">
        <f>+'Баланс ТН СТ 1'!I97</f>
        <v>0</v>
      </c>
      <c r="J94" s="569"/>
      <c r="K94" s="454">
        <f>+'Баланс ТН СТ 1'!K97</f>
        <v>0</v>
      </c>
      <c r="L94" s="569"/>
      <c r="M94" s="454">
        <f>+'Баланс ТН СТ 1'!M97</f>
        <v>0</v>
      </c>
      <c r="N94" s="569"/>
      <c r="O94" s="454">
        <f>P94+Q94</f>
        <v>0</v>
      </c>
      <c r="P94" s="457">
        <f>+'Баланс ТН СТ 1'!P97</f>
        <v>0</v>
      </c>
      <c r="Q94" s="644">
        <f>+'Баланс ТН СТ 1'!Q97</f>
        <v>0</v>
      </c>
      <c r="R94" s="572"/>
      <c r="S94" s="671"/>
      <c r="T94" s="569"/>
      <c r="U94" s="457">
        <f>V94+W94</f>
        <v>0</v>
      </c>
      <c r="V94" s="457">
        <f>+'Баланс ТН СТ 1'!V97</f>
        <v>0</v>
      </c>
      <c r="W94" s="644">
        <f>+'Баланс ТН СТ 1'!W97</f>
        <v>0</v>
      </c>
      <c r="X94" s="572"/>
      <c r="Y94" s="671"/>
      <c r="Z94" s="569"/>
      <c r="AA94" s="457">
        <f>AB94+AC94</f>
        <v>0</v>
      </c>
      <c r="AB94" s="457">
        <f>+'Баланс ТН СТ 1'!AB97</f>
        <v>0</v>
      </c>
      <c r="AC94" s="644">
        <f>+'Баланс ТН СТ 1'!AC97</f>
        <v>0</v>
      </c>
      <c r="AD94" s="572"/>
      <c r="AE94" s="671"/>
      <c r="AF94" s="569"/>
      <c r="AG94" s="457">
        <f>AH94+AI94</f>
        <v>0</v>
      </c>
      <c r="AH94" s="457">
        <f>+'Баланс ТН СТ 1'!AH97</f>
        <v>0</v>
      </c>
      <c r="AI94" s="644">
        <f>+'Баланс ТН СТ 1'!AI97</f>
        <v>0</v>
      </c>
      <c r="AJ94" s="572"/>
      <c r="AK94" s="671"/>
      <c r="AL94" s="569"/>
      <c r="AM94" s="457">
        <f>AN94+AO94</f>
        <v>0</v>
      </c>
      <c r="AN94" s="457">
        <f>+'Баланс ТН СТ 1'!AN97</f>
        <v>0</v>
      </c>
      <c r="AO94" s="644">
        <f>+'Баланс ТН СТ 1'!AO97</f>
        <v>0</v>
      </c>
      <c r="AP94" s="572"/>
      <c r="AQ94" s="671"/>
      <c r="AR94" s="569"/>
      <c r="AS94" s="496"/>
      <c r="AT94" s="496"/>
      <c r="AU94" s="496"/>
      <c r="AV94" s="496"/>
      <c r="AW94" s="496"/>
      <c r="AX94" s="496"/>
      <c r="AY94" s="496"/>
      <c r="AZ94" s="496"/>
      <c r="BA94" s="496"/>
      <c r="BB94" s="496"/>
      <c r="BC94" s="496"/>
      <c r="BD94" s="496"/>
      <c r="BE94" s="496"/>
      <c r="BF94" s="496"/>
    </row>
    <row r="95" spans="1:58" ht="12" customHeight="1">
      <c r="A95" s="340"/>
      <c r="B95" s="841"/>
      <c r="C95" s="407"/>
      <c r="D95" s="860"/>
      <c r="E95" s="378" t="s">
        <v>1820</v>
      </c>
      <c r="F95" s="388" t="s">
        <v>936</v>
      </c>
      <c r="G95" s="454">
        <f>+'Баланс ТН СТ 1'!G99</f>
        <v>0</v>
      </c>
      <c r="H95" s="569"/>
      <c r="I95" s="454">
        <f>+'Баланс ТН СТ 1'!I99</f>
        <v>0</v>
      </c>
      <c r="J95" s="569"/>
      <c r="K95" s="454">
        <f>+'Баланс ТН СТ 1'!K99</f>
        <v>0</v>
      </c>
      <c r="L95" s="569"/>
      <c r="M95" s="454">
        <f>+'Баланс ТН СТ 1'!M99</f>
        <v>0</v>
      </c>
      <c r="N95" s="569"/>
      <c r="O95" s="454">
        <f>P95+Q95</f>
        <v>0</v>
      </c>
      <c r="P95" s="457">
        <f>+'Баланс ТН СТ 1'!P99</f>
        <v>0</v>
      </c>
      <c r="Q95" s="644">
        <f>+'Баланс ТН СТ 1'!Q99</f>
        <v>0</v>
      </c>
      <c r="R95" s="572"/>
      <c r="S95" s="671"/>
      <c r="T95" s="569"/>
      <c r="U95" s="457">
        <f>V95+W95</f>
        <v>0</v>
      </c>
      <c r="V95" s="457">
        <f>+'Баланс ТН СТ 1'!V99</f>
        <v>0</v>
      </c>
      <c r="W95" s="644">
        <f>+'Баланс ТН СТ 1'!W99</f>
        <v>0</v>
      </c>
      <c r="X95" s="572"/>
      <c r="Y95" s="671"/>
      <c r="Z95" s="569"/>
      <c r="AA95" s="457">
        <f>AB95+AC95</f>
        <v>0</v>
      </c>
      <c r="AB95" s="457">
        <f>+'Баланс ТН СТ 1'!AB99</f>
        <v>0</v>
      </c>
      <c r="AC95" s="644">
        <f>+'Баланс ТН СТ 1'!AC99</f>
        <v>0</v>
      </c>
      <c r="AD95" s="572"/>
      <c r="AE95" s="671"/>
      <c r="AF95" s="569"/>
      <c r="AG95" s="457">
        <f>AH95+AI95</f>
        <v>0</v>
      </c>
      <c r="AH95" s="457">
        <f>+'Баланс ТН СТ 1'!AH99</f>
        <v>0</v>
      </c>
      <c r="AI95" s="644">
        <f>+'Баланс ТН СТ 1'!AI99</f>
        <v>0</v>
      </c>
      <c r="AJ95" s="572"/>
      <c r="AK95" s="671"/>
      <c r="AL95" s="569"/>
      <c r="AM95" s="457">
        <f>AN95+AO95</f>
        <v>0</v>
      </c>
      <c r="AN95" s="457">
        <f>+'Баланс ТН СТ 1'!AN99</f>
        <v>0</v>
      </c>
      <c r="AO95" s="644">
        <f>+'Баланс ТН СТ 1'!AO99</f>
        <v>0</v>
      </c>
      <c r="AP95" s="572"/>
      <c r="AQ95" s="671"/>
      <c r="AR95" s="569"/>
      <c r="AS95" s="496"/>
      <c r="AT95" s="496"/>
      <c r="AU95" s="496"/>
      <c r="AV95" s="496"/>
      <c r="AW95" s="496"/>
      <c r="AX95" s="496"/>
      <c r="AY95" s="496"/>
      <c r="AZ95" s="496"/>
      <c r="BA95" s="496"/>
      <c r="BB95" s="496"/>
      <c r="BC95" s="496"/>
      <c r="BD95" s="496"/>
      <c r="BE95" s="496"/>
      <c r="BF95" s="496"/>
    </row>
    <row r="96" spans="1:58" ht="12" customHeight="1">
      <c r="A96" s="340"/>
      <c r="B96" s="841"/>
      <c r="C96" s="407"/>
      <c r="D96" s="860"/>
      <c r="E96" s="378" t="s">
        <v>1909</v>
      </c>
      <c r="F96" s="388" t="s">
        <v>937</v>
      </c>
      <c r="G96" s="454">
        <f>+'Баланс ТН СТ 1'!G101</f>
        <v>0</v>
      </c>
      <c r="H96" s="569"/>
      <c r="I96" s="454">
        <f>+'Баланс ТН СТ 1'!I101</f>
        <v>0</v>
      </c>
      <c r="J96" s="569"/>
      <c r="K96" s="454">
        <f>+'Баланс ТН СТ 1'!K101</f>
        <v>0</v>
      </c>
      <c r="L96" s="569"/>
      <c r="M96" s="454">
        <f>+'Баланс ТН СТ 1'!M101</f>
        <v>0</v>
      </c>
      <c r="N96" s="569"/>
      <c r="O96" s="454">
        <f>P96+Q96</f>
        <v>0</v>
      </c>
      <c r="P96" s="457">
        <f>+'Баланс ТН СТ 1'!P101</f>
        <v>0</v>
      </c>
      <c r="Q96" s="644">
        <f>+'Баланс ТН СТ 1'!Q101</f>
        <v>0</v>
      </c>
      <c r="R96" s="572"/>
      <c r="S96" s="671"/>
      <c r="T96" s="569"/>
      <c r="U96" s="457">
        <f>V96+W96</f>
        <v>0</v>
      </c>
      <c r="V96" s="457">
        <f>+'Баланс ТН СТ 1'!V101</f>
        <v>0</v>
      </c>
      <c r="W96" s="644">
        <f>+'Баланс ТН СТ 1'!W101</f>
        <v>0</v>
      </c>
      <c r="X96" s="572"/>
      <c r="Y96" s="671"/>
      <c r="Z96" s="569"/>
      <c r="AA96" s="457">
        <f>AB96+AC96</f>
        <v>0</v>
      </c>
      <c r="AB96" s="457">
        <f>+'Баланс ТН СТ 1'!AB101</f>
        <v>0</v>
      </c>
      <c r="AC96" s="644">
        <f>+'Баланс ТН СТ 1'!AC101</f>
        <v>0</v>
      </c>
      <c r="AD96" s="572"/>
      <c r="AE96" s="671"/>
      <c r="AF96" s="569"/>
      <c r="AG96" s="457">
        <f>AH96+AI96</f>
        <v>0</v>
      </c>
      <c r="AH96" s="457">
        <f>+'Баланс ТН СТ 1'!AH101</f>
        <v>0</v>
      </c>
      <c r="AI96" s="644">
        <f>+'Баланс ТН СТ 1'!AI101</f>
        <v>0</v>
      </c>
      <c r="AJ96" s="572"/>
      <c r="AK96" s="671"/>
      <c r="AL96" s="569"/>
      <c r="AM96" s="457">
        <f>AN96+AO96</f>
        <v>0</v>
      </c>
      <c r="AN96" s="457">
        <f>+'Баланс ТН СТ 1'!AN101</f>
        <v>0</v>
      </c>
      <c r="AO96" s="644">
        <f>+'Баланс ТН СТ 1'!AO101</f>
        <v>0</v>
      </c>
      <c r="AP96" s="572"/>
      <c r="AQ96" s="671"/>
      <c r="AR96" s="569"/>
      <c r="AS96" s="496"/>
      <c r="AT96" s="496"/>
      <c r="AU96" s="496"/>
      <c r="AV96" s="496"/>
      <c r="AW96" s="496"/>
      <c r="AX96" s="496"/>
      <c r="AY96" s="496"/>
      <c r="AZ96" s="496"/>
      <c r="BA96" s="496"/>
      <c r="BB96" s="496"/>
      <c r="BC96" s="496"/>
      <c r="BD96" s="496"/>
      <c r="BE96" s="496"/>
      <c r="BF96" s="496"/>
    </row>
    <row r="97" spans="1:58" hidden="1">
      <c r="D97" s="367"/>
      <c r="E97" s="368"/>
      <c r="F97" s="386"/>
      <c r="G97" s="556"/>
      <c r="H97" s="569"/>
      <c r="I97" s="556"/>
      <c r="J97" s="569"/>
      <c r="K97" s="556"/>
      <c r="L97" s="569"/>
      <c r="M97" s="556"/>
      <c r="N97" s="569"/>
      <c r="O97" s="534"/>
      <c r="P97" s="535"/>
      <c r="Q97" s="536"/>
      <c r="R97" s="672"/>
      <c r="S97" s="672"/>
      <c r="T97" s="673"/>
      <c r="U97" s="535"/>
      <c r="V97" s="535"/>
      <c r="W97" s="536"/>
      <c r="X97" s="672"/>
      <c r="Y97" s="672"/>
      <c r="Z97" s="673"/>
      <c r="AA97" s="535"/>
      <c r="AB97" s="535"/>
      <c r="AC97" s="536"/>
      <c r="AD97" s="672"/>
      <c r="AE97" s="672"/>
      <c r="AF97" s="673"/>
      <c r="AG97" s="535"/>
      <c r="AH97" s="535"/>
      <c r="AI97" s="536"/>
      <c r="AJ97" s="672"/>
      <c r="AK97" s="672"/>
      <c r="AL97" s="673"/>
      <c r="AM97" s="535"/>
      <c r="AN97" s="535"/>
      <c r="AO97" s="536"/>
      <c r="AP97" s="672"/>
      <c r="AQ97" s="672"/>
      <c r="AR97" s="673"/>
      <c r="AS97" s="496"/>
      <c r="AT97" s="496"/>
      <c r="AU97" s="496"/>
      <c r="AV97" s="496"/>
      <c r="AW97" s="496"/>
      <c r="AX97" s="496"/>
      <c r="AY97" s="496"/>
      <c r="AZ97" s="496"/>
      <c r="BA97" s="496"/>
      <c r="BB97" s="496"/>
      <c r="BC97" s="496"/>
      <c r="BD97" s="496"/>
      <c r="BE97" s="496"/>
      <c r="BF97" s="496"/>
    </row>
    <row r="98" spans="1:58">
      <c r="B98" s="340" t="s">
        <v>2303</v>
      </c>
      <c r="C98" s="341" t="s">
        <v>2304</v>
      </c>
      <c r="D98" s="363" t="s">
        <v>938</v>
      </c>
      <c r="E98" s="830" t="s">
        <v>939</v>
      </c>
      <c r="F98" s="831"/>
      <c r="G98" s="454">
        <f t="shared" ref="G98:M98" si="78">G101+G126</f>
        <v>0</v>
      </c>
      <c r="H98" s="569"/>
      <c r="I98" s="454">
        <f t="shared" si="78"/>
        <v>0</v>
      </c>
      <c r="J98" s="569"/>
      <c r="K98" s="454">
        <f t="shared" si="78"/>
        <v>0</v>
      </c>
      <c r="L98" s="569"/>
      <c r="M98" s="454">
        <f t="shared" si="78"/>
        <v>0</v>
      </c>
      <c r="N98" s="569"/>
      <c r="O98" s="454">
        <f>P98+Q98</f>
        <v>0</v>
      </c>
      <c r="P98" s="455">
        <f>P101+P126</f>
        <v>0</v>
      </c>
      <c r="Q98" s="456">
        <f>Q101+Q126</f>
        <v>0</v>
      </c>
      <c r="R98" s="572"/>
      <c r="S98" s="671"/>
      <c r="T98" s="569"/>
      <c r="U98" s="457">
        <f>V98+W98</f>
        <v>0</v>
      </c>
      <c r="V98" s="455">
        <f>V101+V126</f>
        <v>0</v>
      </c>
      <c r="W98" s="456">
        <f>W101+W126</f>
        <v>0</v>
      </c>
      <c r="X98" s="572"/>
      <c r="Y98" s="671"/>
      <c r="Z98" s="569"/>
      <c r="AA98" s="457">
        <f>AB98+AC98</f>
        <v>0</v>
      </c>
      <c r="AB98" s="455">
        <f>AB101+AB126</f>
        <v>0</v>
      </c>
      <c r="AC98" s="456">
        <f>AC101+AC126</f>
        <v>0</v>
      </c>
      <c r="AD98" s="572"/>
      <c r="AE98" s="671"/>
      <c r="AF98" s="569"/>
      <c r="AG98" s="457">
        <f>AH98+AI98</f>
        <v>0</v>
      </c>
      <c r="AH98" s="455">
        <f>AH101+AH126</f>
        <v>0</v>
      </c>
      <c r="AI98" s="456">
        <f>AI101+AI126</f>
        <v>0</v>
      </c>
      <c r="AJ98" s="572"/>
      <c r="AK98" s="671"/>
      <c r="AL98" s="569"/>
      <c r="AM98" s="457">
        <f>AN98+AO98</f>
        <v>0</v>
      </c>
      <c r="AN98" s="455">
        <f>AN101+AN126</f>
        <v>0</v>
      </c>
      <c r="AO98" s="456">
        <f>AO101+AO126</f>
        <v>0</v>
      </c>
      <c r="AP98" s="572"/>
      <c r="AQ98" s="671"/>
      <c r="AR98" s="569"/>
      <c r="AS98" s="496"/>
      <c r="AT98" s="496"/>
      <c r="AU98" s="496"/>
      <c r="AV98" s="496"/>
      <c r="AW98" s="496"/>
      <c r="AX98" s="496"/>
      <c r="AY98" s="496"/>
      <c r="AZ98" s="496"/>
      <c r="BA98" s="496"/>
      <c r="BB98" s="496"/>
      <c r="BC98" s="496"/>
      <c r="BD98" s="496"/>
      <c r="BE98" s="496"/>
      <c r="BF98" s="496"/>
    </row>
    <row r="99" spans="1:58" ht="14.25">
      <c r="A99" s="406"/>
      <c r="B99" s="340" t="s">
        <v>1464</v>
      </c>
      <c r="C99" s="407"/>
      <c r="D99" s="408" t="str">
        <f>"5." &amp; ROMAN(B99)</f>
        <v>5.I</v>
      </c>
      <c r="E99" s="378" t="s">
        <v>938</v>
      </c>
      <c r="F99" s="409" t="s">
        <v>1535</v>
      </c>
      <c r="G99" s="454">
        <f>G115+G155</f>
        <v>0</v>
      </c>
      <c r="H99" s="569"/>
      <c r="I99" s="454">
        <f>I115+I155</f>
        <v>0</v>
      </c>
      <c r="J99" s="569"/>
      <c r="K99" s="454">
        <f>K115+K155</f>
        <v>0</v>
      </c>
      <c r="L99" s="569"/>
      <c r="M99" s="454">
        <f>M115+M155</f>
        <v>0</v>
      </c>
      <c r="N99" s="569"/>
      <c r="O99" s="454">
        <f>P99+Q99</f>
        <v>0</v>
      </c>
      <c r="P99" s="455">
        <f>P115+P155</f>
        <v>0</v>
      </c>
      <c r="Q99" s="456">
        <f>Q115+Q155</f>
        <v>0</v>
      </c>
      <c r="R99" s="572"/>
      <c r="S99" s="671"/>
      <c r="T99" s="569"/>
      <c r="U99" s="457">
        <f>V99+W99</f>
        <v>0</v>
      </c>
      <c r="V99" s="455">
        <f>V115+V155</f>
        <v>0</v>
      </c>
      <c r="W99" s="456">
        <f>W115+W155</f>
        <v>0</v>
      </c>
      <c r="X99" s="572"/>
      <c r="Y99" s="671"/>
      <c r="Z99" s="569"/>
      <c r="AA99" s="457">
        <f>AB99+AC99</f>
        <v>0</v>
      </c>
      <c r="AB99" s="455">
        <f>AB115+AB155</f>
        <v>0</v>
      </c>
      <c r="AC99" s="456">
        <f>AC115+AC155</f>
        <v>0</v>
      </c>
      <c r="AD99" s="572"/>
      <c r="AE99" s="671"/>
      <c r="AF99" s="569"/>
      <c r="AG99" s="457">
        <f>AH99+AI99</f>
        <v>0</v>
      </c>
      <c r="AH99" s="455">
        <f>AH115+AH155</f>
        <v>0</v>
      </c>
      <c r="AI99" s="456">
        <f>AI115+AI155</f>
        <v>0</v>
      </c>
      <c r="AJ99" s="572"/>
      <c r="AK99" s="671"/>
      <c r="AL99" s="569"/>
      <c r="AM99" s="457">
        <f>AN99+AO99</f>
        <v>0</v>
      </c>
      <c r="AN99" s="455">
        <f>AN115+AN155</f>
        <v>0</v>
      </c>
      <c r="AO99" s="456">
        <f>AO115+AO155</f>
        <v>0</v>
      </c>
      <c r="AP99" s="572"/>
      <c r="AQ99" s="671"/>
      <c r="AR99" s="569"/>
      <c r="AS99" s="496"/>
      <c r="AT99" s="496"/>
      <c r="AU99" s="496"/>
      <c r="AV99" s="496"/>
      <c r="AW99" s="496"/>
      <c r="AX99" s="496"/>
      <c r="AY99" s="496"/>
      <c r="AZ99" s="496"/>
      <c r="BA99" s="496"/>
      <c r="BB99" s="496"/>
      <c r="BC99" s="496"/>
      <c r="BD99" s="496"/>
      <c r="BE99" s="496"/>
      <c r="BF99" s="496"/>
    </row>
    <row r="100" spans="1:58" hidden="1">
      <c r="D100" s="387"/>
      <c r="E100" s="368"/>
      <c r="F100" s="369"/>
      <c r="G100" s="556"/>
      <c r="H100" s="569"/>
      <c r="I100" s="556"/>
      <c r="J100" s="569"/>
      <c r="K100" s="556"/>
      <c r="L100" s="569"/>
      <c r="M100" s="556"/>
      <c r="N100" s="569"/>
      <c r="O100" s="534"/>
      <c r="P100" s="535"/>
      <c r="Q100" s="536"/>
      <c r="R100" s="672"/>
      <c r="S100" s="672"/>
      <c r="T100" s="673"/>
      <c r="U100" s="535"/>
      <c r="V100" s="535"/>
      <c r="W100" s="536"/>
      <c r="X100" s="672"/>
      <c r="Y100" s="672"/>
      <c r="Z100" s="673"/>
      <c r="AA100" s="535"/>
      <c r="AB100" s="535"/>
      <c r="AC100" s="536"/>
      <c r="AD100" s="672"/>
      <c r="AE100" s="672"/>
      <c r="AF100" s="673"/>
      <c r="AG100" s="535"/>
      <c r="AH100" s="535"/>
      <c r="AI100" s="536"/>
      <c r="AJ100" s="672"/>
      <c r="AK100" s="672"/>
      <c r="AL100" s="673"/>
      <c r="AM100" s="535"/>
      <c r="AN100" s="535"/>
      <c r="AO100" s="536"/>
      <c r="AP100" s="672"/>
      <c r="AQ100" s="672"/>
      <c r="AR100" s="673"/>
      <c r="AS100" s="496"/>
      <c r="AT100" s="496"/>
      <c r="AU100" s="496"/>
      <c r="AV100" s="496"/>
      <c r="AW100" s="496"/>
      <c r="AX100" s="496"/>
      <c r="AY100" s="496"/>
      <c r="AZ100" s="496"/>
      <c r="BA100" s="496"/>
      <c r="BB100" s="496"/>
      <c r="BC100" s="496"/>
      <c r="BD100" s="496"/>
      <c r="BE100" s="496"/>
      <c r="BF100" s="496"/>
    </row>
    <row r="101" spans="1:58">
      <c r="C101" s="341" t="s">
        <v>2304</v>
      </c>
      <c r="D101" s="363" t="s">
        <v>940</v>
      </c>
      <c r="E101" s="830" t="s">
        <v>941</v>
      </c>
      <c r="F101" s="831"/>
      <c r="G101" s="454">
        <f t="shared" ref="G101:M101" si="79">G105+G108</f>
        <v>0</v>
      </c>
      <c r="H101" s="569"/>
      <c r="I101" s="454">
        <f t="shared" si="79"/>
        <v>0</v>
      </c>
      <c r="J101" s="569"/>
      <c r="K101" s="454">
        <f t="shared" si="79"/>
        <v>0</v>
      </c>
      <c r="L101" s="569"/>
      <c r="M101" s="454">
        <f t="shared" si="79"/>
        <v>0</v>
      </c>
      <c r="N101" s="569"/>
      <c r="O101" s="454">
        <f>P101+Q101</f>
        <v>0</v>
      </c>
      <c r="P101" s="455">
        <f>P103</f>
        <v>0</v>
      </c>
      <c r="Q101" s="456">
        <f>Q103</f>
        <v>0</v>
      </c>
      <c r="R101" s="572"/>
      <c r="S101" s="671"/>
      <c r="T101" s="569"/>
      <c r="U101" s="457">
        <f>V101+W101</f>
        <v>0</v>
      </c>
      <c r="V101" s="455">
        <f>V103</f>
        <v>0</v>
      </c>
      <c r="W101" s="456">
        <f>W103</f>
        <v>0</v>
      </c>
      <c r="X101" s="572"/>
      <c r="Y101" s="671"/>
      <c r="Z101" s="569"/>
      <c r="AA101" s="457">
        <f>AB101+AC101</f>
        <v>0</v>
      </c>
      <c r="AB101" s="455">
        <f>AB103</f>
        <v>0</v>
      </c>
      <c r="AC101" s="456">
        <f>AC103</f>
        <v>0</v>
      </c>
      <c r="AD101" s="572"/>
      <c r="AE101" s="671"/>
      <c r="AF101" s="569"/>
      <c r="AG101" s="457">
        <f>AH101+AI101</f>
        <v>0</v>
      </c>
      <c r="AH101" s="455">
        <f>AH103</f>
        <v>0</v>
      </c>
      <c r="AI101" s="456">
        <f>AI103</f>
        <v>0</v>
      </c>
      <c r="AJ101" s="572"/>
      <c r="AK101" s="671"/>
      <c r="AL101" s="569"/>
      <c r="AM101" s="457">
        <f>AN101+AO101</f>
        <v>0</v>
      </c>
      <c r="AN101" s="455">
        <f>AN103</f>
        <v>0</v>
      </c>
      <c r="AO101" s="456">
        <f>AO103</f>
        <v>0</v>
      </c>
      <c r="AP101" s="572"/>
      <c r="AQ101" s="671"/>
      <c r="AR101" s="569"/>
      <c r="AS101" s="496"/>
      <c r="AT101" s="496"/>
      <c r="AU101" s="496"/>
      <c r="AV101" s="496"/>
      <c r="AW101" s="496"/>
      <c r="AX101" s="496"/>
      <c r="AY101" s="496"/>
      <c r="AZ101" s="496"/>
      <c r="BA101" s="496"/>
      <c r="BB101" s="496"/>
      <c r="BC101" s="496"/>
      <c r="BD101" s="496"/>
      <c r="BE101" s="496"/>
      <c r="BF101" s="496"/>
    </row>
    <row r="102" spans="1:58">
      <c r="D102" s="378" t="s">
        <v>942</v>
      </c>
      <c r="E102" s="813" t="s">
        <v>1473</v>
      </c>
      <c r="F102" s="820"/>
      <c r="G102" s="454">
        <f t="shared" ref="G102:AO102" si="80">IF(G98=0,0,G101/G98*100)</f>
        <v>0</v>
      </c>
      <c r="H102" s="569"/>
      <c r="I102" s="454">
        <f t="shared" si="80"/>
        <v>0</v>
      </c>
      <c r="J102" s="569"/>
      <c r="K102" s="454">
        <f t="shared" si="80"/>
        <v>0</v>
      </c>
      <c r="L102" s="569"/>
      <c r="M102" s="454">
        <f t="shared" si="80"/>
        <v>0</v>
      </c>
      <c r="N102" s="569"/>
      <c r="O102" s="454">
        <f t="shared" si="80"/>
        <v>0</v>
      </c>
      <c r="P102" s="455">
        <f t="shared" si="80"/>
        <v>0</v>
      </c>
      <c r="Q102" s="456">
        <f t="shared" si="80"/>
        <v>0</v>
      </c>
      <c r="R102" s="572"/>
      <c r="S102" s="671"/>
      <c r="T102" s="569"/>
      <c r="U102" s="457">
        <f t="shared" si="80"/>
        <v>0</v>
      </c>
      <c r="V102" s="455">
        <f t="shared" si="80"/>
        <v>0</v>
      </c>
      <c r="W102" s="456">
        <f t="shared" si="80"/>
        <v>0</v>
      </c>
      <c r="X102" s="572"/>
      <c r="Y102" s="671"/>
      <c r="Z102" s="569"/>
      <c r="AA102" s="457">
        <f t="shared" si="80"/>
        <v>0</v>
      </c>
      <c r="AB102" s="455">
        <f t="shared" si="80"/>
        <v>0</v>
      </c>
      <c r="AC102" s="456">
        <f t="shared" si="80"/>
        <v>0</v>
      </c>
      <c r="AD102" s="572"/>
      <c r="AE102" s="671"/>
      <c r="AF102" s="569"/>
      <c r="AG102" s="457">
        <f t="shared" si="80"/>
        <v>0</v>
      </c>
      <c r="AH102" s="455">
        <f t="shared" si="80"/>
        <v>0</v>
      </c>
      <c r="AI102" s="456">
        <f t="shared" si="80"/>
        <v>0</v>
      </c>
      <c r="AJ102" s="572"/>
      <c r="AK102" s="671"/>
      <c r="AL102" s="569"/>
      <c r="AM102" s="457">
        <f t="shared" si="80"/>
        <v>0</v>
      </c>
      <c r="AN102" s="455">
        <f t="shared" si="80"/>
        <v>0</v>
      </c>
      <c r="AO102" s="456">
        <f t="shared" si="80"/>
        <v>0</v>
      </c>
      <c r="AP102" s="572"/>
      <c r="AQ102" s="671"/>
      <c r="AR102" s="569"/>
      <c r="AS102" s="496"/>
      <c r="AT102" s="496"/>
      <c r="AU102" s="496"/>
      <c r="AV102" s="496"/>
      <c r="AW102" s="496"/>
      <c r="AX102" s="496"/>
      <c r="AY102" s="496"/>
      <c r="AZ102" s="496"/>
      <c r="BA102" s="496"/>
      <c r="BB102" s="496"/>
      <c r="BC102" s="496"/>
      <c r="BD102" s="496"/>
      <c r="BE102" s="496"/>
      <c r="BF102" s="496"/>
    </row>
    <row r="103" spans="1:58">
      <c r="D103" s="378" t="s">
        <v>943</v>
      </c>
      <c r="E103" s="813" t="s">
        <v>2351</v>
      </c>
      <c r="F103" s="820"/>
      <c r="G103" s="539">
        <f t="shared" ref="G103:M103" si="81">SUMIF($E$114:$E$125,$D103,G$114:G$125)</f>
        <v>0</v>
      </c>
      <c r="H103" s="403"/>
      <c r="I103" s="539">
        <f t="shared" si="81"/>
        <v>0</v>
      </c>
      <c r="J103" s="403"/>
      <c r="K103" s="539">
        <f t="shared" si="81"/>
        <v>0</v>
      </c>
      <c r="L103" s="403"/>
      <c r="M103" s="539">
        <f t="shared" si="81"/>
        <v>0</v>
      </c>
      <c r="N103" s="403"/>
      <c r="O103" s="454">
        <f t="shared" ref="O103:O110" si="82">P103+Q103</f>
        <v>0</v>
      </c>
      <c r="P103" s="537">
        <f>SUMIF($E$114:$E$125,$D103,P$114:P$125)</f>
        <v>0</v>
      </c>
      <c r="Q103" s="538">
        <f>SUMIF($E$114:$E$125,$D103,Q$114:Q$125)</f>
        <v>0</v>
      </c>
      <c r="R103" s="575"/>
      <c r="S103" s="402"/>
      <c r="T103" s="403"/>
      <c r="U103" s="457">
        <f t="shared" ref="U103:U110" si="83">V103+W103</f>
        <v>0</v>
      </c>
      <c r="V103" s="537">
        <f>SUMIF($E$114:$E$125,$D103,V$114:V$125)</f>
        <v>0</v>
      </c>
      <c r="W103" s="538">
        <f>SUMIF($E$114:$E$125,$D103,W$114:W$125)</f>
        <v>0</v>
      </c>
      <c r="X103" s="575"/>
      <c r="Y103" s="402"/>
      <c r="Z103" s="403"/>
      <c r="AA103" s="457">
        <f t="shared" ref="AA103:AA110" si="84">AB103+AC103</f>
        <v>0</v>
      </c>
      <c r="AB103" s="537">
        <f>SUMIF($E$114:$E$125,$D103,AB$114:AB$125)</f>
        <v>0</v>
      </c>
      <c r="AC103" s="538">
        <f>SUMIF($E$114:$E$125,$D103,AC$114:AC$125)</f>
        <v>0</v>
      </c>
      <c r="AD103" s="575"/>
      <c r="AE103" s="402"/>
      <c r="AF103" s="403"/>
      <c r="AG103" s="457">
        <f t="shared" ref="AG103:AG110" si="85">AH103+AI103</f>
        <v>0</v>
      </c>
      <c r="AH103" s="537">
        <f>SUMIF($E$114:$E$125,$D103,AH$114:AH$125)</f>
        <v>0</v>
      </c>
      <c r="AI103" s="538">
        <f>SUMIF($E$114:$E$125,$D103,AI$114:AI$125)</f>
        <v>0</v>
      </c>
      <c r="AJ103" s="575"/>
      <c r="AK103" s="402"/>
      <c r="AL103" s="403"/>
      <c r="AM103" s="457">
        <f t="shared" ref="AM103:AM110" si="86">AN103+AO103</f>
        <v>0</v>
      </c>
      <c r="AN103" s="537">
        <f>SUMIF($E$114:$E$125,$D103,AN$114:AN$125)</f>
        <v>0</v>
      </c>
      <c r="AO103" s="538">
        <f>SUMIF($E$114:$E$125,$D103,AO$114:AO$125)</f>
        <v>0</v>
      </c>
      <c r="AP103" s="575"/>
      <c r="AQ103" s="402"/>
      <c r="AR103" s="403"/>
      <c r="AS103" s="496"/>
      <c r="AT103" s="496"/>
      <c r="AU103" s="496"/>
      <c r="AV103" s="496"/>
      <c r="AW103" s="496"/>
      <c r="AX103" s="496"/>
      <c r="AY103" s="496"/>
      <c r="AZ103" s="496"/>
      <c r="BA103" s="496"/>
      <c r="BB103" s="496"/>
      <c r="BC103" s="496"/>
      <c r="BD103" s="496"/>
      <c r="BE103" s="496"/>
      <c r="BF103" s="496"/>
    </row>
    <row r="104" spans="1:58">
      <c r="D104" s="378" t="s">
        <v>947</v>
      </c>
      <c r="E104" s="813" t="s">
        <v>2352</v>
      </c>
      <c r="F104" s="820"/>
      <c r="G104" s="454">
        <f t="shared" ref="G104:M104" si="87">G105+G108</f>
        <v>0</v>
      </c>
      <c r="H104" s="569"/>
      <c r="I104" s="454">
        <f t="shared" si="87"/>
        <v>0</v>
      </c>
      <c r="J104" s="569"/>
      <c r="K104" s="454">
        <f t="shared" si="87"/>
        <v>0</v>
      </c>
      <c r="L104" s="569"/>
      <c r="M104" s="454">
        <f t="shared" si="87"/>
        <v>0</v>
      </c>
      <c r="N104" s="569"/>
      <c r="O104" s="454">
        <f t="shared" si="82"/>
        <v>0</v>
      </c>
      <c r="P104" s="455">
        <f>P105+P108</f>
        <v>0</v>
      </c>
      <c r="Q104" s="456">
        <f>Q105+Q108</f>
        <v>0</v>
      </c>
      <c r="R104" s="572"/>
      <c r="S104" s="671"/>
      <c r="T104" s="569"/>
      <c r="U104" s="457">
        <f t="shared" si="83"/>
        <v>0</v>
      </c>
      <c r="V104" s="455">
        <f>V105+V108</f>
        <v>0</v>
      </c>
      <c r="W104" s="456">
        <f>W105+W108</f>
        <v>0</v>
      </c>
      <c r="X104" s="572"/>
      <c r="Y104" s="671"/>
      <c r="Z104" s="569"/>
      <c r="AA104" s="457">
        <f t="shared" si="84"/>
        <v>0</v>
      </c>
      <c r="AB104" s="455">
        <f>AB105+AB108</f>
        <v>0</v>
      </c>
      <c r="AC104" s="456">
        <f>AC105+AC108</f>
        <v>0</v>
      </c>
      <c r="AD104" s="572"/>
      <c r="AE104" s="671"/>
      <c r="AF104" s="569"/>
      <c r="AG104" s="457">
        <f t="shared" si="85"/>
        <v>0</v>
      </c>
      <c r="AH104" s="455">
        <f>AH105+AH108</f>
        <v>0</v>
      </c>
      <c r="AI104" s="456">
        <f>AI105+AI108</f>
        <v>0</v>
      </c>
      <c r="AJ104" s="572"/>
      <c r="AK104" s="671"/>
      <c r="AL104" s="569"/>
      <c r="AM104" s="457">
        <f t="shared" si="86"/>
        <v>0</v>
      </c>
      <c r="AN104" s="455">
        <f>AN105+AN108</f>
        <v>0</v>
      </c>
      <c r="AO104" s="456">
        <f>AO105+AO108</f>
        <v>0</v>
      </c>
      <c r="AP104" s="572"/>
      <c r="AQ104" s="671"/>
      <c r="AR104" s="569"/>
      <c r="AS104" s="496"/>
      <c r="AT104" s="496"/>
      <c r="AU104" s="496"/>
      <c r="AV104" s="496"/>
      <c r="AW104" s="496"/>
      <c r="AX104" s="496"/>
      <c r="AY104" s="496"/>
      <c r="AZ104" s="496"/>
      <c r="BA104" s="496"/>
      <c r="BB104" s="496"/>
      <c r="BC104" s="496"/>
      <c r="BD104" s="496"/>
      <c r="BE104" s="496"/>
      <c r="BF104" s="496"/>
    </row>
    <row r="105" spans="1:58" ht="15" customHeight="1">
      <c r="C105" s="341" t="s">
        <v>2304</v>
      </c>
      <c r="D105" s="378" t="s">
        <v>949</v>
      </c>
      <c r="E105" s="828" t="s">
        <v>944</v>
      </c>
      <c r="F105" s="829"/>
      <c r="G105" s="454">
        <f t="shared" ref="G105:M105" si="88">G106+G107</f>
        <v>0</v>
      </c>
      <c r="H105" s="569"/>
      <c r="I105" s="454">
        <f t="shared" si="88"/>
        <v>0</v>
      </c>
      <c r="J105" s="569"/>
      <c r="K105" s="454">
        <f t="shared" si="88"/>
        <v>0</v>
      </c>
      <c r="L105" s="569"/>
      <c r="M105" s="454">
        <f t="shared" si="88"/>
        <v>0</v>
      </c>
      <c r="N105" s="569"/>
      <c r="O105" s="454">
        <f t="shared" si="82"/>
        <v>0</v>
      </c>
      <c r="P105" s="455">
        <f>P106+P107</f>
        <v>0</v>
      </c>
      <c r="Q105" s="456">
        <f>Q106+Q107</f>
        <v>0</v>
      </c>
      <c r="R105" s="572"/>
      <c r="S105" s="671"/>
      <c r="T105" s="569"/>
      <c r="U105" s="457">
        <f t="shared" si="83"/>
        <v>0</v>
      </c>
      <c r="V105" s="455">
        <f>V106+V107</f>
        <v>0</v>
      </c>
      <c r="W105" s="456">
        <f>W106+W107</f>
        <v>0</v>
      </c>
      <c r="X105" s="572"/>
      <c r="Y105" s="671"/>
      <c r="Z105" s="569"/>
      <c r="AA105" s="457">
        <f t="shared" si="84"/>
        <v>0</v>
      </c>
      <c r="AB105" s="455">
        <f>AB106+AB107</f>
        <v>0</v>
      </c>
      <c r="AC105" s="456">
        <f>AC106+AC107</f>
        <v>0</v>
      </c>
      <c r="AD105" s="572"/>
      <c r="AE105" s="671"/>
      <c r="AF105" s="569"/>
      <c r="AG105" s="457">
        <f t="shared" si="85"/>
        <v>0</v>
      </c>
      <c r="AH105" s="455">
        <f>AH106+AH107</f>
        <v>0</v>
      </c>
      <c r="AI105" s="456">
        <f>AI106+AI107</f>
        <v>0</v>
      </c>
      <c r="AJ105" s="572"/>
      <c r="AK105" s="671"/>
      <c r="AL105" s="569"/>
      <c r="AM105" s="457">
        <f t="shared" si="86"/>
        <v>0</v>
      </c>
      <c r="AN105" s="455">
        <f>AN106+AN107</f>
        <v>0</v>
      </c>
      <c r="AO105" s="456">
        <f>AO106+AO107</f>
        <v>0</v>
      </c>
      <c r="AP105" s="572"/>
      <c r="AQ105" s="671"/>
      <c r="AR105" s="569"/>
      <c r="AS105" s="496"/>
      <c r="AT105" s="496"/>
      <c r="AU105" s="496"/>
      <c r="AV105" s="496"/>
      <c r="AW105" s="496"/>
      <c r="AX105" s="496"/>
      <c r="AY105" s="496"/>
      <c r="AZ105" s="496"/>
      <c r="BA105" s="496"/>
      <c r="BB105" s="496"/>
      <c r="BC105" s="496"/>
      <c r="BD105" s="496"/>
      <c r="BE105" s="496"/>
      <c r="BF105" s="496"/>
    </row>
    <row r="106" spans="1:58" ht="15" customHeight="1">
      <c r="D106" s="378" t="s">
        <v>2339</v>
      </c>
      <c r="E106" s="807" t="s">
        <v>945</v>
      </c>
      <c r="F106" s="835"/>
      <c r="G106" s="539">
        <f t="shared" ref="G106:M107" si="89">SUMIF($E$114:$E$125,$D106,G$114:G$125)</f>
        <v>0</v>
      </c>
      <c r="H106" s="403"/>
      <c r="I106" s="539">
        <f t="shared" si="89"/>
        <v>0</v>
      </c>
      <c r="J106" s="403"/>
      <c r="K106" s="539">
        <f t="shared" si="89"/>
        <v>0</v>
      </c>
      <c r="L106" s="403"/>
      <c r="M106" s="539">
        <f t="shared" si="89"/>
        <v>0</v>
      </c>
      <c r="N106" s="403"/>
      <c r="O106" s="454">
        <f t="shared" si="82"/>
        <v>0</v>
      </c>
      <c r="P106" s="537">
        <f>SUMIF($E$114:$E$125,$D106,P$114:P$125)</f>
        <v>0</v>
      </c>
      <c r="Q106" s="538">
        <f>SUMIF($E$114:$E$125,$D106,Q$114:Q$125)</f>
        <v>0</v>
      </c>
      <c r="R106" s="575"/>
      <c r="S106" s="402"/>
      <c r="T106" s="403"/>
      <c r="U106" s="457">
        <f t="shared" si="83"/>
        <v>0</v>
      </c>
      <c r="V106" s="537">
        <f>SUMIF($E$114:$E$125,$D106,V$114:V$125)</f>
        <v>0</v>
      </c>
      <c r="W106" s="538">
        <f>SUMIF($E$114:$E$125,$D106,W$114:W$125)</f>
        <v>0</v>
      </c>
      <c r="X106" s="575"/>
      <c r="Y106" s="402"/>
      <c r="Z106" s="403"/>
      <c r="AA106" s="457">
        <f t="shared" si="84"/>
        <v>0</v>
      </c>
      <c r="AB106" s="537">
        <f>SUMIF($E$114:$E$125,$D106,AB$114:AB$125)</f>
        <v>0</v>
      </c>
      <c r="AC106" s="538">
        <f>SUMIF($E$114:$E$125,$D106,AC$114:AC$125)</f>
        <v>0</v>
      </c>
      <c r="AD106" s="575"/>
      <c r="AE106" s="402"/>
      <c r="AF106" s="403"/>
      <c r="AG106" s="457">
        <f t="shared" si="85"/>
        <v>0</v>
      </c>
      <c r="AH106" s="537">
        <f>SUMIF($E$114:$E$125,$D106,AH$114:AH$125)</f>
        <v>0</v>
      </c>
      <c r="AI106" s="538">
        <f>SUMIF($E$114:$E$125,$D106,AI$114:AI$125)</f>
        <v>0</v>
      </c>
      <c r="AJ106" s="575"/>
      <c r="AK106" s="402"/>
      <c r="AL106" s="403"/>
      <c r="AM106" s="457">
        <f t="shared" si="86"/>
        <v>0</v>
      </c>
      <c r="AN106" s="537">
        <f>SUMIF($E$114:$E$125,$D106,AN$114:AN$125)</f>
        <v>0</v>
      </c>
      <c r="AO106" s="538">
        <f>SUMIF($E$114:$E$125,$D106,AO$114:AO$125)</f>
        <v>0</v>
      </c>
      <c r="AP106" s="575"/>
      <c r="AQ106" s="402"/>
      <c r="AR106" s="403"/>
      <c r="AS106" s="496"/>
      <c r="AT106" s="496"/>
      <c r="AU106" s="496"/>
      <c r="AV106" s="496"/>
      <c r="AW106" s="496"/>
      <c r="AX106" s="496"/>
      <c r="AY106" s="496"/>
      <c r="AZ106" s="496"/>
      <c r="BA106" s="496"/>
      <c r="BB106" s="496"/>
      <c r="BC106" s="496"/>
      <c r="BD106" s="496"/>
      <c r="BE106" s="496"/>
      <c r="BF106" s="496"/>
    </row>
    <row r="107" spans="1:58" ht="15" customHeight="1">
      <c r="D107" s="378" t="s">
        <v>2340</v>
      </c>
      <c r="E107" s="807" t="s">
        <v>946</v>
      </c>
      <c r="F107" s="835"/>
      <c r="G107" s="539">
        <f t="shared" si="89"/>
        <v>0</v>
      </c>
      <c r="H107" s="403"/>
      <c r="I107" s="539">
        <f t="shared" si="89"/>
        <v>0</v>
      </c>
      <c r="J107" s="403"/>
      <c r="K107" s="539">
        <f t="shared" si="89"/>
        <v>0</v>
      </c>
      <c r="L107" s="403"/>
      <c r="M107" s="539">
        <f t="shared" si="89"/>
        <v>0</v>
      </c>
      <c r="N107" s="403"/>
      <c r="O107" s="454">
        <f t="shared" si="82"/>
        <v>0</v>
      </c>
      <c r="P107" s="537">
        <f>SUMIF($E$114:$E$125,$D107,P$114:P$125)</f>
        <v>0</v>
      </c>
      <c r="Q107" s="538">
        <f>SUMIF($E$114:$E$125,$D107,Q$114:Q$125)</f>
        <v>0</v>
      </c>
      <c r="R107" s="575"/>
      <c r="S107" s="402"/>
      <c r="T107" s="403"/>
      <c r="U107" s="457">
        <f t="shared" si="83"/>
        <v>0</v>
      </c>
      <c r="V107" s="537">
        <f>SUMIF($E$114:$E$125,$D107,V$114:V$125)</f>
        <v>0</v>
      </c>
      <c r="W107" s="538">
        <f>SUMIF($E$114:$E$125,$D107,W$114:W$125)</f>
        <v>0</v>
      </c>
      <c r="X107" s="575"/>
      <c r="Y107" s="402"/>
      <c r="Z107" s="403"/>
      <c r="AA107" s="457">
        <f t="shared" si="84"/>
        <v>0</v>
      </c>
      <c r="AB107" s="537">
        <f>SUMIF($E$114:$E$125,$D107,AB$114:AB$125)</f>
        <v>0</v>
      </c>
      <c r="AC107" s="538">
        <f>SUMIF($E$114:$E$125,$D107,AC$114:AC$125)</f>
        <v>0</v>
      </c>
      <c r="AD107" s="575"/>
      <c r="AE107" s="402"/>
      <c r="AF107" s="403"/>
      <c r="AG107" s="457">
        <f t="shared" si="85"/>
        <v>0</v>
      </c>
      <c r="AH107" s="537">
        <f>SUMIF($E$114:$E$125,$D107,AH$114:AH$125)</f>
        <v>0</v>
      </c>
      <c r="AI107" s="538">
        <f>SUMIF($E$114:$E$125,$D107,AI$114:AI$125)</f>
        <v>0</v>
      </c>
      <c r="AJ107" s="575"/>
      <c r="AK107" s="402"/>
      <c r="AL107" s="403"/>
      <c r="AM107" s="457">
        <f t="shared" si="86"/>
        <v>0</v>
      </c>
      <c r="AN107" s="537">
        <f>SUMIF($E$114:$E$125,$D107,AN$114:AN$125)</f>
        <v>0</v>
      </c>
      <c r="AO107" s="538">
        <f>SUMIF($E$114:$E$125,$D107,AO$114:AO$125)</f>
        <v>0</v>
      </c>
      <c r="AP107" s="575"/>
      <c r="AQ107" s="402"/>
      <c r="AR107" s="403"/>
      <c r="AS107" s="496"/>
      <c r="AT107" s="496"/>
      <c r="AU107" s="496"/>
      <c r="AV107" s="496"/>
      <c r="AW107" s="496"/>
      <c r="AX107" s="496"/>
      <c r="AY107" s="496"/>
      <c r="AZ107" s="496"/>
      <c r="BA107" s="496"/>
      <c r="BB107" s="496"/>
      <c r="BC107" s="496"/>
      <c r="BD107" s="496"/>
      <c r="BE107" s="496"/>
      <c r="BF107" s="496"/>
    </row>
    <row r="108" spans="1:58" ht="15" customHeight="1">
      <c r="C108" s="341" t="s">
        <v>2304</v>
      </c>
      <c r="D108" s="378" t="s">
        <v>950</v>
      </c>
      <c r="E108" s="828" t="s">
        <v>948</v>
      </c>
      <c r="F108" s="829"/>
      <c r="G108" s="454">
        <f t="shared" ref="G108:M108" si="90">G109+G110</f>
        <v>0</v>
      </c>
      <c r="H108" s="569"/>
      <c r="I108" s="454">
        <f t="shared" si="90"/>
        <v>0</v>
      </c>
      <c r="J108" s="569"/>
      <c r="K108" s="454">
        <f t="shared" si="90"/>
        <v>0</v>
      </c>
      <c r="L108" s="569"/>
      <c r="M108" s="454">
        <f t="shared" si="90"/>
        <v>0</v>
      </c>
      <c r="N108" s="569"/>
      <c r="O108" s="454">
        <f t="shared" si="82"/>
        <v>0</v>
      </c>
      <c r="P108" s="455">
        <f>P109+P110</f>
        <v>0</v>
      </c>
      <c r="Q108" s="456">
        <f>Q109+Q110</f>
        <v>0</v>
      </c>
      <c r="R108" s="572"/>
      <c r="S108" s="671"/>
      <c r="T108" s="569"/>
      <c r="U108" s="457">
        <f t="shared" si="83"/>
        <v>0</v>
      </c>
      <c r="V108" s="455">
        <f>V109+V110</f>
        <v>0</v>
      </c>
      <c r="W108" s="456">
        <f>W109+W110</f>
        <v>0</v>
      </c>
      <c r="X108" s="572"/>
      <c r="Y108" s="671"/>
      <c r="Z108" s="569"/>
      <c r="AA108" s="457">
        <f t="shared" si="84"/>
        <v>0</v>
      </c>
      <c r="AB108" s="455">
        <f>AB109+AB110</f>
        <v>0</v>
      </c>
      <c r="AC108" s="456">
        <f>AC109+AC110</f>
        <v>0</v>
      </c>
      <c r="AD108" s="572"/>
      <c r="AE108" s="671"/>
      <c r="AF108" s="569"/>
      <c r="AG108" s="457">
        <f t="shared" si="85"/>
        <v>0</v>
      </c>
      <c r="AH108" s="455">
        <f>AH109+AH110</f>
        <v>0</v>
      </c>
      <c r="AI108" s="456">
        <f>AI109+AI110</f>
        <v>0</v>
      </c>
      <c r="AJ108" s="572"/>
      <c r="AK108" s="671"/>
      <c r="AL108" s="569"/>
      <c r="AM108" s="457">
        <f t="shared" si="86"/>
        <v>0</v>
      </c>
      <c r="AN108" s="455">
        <f>AN109+AN110</f>
        <v>0</v>
      </c>
      <c r="AO108" s="456">
        <f>AO109+AO110</f>
        <v>0</v>
      </c>
      <c r="AP108" s="572"/>
      <c r="AQ108" s="671"/>
      <c r="AR108" s="569"/>
      <c r="AS108" s="496"/>
      <c r="AT108" s="496"/>
      <c r="AU108" s="496"/>
      <c r="AV108" s="496"/>
      <c r="AW108" s="496"/>
      <c r="AX108" s="496"/>
      <c r="AY108" s="496"/>
      <c r="AZ108" s="496"/>
      <c r="BA108" s="496"/>
      <c r="BB108" s="496"/>
      <c r="BC108" s="496"/>
      <c r="BD108" s="496"/>
      <c r="BE108" s="496"/>
      <c r="BF108" s="496"/>
    </row>
    <row r="109" spans="1:58" ht="15" customHeight="1">
      <c r="D109" s="378" t="s">
        <v>2341</v>
      </c>
      <c r="E109" s="807" t="s">
        <v>945</v>
      </c>
      <c r="F109" s="835"/>
      <c r="G109" s="539">
        <f t="shared" ref="G109:M110" si="91">SUMIF($E$114:$E$125,$D109,G$114:G$125)</f>
        <v>0</v>
      </c>
      <c r="H109" s="403"/>
      <c r="I109" s="539">
        <f t="shared" si="91"/>
        <v>0</v>
      </c>
      <c r="J109" s="403"/>
      <c r="K109" s="539">
        <f t="shared" si="91"/>
        <v>0</v>
      </c>
      <c r="L109" s="403"/>
      <c r="M109" s="539">
        <f t="shared" si="91"/>
        <v>0</v>
      </c>
      <c r="N109" s="403"/>
      <c r="O109" s="454">
        <f t="shared" si="82"/>
        <v>0</v>
      </c>
      <c r="P109" s="537">
        <f>SUMIF($E$114:$E$125,$D109,P$114:P$125)</f>
        <v>0</v>
      </c>
      <c r="Q109" s="538">
        <f>SUMIF($E$114:$E$125,$D109,Q$114:Q$125)</f>
        <v>0</v>
      </c>
      <c r="R109" s="575"/>
      <c r="S109" s="402"/>
      <c r="T109" s="403"/>
      <c r="U109" s="457">
        <f t="shared" si="83"/>
        <v>0</v>
      </c>
      <c r="V109" s="537">
        <f>SUMIF($E$114:$E$125,$D109,V$114:V$125)</f>
        <v>0</v>
      </c>
      <c r="W109" s="538">
        <f>SUMIF($E$114:$E$125,$D109,W$114:W$125)</f>
        <v>0</v>
      </c>
      <c r="X109" s="575"/>
      <c r="Y109" s="402"/>
      <c r="Z109" s="403"/>
      <c r="AA109" s="457">
        <f t="shared" si="84"/>
        <v>0</v>
      </c>
      <c r="AB109" s="537">
        <f>SUMIF($E$114:$E$125,$D109,AB$114:AB$125)</f>
        <v>0</v>
      </c>
      <c r="AC109" s="538">
        <f>SUMIF($E$114:$E$125,$D109,AC$114:AC$125)</f>
        <v>0</v>
      </c>
      <c r="AD109" s="575"/>
      <c r="AE109" s="402"/>
      <c r="AF109" s="403"/>
      <c r="AG109" s="457">
        <f t="shared" si="85"/>
        <v>0</v>
      </c>
      <c r="AH109" s="537">
        <f>SUMIF($E$114:$E$125,$D109,AH$114:AH$125)</f>
        <v>0</v>
      </c>
      <c r="AI109" s="538">
        <f>SUMIF($E$114:$E$125,$D109,AI$114:AI$125)</f>
        <v>0</v>
      </c>
      <c r="AJ109" s="575"/>
      <c r="AK109" s="402"/>
      <c r="AL109" s="403"/>
      <c r="AM109" s="457">
        <f t="shared" si="86"/>
        <v>0</v>
      </c>
      <c r="AN109" s="537">
        <f>SUMIF($E$114:$E$125,$D109,AN$114:AN$125)</f>
        <v>0</v>
      </c>
      <c r="AO109" s="538">
        <f>SUMIF($E$114:$E$125,$D109,AO$114:AO$125)</f>
        <v>0</v>
      </c>
      <c r="AP109" s="575"/>
      <c r="AQ109" s="402"/>
      <c r="AR109" s="403"/>
      <c r="AS109" s="496"/>
      <c r="AT109" s="496"/>
      <c r="AU109" s="496"/>
      <c r="AV109" s="496"/>
      <c r="AW109" s="496"/>
      <c r="AX109" s="496"/>
      <c r="AY109" s="496"/>
      <c r="AZ109" s="496"/>
      <c r="BA109" s="496"/>
      <c r="BB109" s="496"/>
      <c r="BC109" s="496"/>
      <c r="BD109" s="496"/>
      <c r="BE109" s="496"/>
      <c r="BF109" s="496"/>
    </row>
    <row r="110" spans="1:58" ht="15" customHeight="1">
      <c r="D110" s="378" t="s">
        <v>2342</v>
      </c>
      <c r="E110" s="807" t="s">
        <v>946</v>
      </c>
      <c r="F110" s="835"/>
      <c r="G110" s="539">
        <f t="shared" si="91"/>
        <v>0</v>
      </c>
      <c r="H110" s="403"/>
      <c r="I110" s="539">
        <f t="shared" si="91"/>
        <v>0</v>
      </c>
      <c r="J110" s="403"/>
      <c r="K110" s="539">
        <f t="shared" si="91"/>
        <v>0</v>
      </c>
      <c r="L110" s="403"/>
      <c r="M110" s="539">
        <f t="shared" si="91"/>
        <v>0</v>
      </c>
      <c r="N110" s="403"/>
      <c r="O110" s="454">
        <f t="shared" si="82"/>
        <v>0</v>
      </c>
      <c r="P110" s="537">
        <f>SUMIF($E$114:$E$125,$D110,P$114:P$125)</f>
        <v>0</v>
      </c>
      <c r="Q110" s="538">
        <f>SUMIF($E$114:$E$125,$D110,Q$114:Q$125)</f>
        <v>0</v>
      </c>
      <c r="R110" s="575"/>
      <c r="S110" s="402"/>
      <c r="T110" s="403"/>
      <c r="U110" s="457">
        <f t="shared" si="83"/>
        <v>0</v>
      </c>
      <c r="V110" s="537">
        <f>SUMIF($E$114:$E$125,$D110,V$114:V$125)</f>
        <v>0</v>
      </c>
      <c r="W110" s="538">
        <f>SUMIF($E$114:$E$125,$D110,W$114:W$125)</f>
        <v>0</v>
      </c>
      <c r="X110" s="575"/>
      <c r="Y110" s="402"/>
      <c r="Z110" s="403"/>
      <c r="AA110" s="457">
        <f t="shared" si="84"/>
        <v>0</v>
      </c>
      <c r="AB110" s="537">
        <f>SUMIF($E$114:$E$125,$D110,AB$114:AB$125)</f>
        <v>0</v>
      </c>
      <c r="AC110" s="538">
        <f>SUMIF($E$114:$E$125,$D110,AC$114:AC$125)</f>
        <v>0</v>
      </c>
      <c r="AD110" s="575"/>
      <c r="AE110" s="402"/>
      <c r="AF110" s="403"/>
      <c r="AG110" s="457">
        <f t="shared" si="85"/>
        <v>0</v>
      </c>
      <c r="AH110" s="537">
        <f>SUMIF($E$114:$E$125,$D110,AH$114:AH$125)</f>
        <v>0</v>
      </c>
      <c r="AI110" s="538">
        <f>SUMIF($E$114:$E$125,$D110,AI$114:AI$125)</f>
        <v>0</v>
      </c>
      <c r="AJ110" s="575"/>
      <c r="AK110" s="402"/>
      <c r="AL110" s="403"/>
      <c r="AM110" s="457">
        <f t="shared" si="86"/>
        <v>0</v>
      </c>
      <c r="AN110" s="537">
        <f>SUMIF($E$114:$E$125,$D110,AN$114:AN$125)</f>
        <v>0</v>
      </c>
      <c r="AO110" s="538">
        <f>SUMIF($E$114:$E$125,$D110,AO$114:AO$125)</f>
        <v>0</v>
      </c>
      <c r="AP110" s="575"/>
      <c r="AQ110" s="402"/>
      <c r="AR110" s="403"/>
      <c r="AS110" s="496"/>
      <c r="AT110" s="496"/>
      <c r="AU110" s="496"/>
      <c r="AV110" s="496"/>
      <c r="AW110" s="496"/>
      <c r="AX110" s="496"/>
      <c r="AY110" s="496"/>
      <c r="AZ110" s="496"/>
      <c r="BA110" s="496"/>
      <c r="BB110" s="496"/>
      <c r="BC110" s="496"/>
      <c r="BD110" s="496"/>
      <c r="BE110" s="496"/>
      <c r="BF110" s="496"/>
    </row>
    <row r="111" spans="1:58" ht="15" customHeight="1">
      <c r="C111" s="349"/>
      <c r="D111" s="378" t="s">
        <v>951</v>
      </c>
      <c r="E111" s="813" t="s">
        <v>2355</v>
      </c>
      <c r="F111" s="820"/>
      <c r="G111" s="454">
        <f t="shared" ref="G111:M111" si="92">G112+G113</f>
        <v>0</v>
      </c>
      <c r="H111" s="569"/>
      <c r="I111" s="454">
        <f t="shared" si="92"/>
        <v>0</v>
      </c>
      <c r="J111" s="569"/>
      <c r="K111" s="454">
        <f t="shared" si="92"/>
        <v>0</v>
      </c>
      <c r="L111" s="569"/>
      <c r="M111" s="454">
        <f t="shared" si="92"/>
        <v>0</v>
      </c>
      <c r="N111" s="569"/>
      <c r="O111" s="540"/>
      <c r="P111" s="402"/>
      <c r="Q111" s="403"/>
      <c r="R111" s="575"/>
      <c r="S111" s="402"/>
      <c r="T111" s="403"/>
      <c r="U111" s="572"/>
      <c r="V111" s="402"/>
      <c r="W111" s="403"/>
      <c r="X111" s="575"/>
      <c r="Y111" s="402"/>
      <c r="Z111" s="403"/>
      <c r="AA111" s="572"/>
      <c r="AB111" s="402"/>
      <c r="AC111" s="403"/>
      <c r="AD111" s="575"/>
      <c r="AE111" s="402"/>
      <c r="AF111" s="403"/>
      <c r="AG111" s="572"/>
      <c r="AH111" s="402"/>
      <c r="AI111" s="403"/>
      <c r="AJ111" s="575"/>
      <c r="AK111" s="402"/>
      <c r="AL111" s="403"/>
      <c r="AM111" s="572"/>
      <c r="AN111" s="402"/>
      <c r="AO111" s="403"/>
      <c r="AP111" s="575"/>
      <c r="AQ111" s="402"/>
      <c r="AR111" s="403"/>
      <c r="AS111" s="496"/>
      <c r="AT111" s="496"/>
      <c r="AU111" s="496"/>
      <c r="AV111" s="496"/>
      <c r="AW111" s="496"/>
      <c r="AX111" s="496"/>
      <c r="AY111" s="496"/>
      <c r="AZ111" s="496"/>
      <c r="BA111" s="496"/>
      <c r="BB111" s="496"/>
      <c r="BC111" s="496"/>
      <c r="BD111" s="496"/>
      <c r="BE111" s="496"/>
      <c r="BF111" s="496"/>
    </row>
    <row r="112" spans="1:58">
      <c r="C112" s="349"/>
      <c r="D112" s="378" t="s">
        <v>2353</v>
      </c>
      <c r="E112" s="809" t="s">
        <v>945</v>
      </c>
      <c r="F112" s="833"/>
      <c r="G112" s="539">
        <f>+'Баланс ТН СТ 1'!G117</f>
        <v>0</v>
      </c>
      <c r="H112" s="403"/>
      <c r="I112" s="539">
        <f>+'Баланс ТН СТ 1'!I117</f>
        <v>0</v>
      </c>
      <c r="J112" s="403"/>
      <c r="K112" s="539">
        <f>+'Баланс ТН СТ 1'!K117</f>
        <v>0</v>
      </c>
      <c r="L112" s="403"/>
      <c r="M112" s="539">
        <f>+'Баланс ТН СТ 1'!M117</f>
        <v>0</v>
      </c>
      <c r="N112" s="403"/>
      <c r="O112" s="540"/>
      <c r="P112" s="402"/>
      <c r="Q112" s="403"/>
      <c r="R112" s="575"/>
      <c r="S112" s="402"/>
      <c r="T112" s="403"/>
      <c r="U112" s="572"/>
      <c r="V112" s="402"/>
      <c r="W112" s="403"/>
      <c r="X112" s="575"/>
      <c r="Y112" s="402"/>
      <c r="Z112" s="403"/>
      <c r="AA112" s="572"/>
      <c r="AB112" s="402"/>
      <c r="AC112" s="403"/>
      <c r="AD112" s="575"/>
      <c r="AE112" s="402"/>
      <c r="AF112" s="403"/>
      <c r="AG112" s="572"/>
      <c r="AH112" s="402"/>
      <c r="AI112" s="403"/>
      <c r="AJ112" s="575"/>
      <c r="AK112" s="402"/>
      <c r="AL112" s="403"/>
      <c r="AM112" s="572"/>
      <c r="AN112" s="402"/>
      <c r="AO112" s="403"/>
      <c r="AP112" s="575"/>
      <c r="AQ112" s="402"/>
      <c r="AR112" s="403"/>
      <c r="AS112" s="496"/>
      <c r="AT112" s="496"/>
      <c r="AU112" s="496"/>
      <c r="AV112" s="496"/>
      <c r="AW112" s="496"/>
      <c r="AX112" s="496"/>
      <c r="AY112" s="496"/>
      <c r="AZ112" s="496"/>
      <c r="BA112" s="496"/>
      <c r="BB112" s="496"/>
      <c r="BC112" s="496"/>
      <c r="BD112" s="496"/>
      <c r="BE112" s="496"/>
      <c r="BF112" s="496"/>
    </row>
    <row r="113" spans="1:58" ht="16.5" thickBot="1">
      <c r="C113" s="349"/>
      <c r="D113" s="378" t="s">
        <v>2354</v>
      </c>
      <c r="E113" s="809" t="s">
        <v>946</v>
      </c>
      <c r="F113" s="833"/>
      <c r="G113" s="539">
        <f>+'Баланс ТН СТ 1'!G118</f>
        <v>0</v>
      </c>
      <c r="H113" s="403"/>
      <c r="I113" s="539">
        <f>+'Баланс ТН СТ 1'!I118</f>
        <v>0</v>
      </c>
      <c r="J113" s="403"/>
      <c r="K113" s="539">
        <f>+'Баланс ТН СТ 1'!K118</f>
        <v>0</v>
      </c>
      <c r="L113" s="403"/>
      <c r="M113" s="539">
        <f>+'Баланс ТН СТ 1'!M118</f>
        <v>0</v>
      </c>
      <c r="N113" s="403"/>
      <c r="O113" s="540"/>
      <c r="P113" s="402"/>
      <c r="Q113" s="403"/>
      <c r="R113" s="575"/>
      <c r="S113" s="402"/>
      <c r="T113" s="403"/>
      <c r="U113" s="572"/>
      <c r="V113" s="402"/>
      <c r="W113" s="403"/>
      <c r="X113" s="575"/>
      <c r="Y113" s="402"/>
      <c r="Z113" s="403"/>
      <c r="AA113" s="572"/>
      <c r="AB113" s="402"/>
      <c r="AC113" s="403"/>
      <c r="AD113" s="575"/>
      <c r="AE113" s="402"/>
      <c r="AF113" s="403"/>
      <c r="AG113" s="572"/>
      <c r="AH113" s="402"/>
      <c r="AI113" s="403"/>
      <c r="AJ113" s="575"/>
      <c r="AK113" s="402"/>
      <c r="AL113" s="403"/>
      <c r="AM113" s="572"/>
      <c r="AN113" s="402"/>
      <c r="AO113" s="403"/>
      <c r="AP113" s="575"/>
      <c r="AQ113" s="402"/>
      <c r="AR113" s="403"/>
      <c r="AS113" s="496"/>
      <c r="AT113" s="496"/>
      <c r="AU113" s="496"/>
      <c r="AV113" s="496"/>
      <c r="AW113" s="496"/>
      <c r="AX113" s="496"/>
      <c r="AY113" s="496"/>
      <c r="AZ113" s="496"/>
      <c r="BA113" s="496"/>
      <c r="BB113" s="496"/>
      <c r="BC113" s="496"/>
      <c r="BD113" s="496"/>
      <c r="BE113" s="496"/>
      <c r="BF113" s="496"/>
    </row>
    <row r="114" spans="1:58" ht="16.5" hidden="1" thickBot="1">
      <c r="B114" s="340" t="s">
        <v>2303</v>
      </c>
      <c r="D114" s="367"/>
      <c r="E114" s="392"/>
      <c r="F114" s="393"/>
      <c r="G114" s="557"/>
      <c r="H114" s="403"/>
      <c r="I114" s="557"/>
      <c r="J114" s="403"/>
      <c r="K114" s="557"/>
      <c r="L114" s="403"/>
      <c r="M114" s="557"/>
      <c r="N114" s="403"/>
      <c r="O114" s="534"/>
      <c r="P114" s="541"/>
      <c r="Q114" s="542"/>
      <c r="R114" s="682"/>
      <c r="S114" s="682"/>
      <c r="T114" s="683"/>
      <c r="U114" s="535"/>
      <c r="V114" s="541"/>
      <c r="W114" s="542"/>
      <c r="X114" s="682"/>
      <c r="Y114" s="682"/>
      <c r="Z114" s="683"/>
      <c r="AA114" s="535"/>
      <c r="AB114" s="541"/>
      <c r="AC114" s="542"/>
      <c r="AD114" s="682"/>
      <c r="AE114" s="682"/>
      <c r="AF114" s="683"/>
      <c r="AG114" s="535"/>
      <c r="AH114" s="541"/>
      <c r="AI114" s="542"/>
      <c r="AJ114" s="682"/>
      <c r="AK114" s="682"/>
      <c r="AL114" s="683"/>
      <c r="AM114" s="535"/>
      <c r="AN114" s="541"/>
      <c r="AO114" s="542"/>
      <c r="AP114" s="682"/>
      <c r="AQ114" s="682"/>
      <c r="AR114" s="683"/>
      <c r="AS114" s="496"/>
      <c r="AT114" s="496"/>
      <c r="AU114" s="496"/>
      <c r="AV114" s="496"/>
      <c r="AW114" s="496"/>
      <c r="AX114" s="496"/>
      <c r="AY114" s="496"/>
      <c r="AZ114" s="496"/>
      <c r="BA114" s="496"/>
      <c r="BB114" s="496"/>
      <c r="BC114" s="496"/>
      <c r="BD114" s="496"/>
      <c r="BE114" s="496"/>
      <c r="BF114" s="496"/>
    </row>
    <row r="115" spans="1:58" ht="16.5" thickTop="1">
      <c r="A115" s="406"/>
      <c r="B115" s="844" t="s">
        <v>1464</v>
      </c>
      <c r="C115" s="414" t="s">
        <v>2304</v>
      </c>
      <c r="D115" s="850" t="str">
        <f>"6." &amp; ROMAN(B115)</f>
        <v>6.I</v>
      </c>
      <c r="E115" s="434" t="s">
        <v>940</v>
      </c>
      <c r="F115" s="417" t="s">
        <v>1535</v>
      </c>
      <c r="G115" s="543">
        <f>+'Баланс ТН СТ 1'!G106</f>
        <v>0</v>
      </c>
      <c r="H115" s="574"/>
      <c r="I115" s="543">
        <f>+'Баланс ТН СТ 1'!I106</f>
        <v>0</v>
      </c>
      <c r="J115" s="574"/>
      <c r="K115" s="543">
        <f>+'Баланс ТН СТ 1'!K106</f>
        <v>0</v>
      </c>
      <c r="L115" s="574"/>
      <c r="M115" s="543">
        <f>+'Баланс ТН СТ 1'!M106</f>
        <v>0</v>
      </c>
      <c r="N115" s="574"/>
      <c r="O115" s="543">
        <f>P115+Q115</f>
        <v>0</v>
      </c>
      <c r="P115" s="544">
        <f>+'Баланс ТН СТ 1'!P106</f>
        <v>0</v>
      </c>
      <c r="Q115" s="545">
        <f>+'Баланс ТН СТ 1'!Q106</f>
        <v>0</v>
      </c>
      <c r="R115" s="677"/>
      <c r="S115" s="678"/>
      <c r="T115" s="574"/>
      <c r="U115" s="640">
        <f>V115+W115</f>
        <v>0</v>
      </c>
      <c r="V115" s="544">
        <f>+'Баланс ТН СТ 1'!V106</f>
        <v>0</v>
      </c>
      <c r="W115" s="545">
        <f>+'Баланс ТН СТ 1'!W106</f>
        <v>0</v>
      </c>
      <c r="X115" s="677"/>
      <c r="Y115" s="678"/>
      <c r="Z115" s="574"/>
      <c r="AA115" s="640">
        <f>AB115+AC115</f>
        <v>0</v>
      </c>
      <c r="AB115" s="544">
        <f>+'Баланс ТН СТ 1'!AB106</f>
        <v>0</v>
      </c>
      <c r="AC115" s="545">
        <f>+'Баланс ТН СТ 1'!AC106</f>
        <v>0</v>
      </c>
      <c r="AD115" s="677"/>
      <c r="AE115" s="678"/>
      <c r="AF115" s="574"/>
      <c r="AG115" s="640">
        <f>AH115+AI115</f>
        <v>0</v>
      </c>
      <c r="AH115" s="544">
        <f>+'Баланс ТН СТ 1'!AH106</f>
        <v>0</v>
      </c>
      <c r="AI115" s="545">
        <f>+'Баланс ТН СТ 1'!AI106</f>
        <v>0</v>
      </c>
      <c r="AJ115" s="677"/>
      <c r="AK115" s="678"/>
      <c r="AL115" s="574"/>
      <c r="AM115" s="640">
        <f>AN115+AO115</f>
        <v>0</v>
      </c>
      <c r="AN115" s="544">
        <f>+'Баланс ТН СТ 1'!AN106</f>
        <v>0</v>
      </c>
      <c r="AO115" s="545">
        <f>+'Баланс ТН СТ 1'!AO106</f>
        <v>0</v>
      </c>
      <c r="AP115" s="677"/>
      <c r="AQ115" s="678"/>
      <c r="AR115" s="574"/>
      <c r="AS115" s="496"/>
      <c r="AT115" s="496"/>
      <c r="AU115" s="496"/>
      <c r="AV115" s="496"/>
      <c r="AW115" s="496"/>
      <c r="AX115" s="496"/>
      <c r="AY115" s="496"/>
      <c r="AZ115" s="496"/>
      <c r="BA115" s="496"/>
      <c r="BB115" s="496"/>
      <c r="BC115" s="496"/>
      <c r="BD115" s="496"/>
      <c r="BE115" s="496"/>
      <c r="BF115" s="496"/>
    </row>
    <row r="116" spans="1:58" ht="14.25">
      <c r="A116" s="406"/>
      <c r="B116" s="844"/>
      <c r="C116" s="407"/>
      <c r="D116" s="851"/>
      <c r="E116" s="378" t="s">
        <v>942</v>
      </c>
      <c r="F116" s="388" t="s">
        <v>1473</v>
      </c>
      <c r="G116" s="454">
        <f>IF(G99=0,0,G115/G99*100)</f>
        <v>0</v>
      </c>
      <c r="H116" s="569"/>
      <c r="I116" s="454">
        <f>IF(I99=0,0,I115/I99*100)</f>
        <v>0</v>
      </c>
      <c r="J116" s="569"/>
      <c r="K116" s="454">
        <f>IF(K99=0,0,K115/K99*100)</f>
        <v>0</v>
      </c>
      <c r="L116" s="569"/>
      <c r="M116" s="454">
        <f>IF(M99=0,0,M115/M99*100)</f>
        <v>0</v>
      </c>
      <c r="N116" s="569"/>
      <c r="O116" s="454">
        <f>IF(O99=0,0,O115/O99*100)</f>
        <v>0</v>
      </c>
      <c r="P116" s="455">
        <f>IF(P99=0,0,P115/P99*100)</f>
        <v>0</v>
      </c>
      <c r="Q116" s="456">
        <f>IF(Q99=0,0,Q115/Q99*100)</f>
        <v>0</v>
      </c>
      <c r="R116" s="572"/>
      <c r="S116" s="671"/>
      <c r="T116" s="569"/>
      <c r="U116" s="457">
        <f>IF(U99=0,0,U115/U99*100)</f>
        <v>0</v>
      </c>
      <c r="V116" s="455">
        <f>IF(V99=0,0,V115/V99*100)</f>
        <v>0</v>
      </c>
      <c r="W116" s="456">
        <f>IF(W99=0,0,W115/W99*100)</f>
        <v>0</v>
      </c>
      <c r="X116" s="572"/>
      <c r="Y116" s="671"/>
      <c r="Z116" s="569"/>
      <c r="AA116" s="457">
        <f>IF(AA99=0,0,AA115/AA99*100)</f>
        <v>0</v>
      </c>
      <c r="AB116" s="455">
        <f>IF(AB99=0,0,AB115/AB99*100)</f>
        <v>0</v>
      </c>
      <c r="AC116" s="456">
        <f>IF(AC99=0,0,AC115/AC99*100)</f>
        <v>0</v>
      </c>
      <c r="AD116" s="572"/>
      <c r="AE116" s="671"/>
      <c r="AF116" s="569"/>
      <c r="AG116" s="457">
        <f>IF(AG99=0,0,AG115/AG99*100)</f>
        <v>0</v>
      </c>
      <c r="AH116" s="455">
        <f>IF(AH99=0,0,AH115/AH99*100)</f>
        <v>0</v>
      </c>
      <c r="AI116" s="456">
        <f>IF(AI99=0,0,AI115/AI99*100)</f>
        <v>0</v>
      </c>
      <c r="AJ116" s="572"/>
      <c r="AK116" s="671"/>
      <c r="AL116" s="569"/>
      <c r="AM116" s="457">
        <f>IF(AM99=0,0,AM115/AM99*100)</f>
        <v>0</v>
      </c>
      <c r="AN116" s="455">
        <f>IF(AN99=0,0,AN115/AN99*100)</f>
        <v>0</v>
      </c>
      <c r="AO116" s="456">
        <f>IF(AO99=0,0,AO115/AO99*100)</f>
        <v>0</v>
      </c>
      <c r="AP116" s="572"/>
      <c r="AQ116" s="671"/>
      <c r="AR116" s="569"/>
      <c r="AS116" s="496"/>
      <c r="AT116" s="496"/>
      <c r="AU116" s="496"/>
      <c r="AV116" s="496"/>
      <c r="AW116" s="496"/>
      <c r="AX116" s="496"/>
      <c r="AY116" s="496"/>
      <c r="AZ116" s="496"/>
      <c r="BA116" s="496"/>
      <c r="BB116" s="496"/>
      <c r="BC116" s="496"/>
      <c r="BD116" s="496"/>
      <c r="BE116" s="496"/>
      <c r="BF116" s="496"/>
    </row>
    <row r="117" spans="1:58" ht="14.25">
      <c r="A117" s="406"/>
      <c r="B117" s="844"/>
      <c r="C117" s="407"/>
      <c r="D117" s="851"/>
      <c r="E117" s="378" t="s">
        <v>943</v>
      </c>
      <c r="F117" s="388" t="s">
        <v>2351</v>
      </c>
      <c r="G117" s="454">
        <f>+'Баланс ТН СТ 1'!G108</f>
        <v>0</v>
      </c>
      <c r="H117" s="569"/>
      <c r="I117" s="454">
        <f>+'Баланс ТН СТ 1'!I108</f>
        <v>0</v>
      </c>
      <c r="J117" s="569"/>
      <c r="K117" s="454">
        <f>+'Баланс ТН СТ 1'!K108</f>
        <v>0</v>
      </c>
      <c r="L117" s="569"/>
      <c r="M117" s="454">
        <f>+'Баланс ТН СТ 1'!M108</f>
        <v>0</v>
      </c>
      <c r="N117" s="569"/>
      <c r="O117" s="454">
        <f t="shared" ref="O117:O124" si="93">P117+Q117</f>
        <v>0</v>
      </c>
      <c r="P117" s="457">
        <f>+'Баланс ТН СТ 1'!P108</f>
        <v>0</v>
      </c>
      <c r="Q117" s="644">
        <f>+'Баланс ТН СТ 1'!Q108</f>
        <v>0</v>
      </c>
      <c r="R117" s="572"/>
      <c r="S117" s="671"/>
      <c r="T117" s="569"/>
      <c r="U117" s="457">
        <f t="shared" ref="U117:U124" si="94">V117+W117</f>
        <v>0</v>
      </c>
      <c r="V117" s="457">
        <f>+'Баланс ТН СТ 1'!V108</f>
        <v>0</v>
      </c>
      <c r="W117" s="644">
        <f>+'Баланс ТН СТ 1'!W108</f>
        <v>0</v>
      </c>
      <c r="X117" s="572"/>
      <c r="Y117" s="671"/>
      <c r="Z117" s="569"/>
      <c r="AA117" s="457">
        <f t="shared" ref="AA117:AA124" si="95">AB117+AC117</f>
        <v>0</v>
      </c>
      <c r="AB117" s="457">
        <f>+'Баланс ТН СТ 1'!AB108</f>
        <v>0</v>
      </c>
      <c r="AC117" s="644">
        <f>+'Баланс ТН СТ 1'!AC108</f>
        <v>0</v>
      </c>
      <c r="AD117" s="572"/>
      <c r="AE117" s="671"/>
      <c r="AF117" s="569"/>
      <c r="AG117" s="457">
        <f t="shared" ref="AG117:AG124" si="96">AH117+AI117</f>
        <v>0</v>
      </c>
      <c r="AH117" s="457">
        <f>+'Баланс ТН СТ 1'!AH108</f>
        <v>0</v>
      </c>
      <c r="AI117" s="644">
        <f>+'Баланс ТН СТ 1'!AI108</f>
        <v>0</v>
      </c>
      <c r="AJ117" s="572"/>
      <c r="AK117" s="671"/>
      <c r="AL117" s="569"/>
      <c r="AM117" s="457">
        <f t="shared" ref="AM117:AM124" si="97">AN117+AO117</f>
        <v>0</v>
      </c>
      <c r="AN117" s="457">
        <f>+'Баланс ТН СТ 1'!AN108</f>
        <v>0</v>
      </c>
      <c r="AO117" s="644">
        <f>+'Баланс ТН СТ 1'!AO108</f>
        <v>0</v>
      </c>
      <c r="AP117" s="572"/>
      <c r="AQ117" s="671"/>
      <c r="AR117" s="569"/>
      <c r="AS117" s="496"/>
      <c r="AT117" s="496"/>
      <c r="AU117" s="496"/>
      <c r="AV117" s="496"/>
      <c r="AW117" s="496"/>
      <c r="AX117" s="496"/>
      <c r="AY117" s="496"/>
      <c r="AZ117" s="496"/>
      <c r="BA117" s="496"/>
      <c r="BB117" s="496"/>
      <c r="BC117" s="496"/>
      <c r="BD117" s="496"/>
      <c r="BE117" s="496"/>
      <c r="BF117" s="496"/>
    </row>
    <row r="118" spans="1:58" ht="14.25">
      <c r="A118" s="406"/>
      <c r="B118" s="844"/>
      <c r="C118" s="407"/>
      <c r="D118" s="851"/>
      <c r="E118" s="378" t="s">
        <v>947</v>
      </c>
      <c r="F118" s="388" t="s">
        <v>2352</v>
      </c>
      <c r="G118" s="454">
        <f t="shared" ref="G118:M118" si="98">G119+G122</f>
        <v>0</v>
      </c>
      <c r="H118" s="569"/>
      <c r="I118" s="454">
        <f t="shared" si="98"/>
        <v>0</v>
      </c>
      <c r="J118" s="569"/>
      <c r="K118" s="454">
        <f t="shared" si="98"/>
        <v>0</v>
      </c>
      <c r="L118" s="569"/>
      <c r="M118" s="454">
        <f t="shared" si="98"/>
        <v>0</v>
      </c>
      <c r="N118" s="569"/>
      <c r="O118" s="454">
        <f t="shared" si="93"/>
        <v>0</v>
      </c>
      <c r="P118" s="455">
        <f>P119+P122</f>
        <v>0</v>
      </c>
      <c r="Q118" s="456">
        <f>Q119+Q122</f>
        <v>0</v>
      </c>
      <c r="R118" s="572"/>
      <c r="S118" s="671"/>
      <c r="T118" s="569"/>
      <c r="U118" s="457">
        <f t="shared" si="94"/>
        <v>0</v>
      </c>
      <c r="V118" s="455">
        <f>V119+V122</f>
        <v>0</v>
      </c>
      <c r="W118" s="456">
        <f>W119+W122</f>
        <v>0</v>
      </c>
      <c r="X118" s="572"/>
      <c r="Y118" s="671"/>
      <c r="Z118" s="569"/>
      <c r="AA118" s="457">
        <f t="shared" si="95"/>
        <v>0</v>
      </c>
      <c r="AB118" s="455">
        <f>AB119+AB122</f>
        <v>0</v>
      </c>
      <c r="AC118" s="456">
        <f>AC119+AC122</f>
        <v>0</v>
      </c>
      <c r="AD118" s="572"/>
      <c r="AE118" s="671"/>
      <c r="AF118" s="569"/>
      <c r="AG118" s="457">
        <f t="shared" si="96"/>
        <v>0</v>
      </c>
      <c r="AH118" s="455">
        <f>AH119+AH122</f>
        <v>0</v>
      </c>
      <c r="AI118" s="456">
        <f>AI119+AI122</f>
        <v>0</v>
      </c>
      <c r="AJ118" s="572"/>
      <c r="AK118" s="671"/>
      <c r="AL118" s="569"/>
      <c r="AM118" s="457">
        <f t="shared" si="97"/>
        <v>0</v>
      </c>
      <c r="AN118" s="455">
        <f>AN119+AN122</f>
        <v>0</v>
      </c>
      <c r="AO118" s="456">
        <f>AO119+AO122</f>
        <v>0</v>
      </c>
      <c r="AP118" s="572"/>
      <c r="AQ118" s="671"/>
      <c r="AR118" s="569"/>
      <c r="AS118" s="496"/>
      <c r="AT118" s="496"/>
      <c r="AU118" s="496"/>
      <c r="AV118" s="496"/>
      <c r="AW118" s="496"/>
      <c r="AX118" s="496"/>
      <c r="AY118" s="496"/>
      <c r="AZ118" s="496"/>
      <c r="BA118" s="496"/>
      <c r="BB118" s="496"/>
      <c r="BC118" s="496"/>
      <c r="BD118" s="496"/>
      <c r="BE118" s="496"/>
      <c r="BF118" s="496"/>
    </row>
    <row r="119" spans="1:58" ht="14.25">
      <c r="A119" s="406"/>
      <c r="B119" s="844"/>
      <c r="C119" s="407"/>
      <c r="D119" s="851"/>
      <c r="E119" s="378" t="s">
        <v>949</v>
      </c>
      <c r="F119" s="421" t="s">
        <v>944</v>
      </c>
      <c r="G119" s="454">
        <f t="shared" ref="G119:M119" si="99">G120+G121</f>
        <v>0</v>
      </c>
      <c r="H119" s="569"/>
      <c r="I119" s="454">
        <f t="shared" si="99"/>
        <v>0</v>
      </c>
      <c r="J119" s="569"/>
      <c r="K119" s="454">
        <f t="shared" si="99"/>
        <v>0</v>
      </c>
      <c r="L119" s="569"/>
      <c r="M119" s="454">
        <f t="shared" si="99"/>
        <v>0</v>
      </c>
      <c r="N119" s="569"/>
      <c r="O119" s="454">
        <f t="shared" si="93"/>
        <v>0</v>
      </c>
      <c r="P119" s="455">
        <f>P120+P121</f>
        <v>0</v>
      </c>
      <c r="Q119" s="456">
        <f>Q120+Q121</f>
        <v>0</v>
      </c>
      <c r="R119" s="572"/>
      <c r="S119" s="671"/>
      <c r="T119" s="569"/>
      <c r="U119" s="457">
        <f t="shared" si="94"/>
        <v>0</v>
      </c>
      <c r="V119" s="455">
        <f>V120+V121</f>
        <v>0</v>
      </c>
      <c r="W119" s="456">
        <f>W120+W121</f>
        <v>0</v>
      </c>
      <c r="X119" s="572"/>
      <c r="Y119" s="671"/>
      <c r="Z119" s="569"/>
      <c r="AA119" s="457">
        <f t="shared" si="95"/>
        <v>0</v>
      </c>
      <c r="AB119" s="455">
        <f>AB120+AB121</f>
        <v>0</v>
      </c>
      <c r="AC119" s="456">
        <f>AC120+AC121</f>
        <v>0</v>
      </c>
      <c r="AD119" s="572"/>
      <c r="AE119" s="671"/>
      <c r="AF119" s="569"/>
      <c r="AG119" s="457">
        <f t="shared" si="96"/>
        <v>0</v>
      </c>
      <c r="AH119" s="455">
        <f>AH120+AH121</f>
        <v>0</v>
      </c>
      <c r="AI119" s="456">
        <f>AI120+AI121</f>
        <v>0</v>
      </c>
      <c r="AJ119" s="572"/>
      <c r="AK119" s="671"/>
      <c r="AL119" s="569"/>
      <c r="AM119" s="457">
        <f t="shared" si="97"/>
        <v>0</v>
      </c>
      <c r="AN119" s="455">
        <f>AN120+AN121</f>
        <v>0</v>
      </c>
      <c r="AO119" s="456">
        <f>AO120+AO121</f>
        <v>0</v>
      </c>
      <c r="AP119" s="572"/>
      <c r="AQ119" s="671"/>
      <c r="AR119" s="569"/>
      <c r="AS119" s="496"/>
      <c r="AT119" s="496"/>
      <c r="AU119" s="496"/>
      <c r="AV119" s="496"/>
      <c r="AW119" s="496"/>
      <c r="AX119" s="496"/>
      <c r="AY119" s="496"/>
      <c r="AZ119" s="496"/>
      <c r="BA119" s="496"/>
      <c r="BB119" s="496"/>
      <c r="BC119" s="496"/>
      <c r="BD119" s="496"/>
      <c r="BE119" s="496"/>
      <c r="BF119" s="496"/>
    </row>
    <row r="120" spans="1:58" ht="14.25">
      <c r="A120" s="406"/>
      <c r="B120" s="844"/>
      <c r="C120" s="407"/>
      <c r="D120" s="851"/>
      <c r="E120" s="378" t="s">
        <v>2339</v>
      </c>
      <c r="F120" s="423" t="s">
        <v>945</v>
      </c>
      <c r="G120" s="454">
        <f>+'Баланс ТН СТ 1'!G111</f>
        <v>0</v>
      </c>
      <c r="H120" s="569"/>
      <c r="I120" s="454">
        <f>+'Баланс ТН СТ 1'!I111</f>
        <v>0</v>
      </c>
      <c r="J120" s="569"/>
      <c r="K120" s="454">
        <f>+'Баланс ТН СТ 1'!K111</f>
        <v>0</v>
      </c>
      <c r="L120" s="569"/>
      <c r="M120" s="454">
        <f>+'Баланс ТН СТ 1'!M111</f>
        <v>0</v>
      </c>
      <c r="N120" s="569"/>
      <c r="O120" s="454">
        <f t="shared" si="93"/>
        <v>0</v>
      </c>
      <c r="P120" s="457">
        <f>+'Баланс ТН СТ 1'!P111</f>
        <v>0</v>
      </c>
      <c r="Q120" s="644">
        <f>+'Баланс ТН СТ 1'!Q111</f>
        <v>0</v>
      </c>
      <c r="R120" s="572"/>
      <c r="S120" s="671"/>
      <c r="T120" s="569"/>
      <c r="U120" s="457">
        <f t="shared" si="94"/>
        <v>0</v>
      </c>
      <c r="V120" s="457">
        <f>+'Баланс ТН СТ 1'!V111</f>
        <v>0</v>
      </c>
      <c r="W120" s="644">
        <f>+'Баланс ТН СТ 1'!W111</f>
        <v>0</v>
      </c>
      <c r="X120" s="572"/>
      <c r="Y120" s="671"/>
      <c r="Z120" s="569"/>
      <c r="AA120" s="457">
        <f t="shared" si="95"/>
        <v>0</v>
      </c>
      <c r="AB120" s="457">
        <f>+'Баланс ТН СТ 1'!AB111</f>
        <v>0</v>
      </c>
      <c r="AC120" s="644">
        <f>+'Баланс ТН СТ 1'!AC111</f>
        <v>0</v>
      </c>
      <c r="AD120" s="572"/>
      <c r="AE120" s="671"/>
      <c r="AF120" s="569"/>
      <c r="AG120" s="457">
        <f t="shared" si="96"/>
        <v>0</v>
      </c>
      <c r="AH120" s="457">
        <f>+'Баланс ТН СТ 1'!AH111</f>
        <v>0</v>
      </c>
      <c r="AI120" s="644">
        <f>+'Баланс ТН СТ 1'!AI111</f>
        <v>0</v>
      </c>
      <c r="AJ120" s="572"/>
      <c r="AK120" s="671"/>
      <c r="AL120" s="569"/>
      <c r="AM120" s="457">
        <f t="shared" si="97"/>
        <v>0</v>
      </c>
      <c r="AN120" s="457">
        <f>+'Баланс ТН СТ 1'!AN111</f>
        <v>0</v>
      </c>
      <c r="AO120" s="644">
        <f>+'Баланс ТН СТ 1'!AO111</f>
        <v>0</v>
      </c>
      <c r="AP120" s="572"/>
      <c r="AQ120" s="671"/>
      <c r="AR120" s="569"/>
      <c r="AS120" s="496"/>
      <c r="AT120" s="496"/>
      <c r="AU120" s="496"/>
      <c r="AV120" s="496"/>
      <c r="AW120" s="496"/>
      <c r="AX120" s="496"/>
      <c r="AY120" s="496"/>
      <c r="AZ120" s="496"/>
      <c r="BA120" s="496"/>
      <c r="BB120" s="496"/>
      <c r="BC120" s="496"/>
      <c r="BD120" s="496"/>
      <c r="BE120" s="496"/>
      <c r="BF120" s="496"/>
    </row>
    <row r="121" spans="1:58" ht="14.25">
      <c r="A121" s="406"/>
      <c r="B121" s="844"/>
      <c r="C121" s="407"/>
      <c r="D121" s="851"/>
      <c r="E121" s="378" t="s">
        <v>2340</v>
      </c>
      <c r="F121" s="423" t="s">
        <v>946</v>
      </c>
      <c r="G121" s="454">
        <f>+'Баланс ТН СТ 1'!G112</f>
        <v>0</v>
      </c>
      <c r="H121" s="569"/>
      <c r="I121" s="454">
        <f>+'Баланс ТН СТ 1'!I112</f>
        <v>0</v>
      </c>
      <c r="J121" s="569"/>
      <c r="K121" s="454">
        <f>+'Баланс ТН СТ 1'!K112</f>
        <v>0</v>
      </c>
      <c r="L121" s="569"/>
      <c r="M121" s="454">
        <f>+'Баланс ТН СТ 1'!M112</f>
        <v>0</v>
      </c>
      <c r="N121" s="569"/>
      <c r="O121" s="454">
        <f t="shared" si="93"/>
        <v>0</v>
      </c>
      <c r="P121" s="457">
        <f>+'Баланс ТН СТ 1'!P112</f>
        <v>0</v>
      </c>
      <c r="Q121" s="644">
        <f>+'Баланс ТН СТ 1'!Q112</f>
        <v>0</v>
      </c>
      <c r="R121" s="572"/>
      <c r="S121" s="671"/>
      <c r="T121" s="569"/>
      <c r="U121" s="457">
        <f t="shared" si="94"/>
        <v>0</v>
      </c>
      <c r="V121" s="457">
        <f>+'Баланс ТН СТ 1'!V112</f>
        <v>0</v>
      </c>
      <c r="W121" s="644">
        <f>+'Баланс ТН СТ 1'!W112</f>
        <v>0</v>
      </c>
      <c r="X121" s="572"/>
      <c r="Y121" s="671"/>
      <c r="Z121" s="569"/>
      <c r="AA121" s="457">
        <f t="shared" si="95"/>
        <v>0</v>
      </c>
      <c r="AB121" s="457">
        <f>+'Баланс ТН СТ 1'!AB112</f>
        <v>0</v>
      </c>
      <c r="AC121" s="644">
        <f>+'Баланс ТН СТ 1'!AC112</f>
        <v>0</v>
      </c>
      <c r="AD121" s="572"/>
      <c r="AE121" s="671"/>
      <c r="AF121" s="569"/>
      <c r="AG121" s="457">
        <f t="shared" si="96"/>
        <v>0</v>
      </c>
      <c r="AH121" s="457">
        <f>+'Баланс ТН СТ 1'!AH112</f>
        <v>0</v>
      </c>
      <c r="AI121" s="644">
        <f>+'Баланс ТН СТ 1'!AI112</f>
        <v>0</v>
      </c>
      <c r="AJ121" s="572"/>
      <c r="AK121" s="671"/>
      <c r="AL121" s="569"/>
      <c r="AM121" s="457">
        <f t="shared" si="97"/>
        <v>0</v>
      </c>
      <c r="AN121" s="457">
        <f>+'Баланс ТН СТ 1'!AN112</f>
        <v>0</v>
      </c>
      <c r="AO121" s="644">
        <f>+'Баланс ТН СТ 1'!AO112</f>
        <v>0</v>
      </c>
      <c r="AP121" s="572"/>
      <c r="AQ121" s="671"/>
      <c r="AR121" s="569"/>
      <c r="AS121" s="496"/>
      <c r="AT121" s="496"/>
      <c r="AU121" s="496"/>
      <c r="AV121" s="496"/>
      <c r="AW121" s="496"/>
      <c r="AX121" s="496"/>
      <c r="AY121" s="496"/>
      <c r="AZ121" s="496"/>
      <c r="BA121" s="496"/>
      <c r="BB121" s="496"/>
      <c r="BC121" s="496"/>
      <c r="BD121" s="496"/>
      <c r="BE121" s="496"/>
      <c r="BF121" s="496"/>
    </row>
    <row r="122" spans="1:58" ht="14.25">
      <c r="A122" s="406"/>
      <c r="B122" s="844"/>
      <c r="C122" s="407"/>
      <c r="D122" s="851"/>
      <c r="E122" s="378" t="s">
        <v>950</v>
      </c>
      <c r="F122" s="421" t="s">
        <v>948</v>
      </c>
      <c r="G122" s="454">
        <f t="shared" ref="G122:M122" si="100">G123+G124</f>
        <v>0</v>
      </c>
      <c r="H122" s="569"/>
      <c r="I122" s="454">
        <f t="shared" si="100"/>
        <v>0</v>
      </c>
      <c r="J122" s="569"/>
      <c r="K122" s="454">
        <f t="shared" si="100"/>
        <v>0</v>
      </c>
      <c r="L122" s="569"/>
      <c r="M122" s="454">
        <f t="shared" si="100"/>
        <v>0</v>
      </c>
      <c r="N122" s="569"/>
      <c r="O122" s="454">
        <f t="shared" si="93"/>
        <v>0</v>
      </c>
      <c r="P122" s="455">
        <f>P123+P124</f>
        <v>0</v>
      </c>
      <c r="Q122" s="456">
        <f>Q123+Q124</f>
        <v>0</v>
      </c>
      <c r="R122" s="572"/>
      <c r="S122" s="671"/>
      <c r="T122" s="569"/>
      <c r="U122" s="457">
        <f t="shared" si="94"/>
        <v>0</v>
      </c>
      <c r="V122" s="455">
        <f>V123+V124</f>
        <v>0</v>
      </c>
      <c r="W122" s="456">
        <f>W123+W124</f>
        <v>0</v>
      </c>
      <c r="X122" s="572"/>
      <c r="Y122" s="671"/>
      <c r="Z122" s="569"/>
      <c r="AA122" s="457">
        <f t="shared" si="95"/>
        <v>0</v>
      </c>
      <c r="AB122" s="455">
        <f>AB123+AB124</f>
        <v>0</v>
      </c>
      <c r="AC122" s="456">
        <f>AC123+AC124</f>
        <v>0</v>
      </c>
      <c r="AD122" s="572"/>
      <c r="AE122" s="671"/>
      <c r="AF122" s="569"/>
      <c r="AG122" s="457">
        <f t="shared" si="96"/>
        <v>0</v>
      </c>
      <c r="AH122" s="455">
        <f>AH123+AH124</f>
        <v>0</v>
      </c>
      <c r="AI122" s="456">
        <f>AI123+AI124</f>
        <v>0</v>
      </c>
      <c r="AJ122" s="572"/>
      <c r="AK122" s="671"/>
      <c r="AL122" s="569"/>
      <c r="AM122" s="457">
        <f t="shared" si="97"/>
        <v>0</v>
      </c>
      <c r="AN122" s="455">
        <f>AN123+AN124</f>
        <v>0</v>
      </c>
      <c r="AO122" s="456">
        <f>AO123+AO124</f>
        <v>0</v>
      </c>
      <c r="AP122" s="572"/>
      <c r="AQ122" s="671"/>
      <c r="AR122" s="569"/>
      <c r="AS122" s="496"/>
      <c r="AT122" s="496"/>
      <c r="AU122" s="496"/>
      <c r="AV122" s="496"/>
      <c r="AW122" s="496"/>
      <c r="AX122" s="496"/>
      <c r="AY122" s="496"/>
      <c r="AZ122" s="496"/>
      <c r="BA122" s="496"/>
      <c r="BB122" s="496"/>
      <c r="BC122" s="496"/>
      <c r="BD122" s="496"/>
      <c r="BE122" s="496"/>
      <c r="BF122" s="496"/>
    </row>
    <row r="123" spans="1:58" ht="14.25">
      <c r="A123" s="406"/>
      <c r="B123" s="844"/>
      <c r="C123" s="407"/>
      <c r="D123" s="851"/>
      <c r="E123" s="378" t="s">
        <v>2341</v>
      </c>
      <c r="F123" s="423" t="s">
        <v>945</v>
      </c>
      <c r="G123" s="454">
        <f>+'Баланс ТН СТ 1'!G114</f>
        <v>0</v>
      </c>
      <c r="H123" s="569"/>
      <c r="I123" s="454">
        <f>+'Баланс ТН СТ 1'!I114</f>
        <v>0</v>
      </c>
      <c r="J123" s="569"/>
      <c r="K123" s="454">
        <f>+'Баланс ТН СТ 1'!K114</f>
        <v>0</v>
      </c>
      <c r="L123" s="569"/>
      <c r="M123" s="454">
        <f>+'Баланс ТН СТ 1'!M114</f>
        <v>0</v>
      </c>
      <c r="N123" s="569"/>
      <c r="O123" s="454">
        <f t="shared" si="93"/>
        <v>0</v>
      </c>
      <c r="P123" s="457">
        <f>+'Баланс ТН СТ 1'!P114</f>
        <v>0</v>
      </c>
      <c r="Q123" s="644">
        <f>+'Баланс ТН СТ 1'!Q114</f>
        <v>0</v>
      </c>
      <c r="R123" s="572"/>
      <c r="S123" s="671"/>
      <c r="T123" s="569"/>
      <c r="U123" s="457">
        <f t="shared" si="94"/>
        <v>0</v>
      </c>
      <c r="V123" s="457">
        <f>+'Баланс ТН СТ 1'!V114</f>
        <v>0</v>
      </c>
      <c r="W123" s="644">
        <f>+'Баланс ТН СТ 1'!W114</f>
        <v>0</v>
      </c>
      <c r="X123" s="572"/>
      <c r="Y123" s="671"/>
      <c r="Z123" s="569"/>
      <c r="AA123" s="457">
        <f t="shared" si="95"/>
        <v>0</v>
      </c>
      <c r="AB123" s="457">
        <f>+'Баланс ТН СТ 1'!AB114</f>
        <v>0</v>
      </c>
      <c r="AC123" s="644">
        <f>+'Баланс ТН СТ 1'!AC114</f>
        <v>0</v>
      </c>
      <c r="AD123" s="572"/>
      <c r="AE123" s="671"/>
      <c r="AF123" s="569"/>
      <c r="AG123" s="457">
        <f t="shared" si="96"/>
        <v>0</v>
      </c>
      <c r="AH123" s="457">
        <f>+'Баланс ТН СТ 1'!AH114</f>
        <v>0</v>
      </c>
      <c r="AI123" s="644">
        <f>+'Баланс ТН СТ 1'!AI114</f>
        <v>0</v>
      </c>
      <c r="AJ123" s="572"/>
      <c r="AK123" s="671"/>
      <c r="AL123" s="569"/>
      <c r="AM123" s="457">
        <f t="shared" si="97"/>
        <v>0</v>
      </c>
      <c r="AN123" s="457">
        <f>+'Баланс ТН СТ 1'!AN114</f>
        <v>0</v>
      </c>
      <c r="AO123" s="644">
        <f>+'Баланс ТН СТ 1'!AO114</f>
        <v>0</v>
      </c>
      <c r="AP123" s="572"/>
      <c r="AQ123" s="671"/>
      <c r="AR123" s="569"/>
      <c r="AS123" s="496"/>
      <c r="AT123" s="496"/>
      <c r="AU123" s="496"/>
      <c r="AV123" s="496"/>
      <c r="AW123" s="496"/>
      <c r="AX123" s="496"/>
      <c r="AY123" s="496"/>
      <c r="AZ123" s="496"/>
      <c r="BA123" s="496"/>
      <c r="BB123" s="496"/>
      <c r="BC123" s="496"/>
      <c r="BD123" s="496"/>
      <c r="BE123" s="496"/>
      <c r="BF123" s="496"/>
    </row>
    <row r="124" spans="1:58" ht="15" thickBot="1">
      <c r="A124" s="406"/>
      <c r="B124" s="844"/>
      <c r="C124" s="407"/>
      <c r="D124" s="852"/>
      <c r="E124" s="438" t="s">
        <v>2342</v>
      </c>
      <c r="F124" s="530" t="s">
        <v>946</v>
      </c>
      <c r="G124" s="461">
        <f>+'Баланс ТН СТ 1'!G115</f>
        <v>0</v>
      </c>
      <c r="H124" s="571"/>
      <c r="I124" s="461">
        <f>+'Баланс ТН СТ 1'!I115</f>
        <v>0</v>
      </c>
      <c r="J124" s="571"/>
      <c r="K124" s="461">
        <f>+'Баланс ТН СТ 1'!K115</f>
        <v>0</v>
      </c>
      <c r="L124" s="571"/>
      <c r="M124" s="461">
        <f>+'Баланс ТН СТ 1'!M115</f>
        <v>0</v>
      </c>
      <c r="N124" s="571"/>
      <c r="O124" s="461">
        <f t="shared" si="93"/>
        <v>0</v>
      </c>
      <c r="P124" s="458">
        <f>+'Баланс ТН СТ 1'!P115</f>
        <v>0</v>
      </c>
      <c r="Q124" s="460">
        <f>+'Баланс ТН СТ 1'!Q115</f>
        <v>0</v>
      </c>
      <c r="R124" s="696"/>
      <c r="S124" s="697"/>
      <c r="T124" s="571"/>
      <c r="U124" s="459">
        <f t="shared" si="94"/>
        <v>0</v>
      </c>
      <c r="V124" s="458">
        <f>+'Баланс ТН СТ 1'!V115</f>
        <v>0</v>
      </c>
      <c r="W124" s="460">
        <f>+'Баланс ТН СТ 1'!W115</f>
        <v>0</v>
      </c>
      <c r="X124" s="696"/>
      <c r="Y124" s="697"/>
      <c r="Z124" s="571"/>
      <c r="AA124" s="459">
        <f t="shared" si="95"/>
        <v>0</v>
      </c>
      <c r="AB124" s="458">
        <f>+'Баланс ТН СТ 1'!AB115</f>
        <v>0</v>
      </c>
      <c r="AC124" s="460">
        <f>+'Баланс ТН СТ 1'!AC115</f>
        <v>0</v>
      </c>
      <c r="AD124" s="696"/>
      <c r="AE124" s="697"/>
      <c r="AF124" s="571"/>
      <c r="AG124" s="459">
        <f t="shared" si="96"/>
        <v>0</v>
      </c>
      <c r="AH124" s="458">
        <f>+'Баланс ТН СТ 1'!AH115</f>
        <v>0</v>
      </c>
      <c r="AI124" s="460">
        <f>+'Баланс ТН СТ 1'!AI115</f>
        <v>0</v>
      </c>
      <c r="AJ124" s="696"/>
      <c r="AK124" s="697"/>
      <c r="AL124" s="571"/>
      <c r="AM124" s="459">
        <f t="shared" si="97"/>
        <v>0</v>
      </c>
      <c r="AN124" s="458">
        <f>+'Баланс ТН СТ 1'!AN115</f>
        <v>0</v>
      </c>
      <c r="AO124" s="460">
        <f>+'Баланс ТН СТ 1'!AO115</f>
        <v>0</v>
      </c>
      <c r="AP124" s="696"/>
      <c r="AQ124" s="697"/>
      <c r="AR124" s="571"/>
      <c r="AS124" s="496"/>
      <c r="AT124" s="496"/>
      <c r="AU124" s="496"/>
      <c r="AV124" s="496"/>
      <c r="AW124" s="496"/>
      <c r="AX124" s="496"/>
      <c r="AY124" s="496"/>
      <c r="AZ124" s="496"/>
      <c r="BA124" s="496"/>
      <c r="BB124" s="496"/>
      <c r="BC124" s="496"/>
      <c r="BD124" s="496"/>
      <c r="BE124" s="496"/>
      <c r="BF124" s="496"/>
    </row>
    <row r="125" spans="1:58" ht="16.5" hidden="1" thickTop="1">
      <c r="D125" s="367"/>
      <c r="E125" s="392"/>
      <c r="F125" s="396"/>
      <c r="G125" s="557"/>
      <c r="H125" s="403"/>
      <c r="I125" s="557"/>
      <c r="J125" s="403"/>
      <c r="K125" s="557"/>
      <c r="L125" s="403"/>
      <c r="M125" s="557"/>
      <c r="N125" s="403"/>
      <c r="O125" s="534"/>
      <c r="P125" s="541"/>
      <c r="Q125" s="542"/>
      <c r="R125" s="682"/>
      <c r="S125" s="682"/>
      <c r="T125" s="683"/>
      <c r="U125" s="535"/>
      <c r="V125" s="541"/>
      <c r="W125" s="542"/>
      <c r="X125" s="682"/>
      <c r="Y125" s="682"/>
      <c r="Z125" s="683"/>
      <c r="AA125" s="535"/>
      <c r="AB125" s="541"/>
      <c r="AC125" s="542"/>
      <c r="AD125" s="682"/>
      <c r="AE125" s="682"/>
      <c r="AF125" s="683"/>
      <c r="AG125" s="535"/>
      <c r="AH125" s="541"/>
      <c r="AI125" s="542"/>
      <c r="AJ125" s="682"/>
      <c r="AK125" s="682"/>
      <c r="AL125" s="683"/>
      <c r="AM125" s="535"/>
      <c r="AN125" s="541"/>
      <c r="AO125" s="542"/>
      <c r="AP125" s="682"/>
      <c r="AQ125" s="682"/>
      <c r="AR125" s="683"/>
      <c r="AS125" s="496"/>
      <c r="AT125" s="496"/>
      <c r="AU125" s="496"/>
      <c r="AV125" s="496"/>
      <c r="AW125" s="496"/>
      <c r="AX125" s="496"/>
      <c r="AY125" s="496"/>
      <c r="AZ125" s="496"/>
      <c r="BA125" s="496"/>
      <c r="BB125" s="496"/>
      <c r="BC125" s="496"/>
      <c r="BD125" s="496"/>
      <c r="BE125" s="496"/>
      <c r="BF125" s="496"/>
    </row>
    <row r="126" spans="1:58" ht="16.5" thickTop="1">
      <c r="C126" s="341" t="s">
        <v>2304</v>
      </c>
      <c r="D126" s="363" t="s">
        <v>953</v>
      </c>
      <c r="E126" s="830" t="s">
        <v>955</v>
      </c>
      <c r="F126" s="831"/>
      <c r="G126" s="454">
        <f t="shared" ref="G126:M126" si="101">G127+G138+G150</f>
        <v>0</v>
      </c>
      <c r="H126" s="569"/>
      <c r="I126" s="454">
        <f t="shared" si="101"/>
        <v>0</v>
      </c>
      <c r="J126" s="569"/>
      <c r="K126" s="454">
        <f t="shared" si="101"/>
        <v>0</v>
      </c>
      <c r="L126" s="569"/>
      <c r="M126" s="454">
        <f t="shared" si="101"/>
        <v>0</v>
      </c>
      <c r="N126" s="569"/>
      <c r="O126" s="454">
        <f t="shared" ref="O126:O153" si="102">P126+Q126</f>
        <v>0</v>
      </c>
      <c r="P126" s="455">
        <f>P127+P138+P150</f>
        <v>0</v>
      </c>
      <c r="Q126" s="456">
        <f>Q127+Q138+Q150</f>
        <v>0</v>
      </c>
      <c r="R126" s="572"/>
      <c r="S126" s="671"/>
      <c r="T126" s="569"/>
      <c r="U126" s="457">
        <f t="shared" ref="U126:U153" si="103">V126+W126</f>
        <v>0</v>
      </c>
      <c r="V126" s="455">
        <f>V127+V138+V150</f>
        <v>0</v>
      </c>
      <c r="W126" s="456">
        <f>W127+W138+W150</f>
        <v>0</v>
      </c>
      <c r="X126" s="572"/>
      <c r="Y126" s="671"/>
      <c r="Z126" s="569"/>
      <c r="AA126" s="457">
        <f t="shared" ref="AA126:AA153" si="104">AB126+AC126</f>
        <v>0</v>
      </c>
      <c r="AB126" s="455">
        <f>AB127+AB138+AB150</f>
        <v>0</v>
      </c>
      <c r="AC126" s="456">
        <f>AC127+AC138+AC150</f>
        <v>0</v>
      </c>
      <c r="AD126" s="572"/>
      <c r="AE126" s="671"/>
      <c r="AF126" s="569"/>
      <c r="AG126" s="457">
        <f t="shared" ref="AG126:AG153" si="105">AH126+AI126</f>
        <v>0</v>
      </c>
      <c r="AH126" s="455">
        <f>AH127+AH138+AH150</f>
        <v>0</v>
      </c>
      <c r="AI126" s="456">
        <f>AI127+AI138+AI150</f>
        <v>0</v>
      </c>
      <c r="AJ126" s="572"/>
      <c r="AK126" s="671"/>
      <c r="AL126" s="569"/>
      <c r="AM126" s="457">
        <f t="shared" ref="AM126:AM153" si="106">AN126+AO126</f>
        <v>0</v>
      </c>
      <c r="AN126" s="455">
        <f>AN127+AN138+AN150</f>
        <v>0</v>
      </c>
      <c r="AO126" s="456">
        <f>AO127+AO138+AO150</f>
        <v>0</v>
      </c>
      <c r="AP126" s="572"/>
      <c r="AQ126" s="671"/>
      <c r="AR126" s="569"/>
      <c r="AS126" s="496"/>
      <c r="AT126" s="496"/>
      <c r="AU126" s="496"/>
      <c r="AV126" s="496"/>
      <c r="AW126" s="496"/>
      <c r="AX126" s="496"/>
      <c r="AY126" s="496"/>
      <c r="AZ126" s="496"/>
      <c r="BA126" s="496"/>
      <c r="BB126" s="496"/>
      <c r="BC126" s="496"/>
      <c r="BD126" s="496"/>
      <c r="BE126" s="496"/>
      <c r="BF126" s="496"/>
    </row>
    <row r="127" spans="1:58">
      <c r="C127" s="341" t="s">
        <v>2304</v>
      </c>
      <c r="D127" s="378" t="s">
        <v>956</v>
      </c>
      <c r="E127" s="813" t="s">
        <v>1479</v>
      </c>
      <c r="F127" s="814"/>
      <c r="G127" s="454">
        <f t="shared" ref="G127:M129" si="107">G131+G135</f>
        <v>0</v>
      </c>
      <c r="H127" s="569"/>
      <c r="I127" s="454">
        <f t="shared" si="107"/>
        <v>0</v>
      </c>
      <c r="J127" s="569"/>
      <c r="K127" s="454">
        <f t="shared" si="107"/>
        <v>0</v>
      </c>
      <c r="L127" s="569"/>
      <c r="M127" s="454">
        <f t="shared" si="107"/>
        <v>0</v>
      </c>
      <c r="N127" s="569"/>
      <c r="O127" s="454">
        <f t="shared" si="102"/>
        <v>0</v>
      </c>
      <c r="P127" s="455">
        <f t="shared" ref="P127:Q129" si="108">P131+P135</f>
        <v>0</v>
      </c>
      <c r="Q127" s="456">
        <f t="shared" si="108"/>
        <v>0</v>
      </c>
      <c r="R127" s="572"/>
      <c r="S127" s="671"/>
      <c r="T127" s="569"/>
      <c r="U127" s="457">
        <f t="shared" si="103"/>
        <v>0</v>
      </c>
      <c r="V127" s="455">
        <f t="shared" ref="V127:W129" si="109">V131+V135</f>
        <v>0</v>
      </c>
      <c r="W127" s="456">
        <f t="shared" si="109"/>
        <v>0</v>
      </c>
      <c r="X127" s="572"/>
      <c r="Y127" s="671"/>
      <c r="Z127" s="569"/>
      <c r="AA127" s="457">
        <f t="shared" si="104"/>
        <v>0</v>
      </c>
      <c r="AB127" s="455">
        <f t="shared" ref="AB127:AC129" si="110">AB131+AB135</f>
        <v>0</v>
      </c>
      <c r="AC127" s="456">
        <f t="shared" si="110"/>
        <v>0</v>
      </c>
      <c r="AD127" s="572"/>
      <c r="AE127" s="671"/>
      <c r="AF127" s="569"/>
      <c r="AG127" s="457">
        <f t="shared" si="105"/>
        <v>0</v>
      </c>
      <c r="AH127" s="455">
        <f t="shared" ref="AH127:AI129" si="111">AH131+AH135</f>
        <v>0</v>
      </c>
      <c r="AI127" s="456">
        <f t="shared" si="111"/>
        <v>0</v>
      </c>
      <c r="AJ127" s="572"/>
      <c r="AK127" s="671"/>
      <c r="AL127" s="569"/>
      <c r="AM127" s="457">
        <f t="shared" si="106"/>
        <v>0</v>
      </c>
      <c r="AN127" s="455">
        <f t="shared" ref="AN127:AO129" si="112">AN131+AN135</f>
        <v>0</v>
      </c>
      <c r="AO127" s="456">
        <f t="shared" si="112"/>
        <v>0</v>
      </c>
      <c r="AP127" s="572"/>
      <c r="AQ127" s="671"/>
      <c r="AR127" s="569"/>
      <c r="AS127" s="496"/>
      <c r="AT127" s="496"/>
      <c r="AU127" s="496"/>
      <c r="AV127" s="496"/>
      <c r="AW127" s="496"/>
      <c r="AX127" s="496"/>
      <c r="AY127" s="496"/>
      <c r="AZ127" s="496"/>
      <c r="BA127" s="496"/>
      <c r="BB127" s="496"/>
      <c r="BC127" s="496"/>
      <c r="BD127" s="496"/>
      <c r="BE127" s="496"/>
      <c r="BF127" s="496"/>
    </row>
    <row r="128" spans="1:58">
      <c r="D128" s="378" t="s">
        <v>957</v>
      </c>
      <c r="E128" s="807" t="s">
        <v>1481</v>
      </c>
      <c r="F128" s="808"/>
      <c r="G128" s="454">
        <f t="shared" si="107"/>
        <v>0</v>
      </c>
      <c r="H128" s="569"/>
      <c r="I128" s="454">
        <f t="shared" si="107"/>
        <v>0</v>
      </c>
      <c r="J128" s="569"/>
      <c r="K128" s="454">
        <f t="shared" si="107"/>
        <v>0</v>
      </c>
      <c r="L128" s="569"/>
      <c r="M128" s="454">
        <f t="shared" si="107"/>
        <v>0</v>
      </c>
      <c r="N128" s="569"/>
      <c r="O128" s="454">
        <f t="shared" si="102"/>
        <v>0</v>
      </c>
      <c r="P128" s="455">
        <f t="shared" si="108"/>
        <v>0</v>
      </c>
      <c r="Q128" s="456">
        <f t="shared" si="108"/>
        <v>0</v>
      </c>
      <c r="R128" s="572"/>
      <c r="S128" s="671"/>
      <c r="T128" s="569"/>
      <c r="U128" s="457">
        <f t="shared" si="103"/>
        <v>0</v>
      </c>
      <c r="V128" s="455">
        <f t="shared" si="109"/>
        <v>0</v>
      </c>
      <c r="W128" s="456">
        <f t="shared" si="109"/>
        <v>0</v>
      </c>
      <c r="X128" s="572"/>
      <c r="Y128" s="671"/>
      <c r="Z128" s="569"/>
      <c r="AA128" s="457">
        <f t="shared" si="104"/>
        <v>0</v>
      </c>
      <c r="AB128" s="455">
        <f t="shared" si="110"/>
        <v>0</v>
      </c>
      <c r="AC128" s="456">
        <f t="shared" si="110"/>
        <v>0</v>
      </c>
      <c r="AD128" s="572"/>
      <c r="AE128" s="671"/>
      <c r="AF128" s="569"/>
      <c r="AG128" s="457">
        <f t="shared" si="105"/>
        <v>0</v>
      </c>
      <c r="AH128" s="455">
        <f t="shared" si="111"/>
        <v>0</v>
      </c>
      <c r="AI128" s="456">
        <f t="shared" si="111"/>
        <v>0</v>
      </c>
      <c r="AJ128" s="572"/>
      <c r="AK128" s="671"/>
      <c r="AL128" s="569"/>
      <c r="AM128" s="457">
        <f t="shared" si="106"/>
        <v>0</v>
      </c>
      <c r="AN128" s="455">
        <f t="shared" si="112"/>
        <v>0</v>
      </c>
      <c r="AO128" s="456">
        <f t="shared" si="112"/>
        <v>0</v>
      </c>
      <c r="AP128" s="572"/>
      <c r="AQ128" s="671"/>
      <c r="AR128" s="569"/>
      <c r="AS128" s="496"/>
      <c r="AT128" s="496"/>
      <c r="AU128" s="496"/>
      <c r="AV128" s="496"/>
      <c r="AW128" s="496"/>
      <c r="AX128" s="496"/>
      <c r="AY128" s="496"/>
      <c r="AZ128" s="496"/>
      <c r="BA128" s="496"/>
      <c r="BB128" s="496"/>
      <c r="BC128" s="496"/>
      <c r="BD128" s="496"/>
      <c r="BE128" s="496"/>
      <c r="BF128" s="496"/>
    </row>
    <row r="129" spans="3:58">
      <c r="D129" s="378" t="s">
        <v>958</v>
      </c>
      <c r="E129" s="807" t="s">
        <v>1483</v>
      </c>
      <c r="F129" s="808"/>
      <c r="G129" s="454">
        <f t="shared" si="107"/>
        <v>0</v>
      </c>
      <c r="H129" s="569"/>
      <c r="I129" s="454">
        <f t="shared" si="107"/>
        <v>0</v>
      </c>
      <c r="J129" s="569"/>
      <c r="K129" s="454">
        <f t="shared" si="107"/>
        <v>0</v>
      </c>
      <c r="L129" s="569"/>
      <c r="M129" s="454">
        <f t="shared" si="107"/>
        <v>0</v>
      </c>
      <c r="N129" s="569"/>
      <c r="O129" s="454">
        <f t="shared" si="102"/>
        <v>0</v>
      </c>
      <c r="P129" s="455">
        <f t="shared" si="108"/>
        <v>0</v>
      </c>
      <c r="Q129" s="456">
        <f t="shared" si="108"/>
        <v>0</v>
      </c>
      <c r="R129" s="572"/>
      <c r="S129" s="671"/>
      <c r="T129" s="569"/>
      <c r="U129" s="457">
        <f t="shared" si="103"/>
        <v>0</v>
      </c>
      <c r="V129" s="455">
        <f t="shared" si="109"/>
        <v>0</v>
      </c>
      <c r="W129" s="456">
        <f t="shared" si="109"/>
        <v>0</v>
      </c>
      <c r="X129" s="572"/>
      <c r="Y129" s="671"/>
      <c r="Z129" s="569"/>
      <c r="AA129" s="457">
        <f t="shared" si="104"/>
        <v>0</v>
      </c>
      <c r="AB129" s="455">
        <f t="shared" si="110"/>
        <v>0</v>
      </c>
      <c r="AC129" s="456">
        <f t="shared" si="110"/>
        <v>0</v>
      </c>
      <c r="AD129" s="572"/>
      <c r="AE129" s="671"/>
      <c r="AF129" s="569"/>
      <c r="AG129" s="457">
        <f t="shared" si="105"/>
        <v>0</v>
      </c>
      <c r="AH129" s="455">
        <f t="shared" si="111"/>
        <v>0</v>
      </c>
      <c r="AI129" s="456">
        <f t="shared" si="111"/>
        <v>0</v>
      </c>
      <c r="AJ129" s="572"/>
      <c r="AK129" s="671"/>
      <c r="AL129" s="569"/>
      <c r="AM129" s="457">
        <f t="shared" si="106"/>
        <v>0</v>
      </c>
      <c r="AN129" s="455">
        <f t="shared" si="112"/>
        <v>0</v>
      </c>
      <c r="AO129" s="456">
        <f t="shared" si="112"/>
        <v>0</v>
      </c>
      <c r="AP129" s="572"/>
      <c r="AQ129" s="671"/>
      <c r="AR129" s="569"/>
      <c r="AS129" s="496"/>
      <c r="AT129" s="496"/>
      <c r="AU129" s="496"/>
      <c r="AV129" s="496"/>
      <c r="AW129" s="496"/>
      <c r="AX129" s="496"/>
      <c r="AY129" s="496"/>
      <c r="AZ129" s="496"/>
      <c r="BA129" s="496"/>
      <c r="BB129" s="496"/>
      <c r="BC129" s="496"/>
      <c r="BD129" s="496"/>
      <c r="BE129" s="496"/>
      <c r="BF129" s="496"/>
    </row>
    <row r="130" spans="3:58">
      <c r="D130" s="378" t="s">
        <v>959</v>
      </c>
      <c r="E130" s="807" t="s">
        <v>1485</v>
      </c>
      <c r="F130" s="808"/>
      <c r="G130" s="454">
        <f t="shared" ref="G130:M130" si="113">G134</f>
        <v>0</v>
      </c>
      <c r="H130" s="569"/>
      <c r="I130" s="454">
        <f t="shared" si="113"/>
        <v>0</v>
      </c>
      <c r="J130" s="569"/>
      <c r="K130" s="454">
        <f t="shared" si="113"/>
        <v>0</v>
      </c>
      <c r="L130" s="569"/>
      <c r="M130" s="454">
        <f t="shared" si="113"/>
        <v>0</v>
      </c>
      <c r="N130" s="569"/>
      <c r="O130" s="454">
        <f t="shared" si="102"/>
        <v>0</v>
      </c>
      <c r="P130" s="455">
        <f>P134</f>
        <v>0</v>
      </c>
      <c r="Q130" s="456">
        <f>Q134</f>
        <v>0</v>
      </c>
      <c r="R130" s="572"/>
      <c r="S130" s="671"/>
      <c r="T130" s="569"/>
      <c r="U130" s="457">
        <f t="shared" si="103"/>
        <v>0</v>
      </c>
      <c r="V130" s="455">
        <f>V134</f>
        <v>0</v>
      </c>
      <c r="W130" s="456">
        <f>W134</f>
        <v>0</v>
      </c>
      <c r="X130" s="572"/>
      <c r="Y130" s="671"/>
      <c r="Z130" s="569"/>
      <c r="AA130" s="457">
        <f t="shared" si="104"/>
        <v>0</v>
      </c>
      <c r="AB130" s="455">
        <f>AB134</f>
        <v>0</v>
      </c>
      <c r="AC130" s="456">
        <f>AC134</f>
        <v>0</v>
      </c>
      <c r="AD130" s="572"/>
      <c r="AE130" s="671"/>
      <c r="AF130" s="569"/>
      <c r="AG130" s="457">
        <f t="shared" si="105"/>
        <v>0</v>
      </c>
      <c r="AH130" s="455">
        <f>AH134</f>
        <v>0</v>
      </c>
      <c r="AI130" s="456">
        <f>AI134</f>
        <v>0</v>
      </c>
      <c r="AJ130" s="572"/>
      <c r="AK130" s="671"/>
      <c r="AL130" s="569"/>
      <c r="AM130" s="457">
        <f t="shared" si="106"/>
        <v>0</v>
      </c>
      <c r="AN130" s="455">
        <f>AN134</f>
        <v>0</v>
      </c>
      <c r="AO130" s="456">
        <f>AO134</f>
        <v>0</v>
      </c>
      <c r="AP130" s="572"/>
      <c r="AQ130" s="671"/>
      <c r="AR130" s="569"/>
      <c r="AS130" s="496"/>
      <c r="AT130" s="496"/>
      <c r="AU130" s="496"/>
      <c r="AV130" s="496"/>
      <c r="AW130" s="496"/>
      <c r="AX130" s="496"/>
      <c r="AY130" s="496"/>
      <c r="AZ130" s="496"/>
      <c r="BA130" s="496"/>
      <c r="BB130" s="496"/>
      <c r="BC130" s="496"/>
      <c r="BD130" s="496"/>
      <c r="BE130" s="496"/>
      <c r="BF130" s="496"/>
    </row>
    <row r="131" spans="3:58">
      <c r="C131" s="341" t="s">
        <v>2304</v>
      </c>
      <c r="D131" s="378" t="s">
        <v>1561</v>
      </c>
      <c r="E131" s="809" t="s">
        <v>1487</v>
      </c>
      <c r="F131" s="810"/>
      <c r="G131" s="454">
        <f t="shared" ref="G131:M131" si="114">G132+G133+G134</f>
        <v>0</v>
      </c>
      <c r="H131" s="569"/>
      <c r="I131" s="454">
        <f t="shared" si="114"/>
        <v>0</v>
      </c>
      <c r="J131" s="569"/>
      <c r="K131" s="454">
        <f t="shared" si="114"/>
        <v>0</v>
      </c>
      <c r="L131" s="569"/>
      <c r="M131" s="454">
        <f t="shared" si="114"/>
        <v>0</v>
      </c>
      <c r="N131" s="569"/>
      <c r="O131" s="454">
        <f t="shared" si="102"/>
        <v>0</v>
      </c>
      <c r="P131" s="455">
        <f>P132+P133+P134</f>
        <v>0</v>
      </c>
      <c r="Q131" s="456">
        <f>Q132+Q133+Q134</f>
        <v>0</v>
      </c>
      <c r="R131" s="572"/>
      <c r="S131" s="671"/>
      <c r="T131" s="569"/>
      <c r="U131" s="457">
        <f t="shared" si="103"/>
        <v>0</v>
      </c>
      <c r="V131" s="455">
        <f>V132+V133+V134</f>
        <v>0</v>
      </c>
      <c r="W131" s="456">
        <f>W132+W133+W134</f>
        <v>0</v>
      </c>
      <c r="X131" s="572"/>
      <c r="Y131" s="671"/>
      <c r="Z131" s="569"/>
      <c r="AA131" s="457">
        <f t="shared" si="104"/>
        <v>0</v>
      </c>
      <c r="AB131" s="455">
        <f>AB132+AB133+AB134</f>
        <v>0</v>
      </c>
      <c r="AC131" s="456">
        <f>AC132+AC133+AC134</f>
        <v>0</v>
      </c>
      <c r="AD131" s="572"/>
      <c r="AE131" s="671"/>
      <c r="AF131" s="569"/>
      <c r="AG131" s="457">
        <f t="shared" si="105"/>
        <v>0</v>
      </c>
      <c r="AH131" s="455">
        <f>AH132+AH133+AH134</f>
        <v>0</v>
      </c>
      <c r="AI131" s="456">
        <f>AI132+AI133+AI134</f>
        <v>0</v>
      </c>
      <c r="AJ131" s="572"/>
      <c r="AK131" s="671"/>
      <c r="AL131" s="569"/>
      <c r="AM131" s="457">
        <f t="shared" si="106"/>
        <v>0</v>
      </c>
      <c r="AN131" s="455">
        <f>AN132+AN133+AN134</f>
        <v>0</v>
      </c>
      <c r="AO131" s="456">
        <f>AO132+AO133+AO134</f>
        <v>0</v>
      </c>
      <c r="AP131" s="572"/>
      <c r="AQ131" s="671"/>
      <c r="AR131" s="569"/>
      <c r="AS131" s="496"/>
      <c r="AT131" s="496"/>
      <c r="AU131" s="496"/>
      <c r="AV131" s="496"/>
      <c r="AW131" s="496"/>
      <c r="AX131" s="496"/>
      <c r="AY131" s="496"/>
      <c r="AZ131" s="496"/>
      <c r="BA131" s="496"/>
      <c r="BB131" s="496"/>
      <c r="BC131" s="496"/>
      <c r="BD131" s="496"/>
      <c r="BE131" s="496"/>
      <c r="BF131" s="496"/>
    </row>
    <row r="132" spans="3:58">
      <c r="D132" s="378" t="s">
        <v>1562</v>
      </c>
      <c r="E132" s="807" t="s">
        <v>1481</v>
      </c>
      <c r="F132" s="808"/>
      <c r="G132" s="454">
        <f t="shared" ref="G132:M134" si="115">SUMIF($E$154:$E$183,$D132,G$154:G$183)</f>
        <v>0</v>
      </c>
      <c r="H132" s="569"/>
      <c r="I132" s="454">
        <f t="shared" si="115"/>
        <v>0</v>
      </c>
      <c r="J132" s="569"/>
      <c r="K132" s="454">
        <f t="shared" si="115"/>
        <v>0</v>
      </c>
      <c r="L132" s="569"/>
      <c r="M132" s="454">
        <f t="shared" si="115"/>
        <v>0</v>
      </c>
      <c r="N132" s="569"/>
      <c r="O132" s="454">
        <f t="shared" si="102"/>
        <v>0</v>
      </c>
      <c r="P132" s="455">
        <f t="shared" ref="P132:Q134" si="116">SUMIF($E$154:$E$183,$D132,P$154:P$183)</f>
        <v>0</v>
      </c>
      <c r="Q132" s="456">
        <f t="shared" si="116"/>
        <v>0</v>
      </c>
      <c r="R132" s="572"/>
      <c r="S132" s="671"/>
      <c r="T132" s="569"/>
      <c r="U132" s="457">
        <f t="shared" si="103"/>
        <v>0</v>
      </c>
      <c r="V132" s="455">
        <f t="shared" ref="V132:W134" si="117">SUMIF($E$154:$E$183,$D132,V$154:V$183)</f>
        <v>0</v>
      </c>
      <c r="W132" s="456">
        <f t="shared" si="117"/>
        <v>0</v>
      </c>
      <c r="X132" s="572"/>
      <c r="Y132" s="671"/>
      <c r="Z132" s="569"/>
      <c r="AA132" s="457">
        <f t="shared" si="104"/>
        <v>0</v>
      </c>
      <c r="AB132" s="455">
        <f t="shared" ref="AB132:AC134" si="118">SUMIF($E$154:$E$183,$D132,AB$154:AB$183)</f>
        <v>0</v>
      </c>
      <c r="AC132" s="456">
        <f t="shared" si="118"/>
        <v>0</v>
      </c>
      <c r="AD132" s="572"/>
      <c r="AE132" s="671"/>
      <c r="AF132" s="569"/>
      <c r="AG132" s="457">
        <f t="shared" si="105"/>
        <v>0</v>
      </c>
      <c r="AH132" s="455">
        <f t="shared" ref="AH132:AI134" si="119">SUMIF($E$154:$E$183,$D132,AH$154:AH$183)</f>
        <v>0</v>
      </c>
      <c r="AI132" s="456">
        <f t="shared" si="119"/>
        <v>0</v>
      </c>
      <c r="AJ132" s="572"/>
      <c r="AK132" s="671"/>
      <c r="AL132" s="569"/>
      <c r="AM132" s="457">
        <f t="shared" si="106"/>
        <v>0</v>
      </c>
      <c r="AN132" s="455">
        <f t="shared" ref="AN132:AO134" si="120">SUMIF($E$154:$E$183,$D132,AN$154:AN$183)</f>
        <v>0</v>
      </c>
      <c r="AO132" s="456">
        <f t="shared" si="120"/>
        <v>0</v>
      </c>
      <c r="AP132" s="572"/>
      <c r="AQ132" s="671"/>
      <c r="AR132" s="569"/>
      <c r="AS132" s="496"/>
      <c r="AT132" s="496"/>
      <c r="AU132" s="496"/>
      <c r="AV132" s="496"/>
      <c r="AW132" s="496"/>
      <c r="AX132" s="496"/>
      <c r="AY132" s="496"/>
      <c r="AZ132" s="496"/>
      <c r="BA132" s="496"/>
      <c r="BB132" s="496"/>
      <c r="BC132" s="496"/>
      <c r="BD132" s="496"/>
      <c r="BE132" s="496"/>
      <c r="BF132" s="496"/>
    </row>
    <row r="133" spans="3:58">
      <c r="D133" s="378" t="s">
        <v>1563</v>
      </c>
      <c r="E133" s="807" t="s">
        <v>1483</v>
      </c>
      <c r="F133" s="808"/>
      <c r="G133" s="454">
        <f t="shared" si="115"/>
        <v>0</v>
      </c>
      <c r="H133" s="569"/>
      <c r="I133" s="454">
        <f t="shared" si="115"/>
        <v>0</v>
      </c>
      <c r="J133" s="569"/>
      <c r="K133" s="454">
        <f t="shared" si="115"/>
        <v>0</v>
      </c>
      <c r="L133" s="569"/>
      <c r="M133" s="454">
        <f t="shared" si="115"/>
        <v>0</v>
      </c>
      <c r="N133" s="569"/>
      <c r="O133" s="454">
        <f t="shared" si="102"/>
        <v>0</v>
      </c>
      <c r="P133" s="455">
        <f t="shared" si="116"/>
        <v>0</v>
      </c>
      <c r="Q133" s="456">
        <f t="shared" si="116"/>
        <v>0</v>
      </c>
      <c r="R133" s="572"/>
      <c r="S133" s="671"/>
      <c r="T133" s="569"/>
      <c r="U133" s="457">
        <f t="shared" si="103"/>
        <v>0</v>
      </c>
      <c r="V133" s="455">
        <f t="shared" si="117"/>
        <v>0</v>
      </c>
      <c r="W133" s="456">
        <f t="shared" si="117"/>
        <v>0</v>
      </c>
      <c r="X133" s="572"/>
      <c r="Y133" s="671"/>
      <c r="Z133" s="569"/>
      <c r="AA133" s="457">
        <f t="shared" si="104"/>
        <v>0</v>
      </c>
      <c r="AB133" s="455">
        <f t="shared" si="118"/>
        <v>0</v>
      </c>
      <c r="AC133" s="456">
        <f t="shared" si="118"/>
        <v>0</v>
      </c>
      <c r="AD133" s="572"/>
      <c r="AE133" s="671"/>
      <c r="AF133" s="569"/>
      <c r="AG133" s="457">
        <f t="shared" si="105"/>
        <v>0</v>
      </c>
      <c r="AH133" s="455">
        <f t="shared" si="119"/>
        <v>0</v>
      </c>
      <c r="AI133" s="456">
        <f t="shared" si="119"/>
        <v>0</v>
      </c>
      <c r="AJ133" s="572"/>
      <c r="AK133" s="671"/>
      <c r="AL133" s="569"/>
      <c r="AM133" s="457">
        <f t="shared" si="106"/>
        <v>0</v>
      </c>
      <c r="AN133" s="455">
        <f t="shared" si="120"/>
        <v>0</v>
      </c>
      <c r="AO133" s="456">
        <f t="shared" si="120"/>
        <v>0</v>
      </c>
      <c r="AP133" s="572"/>
      <c r="AQ133" s="671"/>
      <c r="AR133" s="569"/>
      <c r="AS133" s="496"/>
      <c r="AT133" s="496"/>
      <c r="AU133" s="496"/>
      <c r="AV133" s="496"/>
      <c r="AW133" s="496"/>
      <c r="AX133" s="496"/>
      <c r="AY133" s="496"/>
      <c r="AZ133" s="496"/>
      <c r="BA133" s="496"/>
      <c r="BB133" s="496"/>
      <c r="BC133" s="496"/>
      <c r="BD133" s="496"/>
      <c r="BE133" s="496"/>
      <c r="BF133" s="496"/>
    </row>
    <row r="134" spans="3:58">
      <c r="D134" s="378" t="s">
        <v>1564</v>
      </c>
      <c r="E134" s="807" t="s">
        <v>1485</v>
      </c>
      <c r="F134" s="808"/>
      <c r="G134" s="454">
        <f t="shared" si="115"/>
        <v>0</v>
      </c>
      <c r="H134" s="569"/>
      <c r="I134" s="454">
        <f t="shared" si="115"/>
        <v>0</v>
      </c>
      <c r="J134" s="569"/>
      <c r="K134" s="454">
        <f t="shared" si="115"/>
        <v>0</v>
      </c>
      <c r="L134" s="569"/>
      <c r="M134" s="454">
        <f t="shared" si="115"/>
        <v>0</v>
      </c>
      <c r="N134" s="569"/>
      <c r="O134" s="454">
        <f t="shared" si="102"/>
        <v>0</v>
      </c>
      <c r="P134" s="455">
        <f t="shared" si="116"/>
        <v>0</v>
      </c>
      <c r="Q134" s="456">
        <f t="shared" si="116"/>
        <v>0</v>
      </c>
      <c r="R134" s="572"/>
      <c r="S134" s="671"/>
      <c r="T134" s="569"/>
      <c r="U134" s="457">
        <f t="shared" si="103"/>
        <v>0</v>
      </c>
      <c r="V134" s="455">
        <f t="shared" si="117"/>
        <v>0</v>
      </c>
      <c r="W134" s="456">
        <f t="shared" si="117"/>
        <v>0</v>
      </c>
      <c r="X134" s="572"/>
      <c r="Y134" s="671"/>
      <c r="Z134" s="569"/>
      <c r="AA134" s="457">
        <f t="shared" si="104"/>
        <v>0</v>
      </c>
      <c r="AB134" s="455">
        <f t="shared" si="118"/>
        <v>0</v>
      </c>
      <c r="AC134" s="456">
        <f t="shared" si="118"/>
        <v>0</v>
      </c>
      <c r="AD134" s="572"/>
      <c r="AE134" s="671"/>
      <c r="AF134" s="569"/>
      <c r="AG134" s="457">
        <f t="shared" si="105"/>
        <v>0</v>
      </c>
      <c r="AH134" s="455">
        <f t="shared" si="119"/>
        <v>0</v>
      </c>
      <c r="AI134" s="456">
        <f t="shared" si="119"/>
        <v>0</v>
      </c>
      <c r="AJ134" s="572"/>
      <c r="AK134" s="671"/>
      <c r="AL134" s="569"/>
      <c r="AM134" s="457">
        <f t="shared" si="106"/>
        <v>0</v>
      </c>
      <c r="AN134" s="455">
        <f t="shared" si="120"/>
        <v>0</v>
      </c>
      <c r="AO134" s="456">
        <f t="shared" si="120"/>
        <v>0</v>
      </c>
      <c r="AP134" s="572"/>
      <c r="AQ134" s="671"/>
      <c r="AR134" s="569"/>
      <c r="AS134" s="496"/>
      <c r="AT134" s="496"/>
      <c r="AU134" s="496"/>
      <c r="AV134" s="496"/>
      <c r="AW134" s="496"/>
      <c r="AX134" s="496"/>
      <c r="AY134" s="496"/>
      <c r="AZ134" s="496"/>
      <c r="BA134" s="496"/>
      <c r="BB134" s="496"/>
      <c r="BC134" s="496"/>
      <c r="BD134" s="496"/>
      <c r="BE134" s="496"/>
      <c r="BF134" s="496"/>
    </row>
    <row r="135" spans="3:58">
      <c r="C135" s="341" t="s">
        <v>2304</v>
      </c>
      <c r="D135" s="378" t="s">
        <v>1568</v>
      </c>
      <c r="E135" s="809" t="s">
        <v>1492</v>
      </c>
      <c r="F135" s="810"/>
      <c r="G135" s="454">
        <f t="shared" ref="G135:M135" si="121">G136+G137</f>
        <v>0</v>
      </c>
      <c r="H135" s="569"/>
      <c r="I135" s="454">
        <f t="shared" si="121"/>
        <v>0</v>
      </c>
      <c r="J135" s="569"/>
      <c r="K135" s="454">
        <f t="shared" si="121"/>
        <v>0</v>
      </c>
      <c r="L135" s="569"/>
      <c r="M135" s="454">
        <f t="shared" si="121"/>
        <v>0</v>
      </c>
      <c r="N135" s="569"/>
      <c r="O135" s="454">
        <f t="shared" si="102"/>
        <v>0</v>
      </c>
      <c r="P135" s="455">
        <f>P136+P137</f>
        <v>0</v>
      </c>
      <c r="Q135" s="456">
        <f>Q136+Q137</f>
        <v>0</v>
      </c>
      <c r="R135" s="572"/>
      <c r="S135" s="671"/>
      <c r="T135" s="569"/>
      <c r="U135" s="457">
        <f t="shared" si="103"/>
        <v>0</v>
      </c>
      <c r="V135" s="455">
        <f>V136+V137</f>
        <v>0</v>
      </c>
      <c r="W135" s="456">
        <f>W136+W137</f>
        <v>0</v>
      </c>
      <c r="X135" s="572"/>
      <c r="Y135" s="671"/>
      <c r="Z135" s="569"/>
      <c r="AA135" s="457">
        <f t="shared" si="104"/>
        <v>0</v>
      </c>
      <c r="AB135" s="455">
        <f>AB136+AB137</f>
        <v>0</v>
      </c>
      <c r="AC135" s="456">
        <f>AC136+AC137</f>
        <v>0</v>
      </c>
      <c r="AD135" s="572"/>
      <c r="AE135" s="671"/>
      <c r="AF135" s="569"/>
      <c r="AG135" s="457">
        <f t="shared" si="105"/>
        <v>0</v>
      </c>
      <c r="AH135" s="455">
        <f>AH136+AH137</f>
        <v>0</v>
      </c>
      <c r="AI135" s="456">
        <f>AI136+AI137</f>
        <v>0</v>
      </c>
      <c r="AJ135" s="572"/>
      <c r="AK135" s="671"/>
      <c r="AL135" s="569"/>
      <c r="AM135" s="457">
        <f t="shared" si="106"/>
        <v>0</v>
      </c>
      <c r="AN135" s="455">
        <f>AN136+AN137</f>
        <v>0</v>
      </c>
      <c r="AO135" s="456">
        <f>AO136+AO137</f>
        <v>0</v>
      </c>
      <c r="AP135" s="572"/>
      <c r="AQ135" s="671"/>
      <c r="AR135" s="569"/>
      <c r="AS135" s="496"/>
      <c r="AT135" s="496"/>
      <c r="AU135" s="496"/>
      <c r="AV135" s="496"/>
      <c r="AW135" s="496"/>
      <c r="AX135" s="496"/>
      <c r="AY135" s="496"/>
      <c r="AZ135" s="496"/>
      <c r="BA135" s="496"/>
      <c r="BB135" s="496"/>
      <c r="BC135" s="496"/>
      <c r="BD135" s="496"/>
      <c r="BE135" s="496"/>
      <c r="BF135" s="496"/>
    </row>
    <row r="136" spans="3:58">
      <c r="D136" s="378" t="s">
        <v>1569</v>
      </c>
      <c r="E136" s="807" t="s">
        <v>1481</v>
      </c>
      <c r="F136" s="808"/>
      <c r="G136" s="454">
        <f t="shared" ref="G136:M137" si="122">SUMIF($E$154:$E$183,$D136,G$154:G$183)</f>
        <v>0</v>
      </c>
      <c r="H136" s="569"/>
      <c r="I136" s="454">
        <f t="shared" si="122"/>
        <v>0</v>
      </c>
      <c r="J136" s="569"/>
      <c r="K136" s="454">
        <f t="shared" si="122"/>
        <v>0</v>
      </c>
      <c r="L136" s="569"/>
      <c r="M136" s="454">
        <f t="shared" si="122"/>
        <v>0</v>
      </c>
      <c r="N136" s="569"/>
      <c r="O136" s="454">
        <f t="shared" si="102"/>
        <v>0</v>
      </c>
      <c r="P136" s="455">
        <f>SUMIF($E$154:$E$183,$D136,P$154:P$183)</f>
        <v>0</v>
      </c>
      <c r="Q136" s="456">
        <f>SUMIF($E$154:$E$183,$D136,Q$154:Q$183)</f>
        <v>0</v>
      </c>
      <c r="R136" s="572"/>
      <c r="S136" s="671"/>
      <c r="T136" s="569"/>
      <c r="U136" s="457">
        <f t="shared" si="103"/>
        <v>0</v>
      </c>
      <c r="V136" s="455">
        <f>SUMIF($E$154:$E$183,$D136,V$154:V$183)</f>
        <v>0</v>
      </c>
      <c r="W136" s="456">
        <f>SUMIF($E$154:$E$183,$D136,W$154:W$183)</f>
        <v>0</v>
      </c>
      <c r="X136" s="572"/>
      <c r="Y136" s="671"/>
      <c r="Z136" s="569"/>
      <c r="AA136" s="457">
        <f t="shared" si="104"/>
        <v>0</v>
      </c>
      <c r="AB136" s="455">
        <f>SUMIF($E$154:$E$183,$D136,AB$154:AB$183)</f>
        <v>0</v>
      </c>
      <c r="AC136" s="456">
        <f>SUMIF($E$154:$E$183,$D136,AC$154:AC$183)</f>
        <v>0</v>
      </c>
      <c r="AD136" s="572"/>
      <c r="AE136" s="671"/>
      <c r="AF136" s="569"/>
      <c r="AG136" s="457">
        <f t="shared" si="105"/>
        <v>0</v>
      </c>
      <c r="AH136" s="455">
        <f>SUMIF($E$154:$E$183,$D136,AH$154:AH$183)</f>
        <v>0</v>
      </c>
      <c r="AI136" s="456">
        <f>SUMIF($E$154:$E$183,$D136,AI$154:AI$183)</f>
        <v>0</v>
      </c>
      <c r="AJ136" s="572"/>
      <c r="AK136" s="671"/>
      <c r="AL136" s="569"/>
      <c r="AM136" s="457">
        <f t="shared" si="106"/>
        <v>0</v>
      </c>
      <c r="AN136" s="455">
        <f>SUMIF($E$154:$E$183,$D136,AN$154:AN$183)</f>
        <v>0</v>
      </c>
      <c r="AO136" s="456">
        <f>SUMIF($E$154:$E$183,$D136,AO$154:AO$183)</f>
        <v>0</v>
      </c>
      <c r="AP136" s="572"/>
      <c r="AQ136" s="671"/>
      <c r="AR136" s="569"/>
      <c r="AS136" s="496"/>
      <c r="AT136" s="496"/>
      <c r="AU136" s="496"/>
      <c r="AV136" s="496"/>
      <c r="AW136" s="496"/>
      <c r="AX136" s="496"/>
      <c r="AY136" s="496"/>
      <c r="AZ136" s="496"/>
      <c r="BA136" s="496"/>
      <c r="BB136" s="496"/>
      <c r="BC136" s="496"/>
      <c r="BD136" s="496"/>
      <c r="BE136" s="496"/>
      <c r="BF136" s="496"/>
    </row>
    <row r="137" spans="3:58">
      <c r="D137" s="378" t="s">
        <v>1570</v>
      </c>
      <c r="E137" s="807" t="s">
        <v>1483</v>
      </c>
      <c r="F137" s="808"/>
      <c r="G137" s="454">
        <f t="shared" si="122"/>
        <v>0</v>
      </c>
      <c r="H137" s="569"/>
      <c r="I137" s="454">
        <f t="shared" si="122"/>
        <v>0</v>
      </c>
      <c r="J137" s="569"/>
      <c r="K137" s="454">
        <f t="shared" si="122"/>
        <v>0</v>
      </c>
      <c r="L137" s="569"/>
      <c r="M137" s="454">
        <f t="shared" si="122"/>
        <v>0</v>
      </c>
      <c r="N137" s="569"/>
      <c r="O137" s="454">
        <f t="shared" si="102"/>
        <v>0</v>
      </c>
      <c r="P137" s="455">
        <f>SUMIF($E$154:$E$183,$D137,P$154:P$183)</f>
        <v>0</v>
      </c>
      <c r="Q137" s="456">
        <f>SUMIF($E$154:$E$183,$D137,Q$154:Q$183)</f>
        <v>0</v>
      </c>
      <c r="R137" s="572"/>
      <c r="S137" s="671"/>
      <c r="T137" s="569"/>
      <c r="U137" s="457">
        <f t="shared" si="103"/>
        <v>0</v>
      </c>
      <c r="V137" s="455">
        <f>SUMIF($E$154:$E$183,$D137,V$154:V$183)</f>
        <v>0</v>
      </c>
      <c r="W137" s="456">
        <f>SUMIF($E$154:$E$183,$D137,W$154:W$183)</f>
        <v>0</v>
      </c>
      <c r="X137" s="572"/>
      <c r="Y137" s="671"/>
      <c r="Z137" s="569"/>
      <c r="AA137" s="457">
        <f t="shared" si="104"/>
        <v>0</v>
      </c>
      <c r="AB137" s="455">
        <f>SUMIF($E$154:$E$183,$D137,AB$154:AB$183)</f>
        <v>0</v>
      </c>
      <c r="AC137" s="456">
        <f>SUMIF($E$154:$E$183,$D137,AC$154:AC$183)</f>
        <v>0</v>
      </c>
      <c r="AD137" s="572"/>
      <c r="AE137" s="671"/>
      <c r="AF137" s="569"/>
      <c r="AG137" s="457">
        <f t="shared" si="105"/>
        <v>0</v>
      </c>
      <c r="AH137" s="455">
        <f>SUMIF($E$154:$E$183,$D137,AH$154:AH$183)</f>
        <v>0</v>
      </c>
      <c r="AI137" s="456">
        <f>SUMIF($E$154:$E$183,$D137,AI$154:AI$183)</f>
        <v>0</v>
      </c>
      <c r="AJ137" s="572"/>
      <c r="AK137" s="671"/>
      <c r="AL137" s="569"/>
      <c r="AM137" s="457">
        <f t="shared" si="106"/>
        <v>0</v>
      </c>
      <c r="AN137" s="455">
        <f>SUMIF($E$154:$E$183,$D137,AN$154:AN$183)</f>
        <v>0</v>
      </c>
      <c r="AO137" s="456">
        <f>SUMIF($E$154:$E$183,$D137,AO$154:AO$183)</f>
        <v>0</v>
      </c>
      <c r="AP137" s="572"/>
      <c r="AQ137" s="671"/>
      <c r="AR137" s="569"/>
      <c r="AS137" s="496"/>
      <c r="AT137" s="496"/>
      <c r="AU137" s="496"/>
      <c r="AV137" s="496"/>
      <c r="AW137" s="496"/>
      <c r="AX137" s="496"/>
      <c r="AY137" s="496"/>
      <c r="AZ137" s="496"/>
      <c r="BA137" s="496"/>
      <c r="BB137" s="496"/>
      <c r="BC137" s="496"/>
      <c r="BD137" s="496"/>
      <c r="BE137" s="496"/>
      <c r="BF137" s="496"/>
    </row>
    <row r="138" spans="3:58">
      <c r="C138" s="341" t="s">
        <v>2304</v>
      </c>
      <c r="D138" s="378" t="s">
        <v>1571</v>
      </c>
      <c r="E138" s="813" t="s">
        <v>1496</v>
      </c>
      <c r="F138" s="814"/>
      <c r="G138" s="454">
        <f t="shared" ref="G138:M138" si="123">G139+G142+G146</f>
        <v>0</v>
      </c>
      <c r="H138" s="569"/>
      <c r="I138" s="454">
        <f t="shared" si="123"/>
        <v>0</v>
      </c>
      <c r="J138" s="569"/>
      <c r="K138" s="454">
        <f t="shared" si="123"/>
        <v>0</v>
      </c>
      <c r="L138" s="569"/>
      <c r="M138" s="454">
        <f t="shared" si="123"/>
        <v>0</v>
      </c>
      <c r="N138" s="569"/>
      <c r="O138" s="454">
        <f t="shared" si="102"/>
        <v>0</v>
      </c>
      <c r="P138" s="455">
        <f>P139+P142+P146</f>
        <v>0</v>
      </c>
      <c r="Q138" s="456">
        <f>Q139+Q142+Q146</f>
        <v>0</v>
      </c>
      <c r="R138" s="572"/>
      <c r="S138" s="671"/>
      <c r="T138" s="569"/>
      <c r="U138" s="457">
        <f t="shared" si="103"/>
        <v>0</v>
      </c>
      <c r="V138" s="455">
        <f>V139+V142+V146</f>
        <v>0</v>
      </c>
      <c r="W138" s="456">
        <f>W139+W142+W146</f>
        <v>0</v>
      </c>
      <c r="X138" s="572"/>
      <c r="Y138" s="671"/>
      <c r="Z138" s="569"/>
      <c r="AA138" s="457">
        <f t="shared" si="104"/>
        <v>0</v>
      </c>
      <c r="AB138" s="455">
        <f>AB139+AB142+AB146</f>
        <v>0</v>
      </c>
      <c r="AC138" s="456">
        <f>AC139+AC142+AC146</f>
        <v>0</v>
      </c>
      <c r="AD138" s="572"/>
      <c r="AE138" s="671"/>
      <c r="AF138" s="569"/>
      <c r="AG138" s="457">
        <f t="shared" si="105"/>
        <v>0</v>
      </c>
      <c r="AH138" s="455">
        <f>AH139+AH142+AH146</f>
        <v>0</v>
      </c>
      <c r="AI138" s="456">
        <f>AI139+AI142+AI146</f>
        <v>0</v>
      </c>
      <c r="AJ138" s="572"/>
      <c r="AK138" s="671"/>
      <c r="AL138" s="569"/>
      <c r="AM138" s="457">
        <f t="shared" si="106"/>
        <v>0</v>
      </c>
      <c r="AN138" s="455">
        <f>AN139+AN142+AN146</f>
        <v>0</v>
      </c>
      <c r="AO138" s="456">
        <f>AO139+AO142+AO146</f>
        <v>0</v>
      </c>
      <c r="AP138" s="572"/>
      <c r="AQ138" s="671"/>
      <c r="AR138" s="569"/>
      <c r="AS138" s="496"/>
      <c r="AT138" s="496"/>
      <c r="AU138" s="496"/>
      <c r="AV138" s="496"/>
      <c r="AW138" s="496"/>
      <c r="AX138" s="496"/>
      <c r="AY138" s="496"/>
      <c r="AZ138" s="496"/>
      <c r="BA138" s="496"/>
      <c r="BB138" s="496"/>
      <c r="BC138" s="496"/>
      <c r="BD138" s="496"/>
      <c r="BE138" s="496"/>
      <c r="BF138" s="496"/>
    </row>
    <row r="139" spans="3:58">
      <c r="C139" s="341" t="s">
        <v>2304</v>
      </c>
      <c r="D139" s="378" t="s">
        <v>1572</v>
      </c>
      <c r="E139" s="809" t="s">
        <v>1498</v>
      </c>
      <c r="F139" s="810"/>
      <c r="G139" s="454">
        <f t="shared" ref="G139:M139" si="124">G140+G141</f>
        <v>0</v>
      </c>
      <c r="H139" s="569"/>
      <c r="I139" s="454">
        <f t="shared" si="124"/>
        <v>0</v>
      </c>
      <c r="J139" s="569"/>
      <c r="K139" s="454">
        <f t="shared" si="124"/>
        <v>0</v>
      </c>
      <c r="L139" s="569"/>
      <c r="M139" s="454">
        <f t="shared" si="124"/>
        <v>0</v>
      </c>
      <c r="N139" s="569"/>
      <c r="O139" s="454">
        <f t="shared" si="102"/>
        <v>0</v>
      </c>
      <c r="P139" s="455">
        <f>P140+P141</f>
        <v>0</v>
      </c>
      <c r="Q139" s="456">
        <f>Q140+Q141</f>
        <v>0</v>
      </c>
      <c r="R139" s="572"/>
      <c r="S139" s="671"/>
      <c r="T139" s="569"/>
      <c r="U139" s="457">
        <f t="shared" si="103"/>
        <v>0</v>
      </c>
      <c r="V139" s="455">
        <f>V140+V141</f>
        <v>0</v>
      </c>
      <c r="W139" s="456">
        <f>W140+W141</f>
        <v>0</v>
      </c>
      <c r="X139" s="572"/>
      <c r="Y139" s="671"/>
      <c r="Z139" s="569"/>
      <c r="AA139" s="457">
        <f t="shared" si="104"/>
        <v>0</v>
      </c>
      <c r="AB139" s="455">
        <f>AB140+AB141</f>
        <v>0</v>
      </c>
      <c r="AC139" s="456">
        <f>AC140+AC141</f>
        <v>0</v>
      </c>
      <c r="AD139" s="572"/>
      <c r="AE139" s="671"/>
      <c r="AF139" s="569"/>
      <c r="AG139" s="457">
        <f t="shared" si="105"/>
        <v>0</v>
      </c>
      <c r="AH139" s="455">
        <f>AH140+AH141</f>
        <v>0</v>
      </c>
      <c r="AI139" s="456">
        <f>AI140+AI141</f>
        <v>0</v>
      </c>
      <c r="AJ139" s="572"/>
      <c r="AK139" s="671"/>
      <c r="AL139" s="569"/>
      <c r="AM139" s="457">
        <f t="shared" si="106"/>
        <v>0</v>
      </c>
      <c r="AN139" s="455">
        <f>AN140+AN141</f>
        <v>0</v>
      </c>
      <c r="AO139" s="456">
        <f>AO140+AO141</f>
        <v>0</v>
      </c>
      <c r="AP139" s="572"/>
      <c r="AQ139" s="671"/>
      <c r="AR139" s="569"/>
      <c r="AS139" s="496"/>
      <c r="AT139" s="496"/>
      <c r="AU139" s="496"/>
      <c r="AV139" s="496"/>
      <c r="AW139" s="496"/>
      <c r="AX139" s="496"/>
      <c r="AY139" s="496"/>
      <c r="AZ139" s="496"/>
      <c r="BA139" s="496"/>
      <c r="BB139" s="496"/>
      <c r="BC139" s="496"/>
      <c r="BD139" s="496"/>
      <c r="BE139" s="496"/>
      <c r="BF139" s="496"/>
    </row>
    <row r="140" spans="3:58">
      <c r="D140" s="378" t="s">
        <v>1573</v>
      </c>
      <c r="E140" s="807" t="s">
        <v>1481</v>
      </c>
      <c r="F140" s="808"/>
      <c r="G140" s="454">
        <f t="shared" ref="G140:M141" si="125">SUMIF($E$154:$E$183,$D140,G$154:G$183)</f>
        <v>0</v>
      </c>
      <c r="H140" s="569"/>
      <c r="I140" s="454">
        <f t="shared" si="125"/>
        <v>0</v>
      </c>
      <c r="J140" s="569"/>
      <c r="K140" s="454">
        <f t="shared" si="125"/>
        <v>0</v>
      </c>
      <c r="L140" s="569"/>
      <c r="M140" s="454">
        <f t="shared" si="125"/>
        <v>0</v>
      </c>
      <c r="N140" s="569"/>
      <c r="O140" s="454">
        <f t="shared" si="102"/>
        <v>0</v>
      </c>
      <c r="P140" s="455">
        <f>SUMIF($E$154:$E$183,$D140,P$154:P$183)</f>
        <v>0</v>
      </c>
      <c r="Q140" s="456">
        <f>SUMIF($E$154:$E$183,$D140,Q$154:Q$183)</f>
        <v>0</v>
      </c>
      <c r="R140" s="572"/>
      <c r="S140" s="671"/>
      <c r="T140" s="569"/>
      <c r="U140" s="457">
        <f t="shared" si="103"/>
        <v>0</v>
      </c>
      <c r="V140" s="455">
        <f>SUMIF($E$154:$E$183,$D140,V$154:V$183)</f>
        <v>0</v>
      </c>
      <c r="W140" s="456">
        <f>SUMIF($E$154:$E$183,$D140,W$154:W$183)</f>
        <v>0</v>
      </c>
      <c r="X140" s="572"/>
      <c r="Y140" s="671"/>
      <c r="Z140" s="569"/>
      <c r="AA140" s="457">
        <f t="shared" si="104"/>
        <v>0</v>
      </c>
      <c r="AB140" s="455">
        <f>SUMIF($E$154:$E$183,$D140,AB$154:AB$183)</f>
        <v>0</v>
      </c>
      <c r="AC140" s="456">
        <f>SUMIF($E$154:$E$183,$D140,AC$154:AC$183)</f>
        <v>0</v>
      </c>
      <c r="AD140" s="572"/>
      <c r="AE140" s="671"/>
      <c r="AF140" s="569"/>
      <c r="AG140" s="457">
        <f t="shared" si="105"/>
        <v>0</v>
      </c>
      <c r="AH140" s="455">
        <f>SUMIF($E$154:$E$183,$D140,AH$154:AH$183)</f>
        <v>0</v>
      </c>
      <c r="AI140" s="456">
        <f>SUMIF($E$154:$E$183,$D140,AI$154:AI$183)</f>
        <v>0</v>
      </c>
      <c r="AJ140" s="572"/>
      <c r="AK140" s="671"/>
      <c r="AL140" s="569"/>
      <c r="AM140" s="457">
        <f t="shared" si="106"/>
        <v>0</v>
      </c>
      <c r="AN140" s="455">
        <f>SUMIF($E$154:$E$183,$D140,AN$154:AN$183)</f>
        <v>0</v>
      </c>
      <c r="AO140" s="456">
        <f>SUMIF($E$154:$E$183,$D140,AO$154:AO$183)</f>
        <v>0</v>
      </c>
      <c r="AP140" s="572"/>
      <c r="AQ140" s="671"/>
      <c r="AR140" s="569"/>
      <c r="AS140" s="496"/>
      <c r="AT140" s="496"/>
      <c r="AU140" s="496"/>
      <c r="AV140" s="496"/>
      <c r="AW140" s="496"/>
      <c r="AX140" s="496"/>
      <c r="AY140" s="496"/>
      <c r="AZ140" s="496"/>
      <c r="BA140" s="496"/>
      <c r="BB140" s="496"/>
      <c r="BC140" s="496"/>
      <c r="BD140" s="496"/>
      <c r="BE140" s="496"/>
      <c r="BF140" s="496"/>
    </row>
    <row r="141" spans="3:58">
      <c r="D141" s="378" t="s">
        <v>1574</v>
      </c>
      <c r="E141" s="807" t="s">
        <v>1483</v>
      </c>
      <c r="F141" s="808"/>
      <c r="G141" s="454">
        <f t="shared" si="125"/>
        <v>0</v>
      </c>
      <c r="H141" s="569"/>
      <c r="I141" s="454">
        <f t="shared" si="125"/>
        <v>0</v>
      </c>
      <c r="J141" s="569"/>
      <c r="K141" s="454">
        <f t="shared" si="125"/>
        <v>0</v>
      </c>
      <c r="L141" s="569"/>
      <c r="M141" s="454">
        <f t="shared" si="125"/>
        <v>0</v>
      </c>
      <c r="N141" s="569"/>
      <c r="O141" s="454">
        <f t="shared" si="102"/>
        <v>0</v>
      </c>
      <c r="P141" s="455">
        <f>SUMIF($E$154:$E$183,$D141,P$154:P$183)</f>
        <v>0</v>
      </c>
      <c r="Q141" s="456">
        <f>SUMIF($E$154:$E$183,$D141,Q$154:Q$183)</f>
        <v>0</v>
      </c>
      <c r="R141" s="572"/>
      <c r="S141" s="671"/>
      <c r="T141" s="569"/>
      <c r="U141" s="457">
        <f t="shared" si="103"/>
        <v>0</v>
      </c>
      <c r="V141" s="455">
        <f>SUMIF($E$154:$E$183,$D141,V$154:V$183)</f>
        <v>0</v>
      </c>
      <c r="W141" s="456">
        <f>SUMIF($E$154:$E$183,$D141,W$154:W$183)</f>
        <v>0</v>
      </c>
      <c r="X141" s="572"/>
      <c r="Y141" s="671"/>
      <c r="Z141" s="569"/>
      <c r="AA141" s="457">
        <f t="shared" si="104"/>
        <v>0</v>
      </c>
      <c r="AB141" s="455">
        <f>SUMIF($E$154:$E$183,$D141,AB$154:AB$183)</f>
        <v>0</v>
      </c>
      <c r="AC141" s="456">
        <f>SUMIF($E$154:$E$183,$D141,AC$154:AC$183)</f>
        <v>0</v>
      </c>
      <c r="AD141" s="572"/>
      <c r="AE141" s="671"/>
      <c r="AF141" s="569"/>
      <c r="AG141" s="457">
        <f t="shared" si="105"/>
        <v>0</v>
      </c>
      <c r="AH141" s="455">
        <f>SUMIF($E$154:$E$183,$D141,AH$154:AH$183)</f>
        <v>0</v>
      </c>
      <c r="AI141" s="456">
        <f>SUMIF($E$154:$E$183,$D141,AI$154:AI$183)</f>
        <v>0</v>
      </c>
      <c r="AJ141" s="572"/>
      <c r="AK141" s="671"/>
      <c r="AL141" s="569"/>
      <c r="AM141" s="457">
        <f t="shared" si="106"/>
        <v>0</v>
      </c>
      <c r="AN141" s="455">
        <f>SUMIF($E$154:$E$183,$D141,AN$154:AN$183)</f>
        <v>0</v>
      </c>
      <c r="AO141" s="456">
        <f>SUMIF($E$154:$E$183,$D141,AO$154:AO$183)</f>
        <v>0</v>
      </c>
      <c r="AP141" s="572"/>
      <c r="AQ141" s="671"/>
      <c r="AR141" s="569"/>
      <c r="AS141" s="496"/>
      <c r="AT141" s="496"/>
      <c r="AU141" s="496"/>
      <c r="AV141" s="496"/>
      <c r="AW141" s="496"/>
      <c r="AX141" s="496"/>
      <c r="AY141" s="496"/>
      <c r="AZ141" s="496"/>
      <c r="BA141" s="496"/>
      <c r="BB141" s="496"/>
      <c r="BC141" s="496"/>
      <c r="BD141" s="496"/>
      <c r="BE141" s="496"/>
      <c r="BF141" s="496"/>
    </row>
    <row r="142" spans="3:58">
      <c r="C142" s="341" t="s">
        <v>2304</v>
      </c>
      <c r="D142" s="378" t="s">
        <v>1575</v>
      </c>
      <c r="E142" s="809" t="s">
        <v>1792</v>
      </c>
      <c r="F142" s="810"/>
      <c r="G142" s="454">
        <f t="shared" ref="G142:M142" si="126">G143+G144+G145</f>
        <v>0</v>
      </c>
      <c r="H142" s="569"/>
      <c r="I142" s="454">
        <f t="shared" si="126"/>
        <v>0</v>
      </c>
      <c r="J142" s="569"/>
      <c r="K142" s="454">
        <f t="shared" si="126"/>
        <v>0</v>
      </c>
      <c r="L142" s="569"/>
      <c r="M142" s="454">
        <f t="shared" si="126"/>
        <v>0</v>
      </c>
      <c r="N142" s="569"/>
      <c r="O142" s="454">
        <f t="shared" si="102"/>
        <v>0</v>
      </c>
      <c r="P142" s="455">
        <f>P143+P144+P145</f>
        <v>0</v>
      </c>
      <c r="Q142" s="456">
        <f>Q143+Q144+Q145</f>
        <v>0</v>
      </c>
      <c r="R142" s="572"/>
      <c r="S142" s="671"/>
      <c r="T142" s="569"/>
      <c r="U142" s="457">
        <f t="shared" si="103"/>
        <v>0</v>
      </c>
      <c r="V142" s="455">
        <f>V143+V144+V145</f>
        <v>0</v>
      </c>
      <c r="W142" s="456">
        <f>W143+W144+W145</f>
        <v>0</v>
      </c>
      <c r="X142" s="572"/>
      <c r="Y142" s="671"/>
      <c r="Z142" s="569"/>
      <c r="AA142" s="457">
        <f t="shared" si="104"/>
        <v>0</v>
      </c>
      <c r="AB142" s="455">
        <f>AB143+AB144+AB145</f>
        <v>0</v>
      </c>
      <c r="AC142" s="456">
        <f>AC143+AC144+AC145</f>
        <v>0</v>
      </c>
      <c r="AD142" s="572"/>
      <c r="AE142" s="671"/>
      <c r="AF142" s="569"/>
      <c r="AG142" s="457">
        <f t="shared" si="105"/>
        <v>0</v>
      </c>
      <c r="AH142" s="455">
        <f>AH143+AH144+AH145</f>
        <v>0</v>
      </c>
      <c r="AI142" s="456">
        <f>AI143+AI144+AI145</f>
        <v>0</v>
      </c>
      <c r="AJ142" s="572"/>
      <c r="AK142" s="671"/>
      <c r="AL142" s="569"/>
      <c r="AM142" s="457">
        <f t="shared" si="106"/>
        <v>0</v>
      </c>
      <c r="AN142" s="455">
        <f>AN143+AN144+AN145</f>
        <v>0</v>
      </c>
      <c r="AO142" s="456">
        <f>AO143+AO144+AO145</f>
        <v>0</v>
      </c>
      <c r="AP142" s="572"/>
      <c r="AQ142" s="671"/>
      <c r="AR142" s="569"/>
      <c r="AS142" s="496"/>
      <c r="AT142" s="496"/>
      <c r="AU142" s="496"/>
      <c r="AV142" s="496"/>
      <c r="AW142" s="496"/>
      <c r="AX142" s="496"/>
      <c r="AY142" s="496"/>
      <c r="AZ142" s="496"/>
      <c r="BA142" s="496"/>
      <c r="BB142" s="496"/>
      <c r="BC142" s="496"/>
      <c r="BD142" s="496"/>
      <c r="BE142" s="496"/>
      <c r="BF142" s="496"/>
    </row>
    <row r="143" spans="3:58">
      <c r="D143" s="378" t="s">
        <v>1576</v>
      </c>
      <c r="E143" s="807" t="s">
        <v>1481</v>
      </c>
      <c r="F143" s="808"/>
      <c r="G143" s="454">
        <f t="shared" ref="G143:M145" si="127">SUMIF($E$154:$E$183,$D143,G$154:G$183)</f>
        <v>0</v>
      </c>
      <c r="H143" s="569"/>
      <c r="I143" s="454">
        <f t="shared" si="127"/>
        <v>0</v>
      </c>
      <c r="J143" s="569"/>
      <c r="K143" s="454">
        <f t="shared" si="127"/>
        <v>0</v>
      </c>
      <c r="L143" s="569"/>
      <c r="M143" s="454">
        <f t="shared" si="127"/>
        <v>0</v>
      </c>
      <c r="N143" s="569"/>
      <c r="O143" s="454">
        <f t="shared" si="102"/>
        <v>0</v>
      </c>
      <c r="P143" s="455">
        <f t="shared" ref="P143:Q145" si="128">SUMIF($E$154:$E$183,$D143,P$154:P$183)</f>
        <v>0</v>
      </c>
      <c r="Q143" s="456">
        <f t="shared" si="128"/>
        <v>0</v>
      </c>
      <c r="R143" s="572"/>
      <c r="S143" s="671"/>
      <c r="T143" s="569"/>
      <c r="U143" s="457">
        <f t="shared" si="103"/>
        <v>0</v>
      </c>
      <c r="V143" s="455">
        <f t="shared" ref="V143:W145" si="129">SUMIF($E$154:$E$183,$D143,V$154:V$183)</f>
        <v>0</v>
      </c>
      <c r="W143" s="456">
        <f t="shared" si="129"/>
        <v>0</v>
      </c>
      <c r="X143" s="572"/>
      <c r="Y143" s="671"/>
      <c r="Z143" s="569"/>
      <c r="AA143" s="457">
        <f t="shared" si="104"/>
        <v>0</v>
      </c>
      <c r="AB143" s="455">
        <f t="shared" ref="AB143:AC145" si="130">SUMIF($E$154:$E$183,$D143,AB$154:AB$183)</f>
        <v>0</v>
      </c>
      <c r="AC143" s="456">
        <f t="shared" si="130"/>
        <v>0</v>
      </c>
      <c r="AD143" s="572"/>
      <c r="AE143" s="671"/>
      <c r="AF143" s="569"/>
      <c r="AG143" s="457">
        <f t="shared" si="105"/>
        <v>0</v>
      </c>
      <c r="AH143" s="455">
        <f t="shared" ref="AH143:AI145" si="131">SUMIF($E$154:$E$183,$D143,AH$154:AH$183)</f>
        <v>0</v>
      </c>
      <c r="AI143" s="456">
        <f t="shared" si="131"/>
        <v>0</v>
      </c>
      <c r="AJ143" s="572"/>
      <c r="AK143" s="671"/>
      <c r="AL143" s="569"/>
      <c r="AM143" s="457">
        <f t="shared" si="106"/>
        <v>0</v>
      </c>
      <c r="AN143" s="455">
        <f t="shared" ref="AN143:AO145" si="132">SUMIF($E$154:$E$183,$D143,AN$154:AN$183)</f>
        <v>0</v>
      </c>
      <c r="AO143" s="456">
        <f t="shared" si="132"/>
        <v>0</v>
      </c>
      <c r="AP143" s="572"/>
      <c r="AQ143" s="671"/>
      <c r="AR143" s="569"/>
      <c r="AS143" s="496"/>
      <c r="AT143" s="496"/>
      <c r="AU143" s="496"/>
      <c r="AV143" s="496"/>
      <c r="AW143" s="496"/>
      <c r="AX143" s="496"/>
      <c r="AY143" s="496"/>
      <c r="AZ143" s="496"/>
      <c r="BA143" s="496"/>
      <c r="BB143" s="496"/>
      <c r="BC143" s="496"/>
      <c r="BD143" s="496"/>
      <c r="BE143" s="496"/>
      <c r="BF143" s="496"/>
    </row>
    <row r="144" spans="3:58">
      <c r="D144" s="378" t="s">
        <v>1577</v>
      </c>
      <c r="E144" s="807" t="s">
        <v>1483</v>
      </c>
      <c r="F144" s="808"/>
      <c r="G144" s="454">
        <f t="shared" si="127"/>
        <v>0</v>
      </c>
      <c r="H144" s="569"/>
      <c r="I144" s="454">
        <f t="shared" si="127"/>
        <v>0</v>
      </c>
      <c r="J144" s="569"/>
      <c r="K144" s="454">
        <f t="shared" si="127"/>
        <v>0</v>
      </c>
      <c r="L144" s="569"/>
      <c r="M144" s="454">
        <f t="shared" si="127"/>
        <v>0</v>
      </c>
      <c r="N144" s="569"/>
      <c r="O144" s="454">
        <f t="shared" si="102"/>
        <v>0</v>
      </c>
      <c r="P144" s="455">
        <f t="shared" si="128"/>
        <v>0</v>
      </c>
      <c r="Q144" s="456">
        <f t="shared" si="128"/>
        <v>0</v>
      </c>
      <c r="R144" s="572"/>
      <c r="S144" s="671"/>
      <c r="T144" s="569"/>
      <c r="U144" s="457">
        <f t="shared" si="103"/>
        <v>0</v>
      </c>
      <c r="V144" s="455">
        <f t="shared" si="129"/>
        <v>0</v>
      </c>
      <c r="W144" s="456">
        <f t="shared" si="129"/>
        <v>0</v>
      </c>
      <c r="X144" s="572"/>
      <c r="Y144" s="671"/>
      <c r="Z144" s="569"/>
      <c r="AA144" s="457">
        <f t="shared" si="104"/>
        <v>0</v>
      </c>
      <c r="AB144" s="455">
        <f t="shared" si="130"/>
        <v>0</v>
      </c>
      <c r="AC144" s="456">
        <f t="shared" si="130"/>
        <v>0</v>
      </c>
      <c r="AD144" s="572"/>
      <c r="AE144" s="671"/>
      <c r="AF144" s="569"/>
      <c r="AG144" s="457">
        <f t="shared" si="105"/>
        <v>0</v>
      </c>
      <c r="AH144" s="455">
        <f t="shared" si="131"/>
        <v>0</v>
      </c>
      <c r="AI144" s="456">
        <f t="shared" si="131"/>
        <v>0</v>
      </c>
      <c r="AJ144" s="572"/>
      <c r="AK144" s="671"/>
      <c r="AL144" s="569"/>
      <c r="AM144" s="457">
        <f t="shared" si="106"/>
        <v>0</v>
      </c>
      <c r="AN144" s="455">
        <f t="shared" si="132"/>
        <v>0</v>
      </c>
      <c r="AO144" s="456">
        <f t="shared" si="132"/>
        <v>0</v>
      </c>
      <c r="AP144" s="572"/>
      <c r="AQ144" s="671"/>
      <c r="AR144" s="569"/>
      <c r="AS144" s="496"/>
      <c r="AT144" s="496"/>
      <c r="AU144" s="496"/>
      <c r="AV144" s="496"/>
      <c r="AW144" s="496"/>
      <c r="AX144" s="496"/>
      <c r="AY144" s="496"/>
      <c r="AZ144" s="496"/>
      <c r="BA144" s="496"/>
      <c r="BB144" s="496"/>
      <c r="BC144" s="496"/>
      <c r="BD144" s="496"/>
      <c r="BE144" s="496"/>
      <c r="BF144" s="496"/>
    </row>
    <row r="145" spans="1:58">
      <c r="D145" s="378" t="s">
        <v>1578</v>
      </c>
      <c r="E145" s="807" t="s">
        <v>1485</v>
      </c>
      <c r="F145" s="808"/>
      <c r="G145" s="454">
        <f t="shared" si="127"/>
        <v>0</v>
      </c>
      <c r="H145" s="569"/>
      <c r="I145" s="454">
        <f t="shared" si="127"/>
        <v>0</v>
      </c>
      <c r="J145" s="569"/>
      <c r="K145" s="454">
        <f t="shared" si="127"/>
        <v>0</v>
      </c>
      <c r="L145" s="569"/>
      <c r="M145" s="454">
        <f t="shared" si="127"/>
        <v>0</v>
      </c>
      <c r="N145" s="569"/>
      <c r="O145" s="454">
        <f t="shared" si="102"/>
        <v>0</v>
      </c>
      <c r="P145" s="455">
        <f t="shared" si="128"/>
        <v>0</v>
      </c>
      <c r="Q145" s="456">
        <f t="shared" si="128"/>
        <v>0</v>
      </c>
      <c r="R145" s="572"/>
      <c r="S145" s="671"/>
      <c r="T145" s="569"/>
      <c r="U145" s="457">
        <f t="shared" si="103"/>
        <v>0</v>
      </c>
      <c r="V145" s="455">
        <f t="shared" si="129"/>
        <v>0</v>
      </c>
      <c r="W145" s="456">
        <f t="shared" si="129"/>
        <v>0</v>
      </c>
      <c r="X145" s="572"/>
      <c r="Y145" s="671"/>
      <c r="Z145" s="569"/>
      <c r="AA145" s="457">
        <f t="shared" si="104"/>
        <v>0</v>
      </c>
      <c r="AB145" s="455">
        <f t="shared" si="130"/>
        <v>0</v>
      </c>
      <c r="AC145" s="456">
        <f t="shared" si="130"/>
        <v>0</v>
      </c>
      <c r="AD145" s="572"/>
      <c r="AE145" s="671"/>
      <c r="AF145" s="569"/>
      <c r="AG145" s="457">
        <f t="shared" si="105"/>
        <v>0</v>
      </c>
      <c r="AH145" s="455">
        <f t="shared" si="131"/>
        <v>0</v>
      </c>
      <c r="AI145" s="456">
        <f t="shared" si="131"/>
        <v>0</v>
      </c>
      <c r="AJ145" s="572"/>
      <c r="AK145" s="671"/>
      <c r="AL145" s="569"/>
      <c r="AM145" s="457">
        <f t="shared" si="106"/>
        <v>0</v>
      </c>
      <c r="AN145" s="455">
        <f t="shared" si="132"/>
        <v>0</v>
      </c>
      <c r="AO145" s="456">
        <f t="shared" si="132"/>
        <v>0</v>
      </c>
      <c r="AP145" s="572"/>
      <c r="AQ145" s="671"/>
      <c r="AR145" s="569"/>
      <c r="AS145" s="496"/>
      <c r="AT145" s="496"/>
      <c r="AU145" s="496"/>
      <c r="AV145" s="496"/>
      <c r="AW145" s="496"/>
      <c r="AX145" s="496"/>
      <c r="AY145" s="496"/>
      <c r="AZ145" s="496"/>
      <c r="BA145" s="496"/>
      <c r="BB145" s="496"/>
      <c r="BC145" s="496"/>
      <c r="BD145" s="496"/>
      <c r="BE145" s="496"/>
      <c r="BF145" s="496"/>
    </row>
    <row r="146" spans="1:58">
      <c r="C146" s="341" t="s">
        <v>2304</v>
      </c>
      <c r="D146" s="378" t="s">
        <v>1579</v>
      </c>
      <c r="E146" s="809" t="s">
        <v>1797</v>
      </c>
      <c r="F146" s="810"/>
      <c r="G146" s="454">
        <f t="shared" ref="G146:M146" si="133">G147+G148+G149</f>
        <v>0</v>
      </c>
      <c r="H146" s="569"/>
      <c r="I146" s="454">
        <f t="shared" si="133"/>
        <v>0</v>
      </c>
      <c r="J146" s="569"/>
      <c r="K146" s="454">
        <f t="shared" si="133"/>
        <v>0</v>
      </c>
      <c r="L146" s="569"/>
      <c r="M146" s="454">
        <f t="shared" si="133"/>
        <v>0</v>
      </c>
      <c r="N146" s="569"/>
      <c r="O146" s="454">
        <f t="shared" si="102"/>
        <v>0</v>
      </c>
      <c r="P146" s="455">
        <f>P147+P148+P149</f>
        <v>0</v>
      </c>
      <c r="Q146" s="456">
        <f>Q147+Q148+Q149</f>
        <v>0</v>
      </c>
      <c r="R146" s="572"/>
      <c r="S146" s="671"/>
      <c r="T146" s="569"/>
      <c r="U146" s="457">
        <f t="shared" si="103"/>
        <v>0</v>
      </c>
      <c r="V146" s="455">
        <f>V147+V148+V149</f>
        <v>0</v>
      </c>
      <c r="W146" s="456">
        <f>W147+W148+W149</f>
        <v>0</v>
      </c>
      <c r="X146" s="572"/>
      <c r="Y146" s="671"/>
      <c r="Z146" s="569"/>
      <c r="AA146" s="457">
        <f t="shared" si="104"/>
        <v>0</v>
      </c>
      <c r="AB146" s="455">
        <f>AB147+AB148+AB149</f>
        <v>0</v>
      </c>
      <c r="AC146" s="456">
        <f>AC147+AC148+AC149</f>
        <v>0</v>
      </c>
      <c r="AD146" s="572"/>
      <c r="AE146" s="671"/>
      <c r="AF146" s="569"/>
      <c r="AG146" s="457">
        <f t="shared" si="105"/>
        <v>0</v>
      </c>
      <c r="AH146" s="455">
        <f>AH147+AH148+AH149</f>
        <v>0</v>
      </c>
      <c r="AI146" s="456">
        <f>AI147+AI148+AI149</f>
        <v>0</v>
      </c>
      <c r="AJ146" s="572"/>
      <c r="AK146" s="671"/>
      <c r="AL146" s="569"/>
      <c r="AM146" s="457">
        <f t="shared" si="106"/>
        <v>0</v>
      </c>
      <c r="AN146" s="455">
        <f>AN147+AN148+AN149</f>
        <v>0</v>
      </c>
      <c r="AO146" s="456">
        <f>AO147+AO148+AO149</f>
        <v>0</v>
      </c>
      <c r="AP146" s="572"/>
      <c r="AQ146" s="671"/>
      <c r="AR146" s="569"/>
      <c r="AS146" s="496"/>
      <c r="AT146" s="496"/>
      <c r="AU146" s="496"/>
      <c r="AV146" s="496"/>
      <c r="AW146" s="496"/>
      <c r="AX146" s="496"/>
      <c r="AY146" s="496"/>
      <c r="AZ146" s="496"/>
      <c r="BA146" s="496"/>
      <c r="BB146" s="496"/>
      <c r="BC146" s="496"/>
      <c r="BD146" s="496"/>
      <c r="BE146" s="496"/>
      <c r="BF146" s="496"/>
    </row>
    <row r="147" spans="1:58">
      <c r="D147" s="378" t="s">
        <v>1580</v>
      </c>
      <c r="E147" s="807" t="s">
        <v>1481</v>
      </c>
      <c r="F147" s="808"/>
      <c r="G147" s="454">
        <f t="shared" ref="G147:M150" si="134">SUMIF($E$154:$E$183,$D147,G$154:G$183)</f>
        <v>0</v>
      </c>
      <c r="H147" s="569"/>
      <c r="I147" s="454">
        <f t="shared" si="134"/>
        <v>0</v>
      </c>
      <c r="J147" s="569"/>
      <c r="K147" s="454">
        <f t="shared" si="134"/>
        <v>0</v>
      </c>
      <c r="L147" s="569"/>
      <c r="M147" s="454">
        <f t="shared" si="134"/>
        <v>0</v>
      </c>
      <c r="N147" s="569"/>
      <c r="O147" s="454">
        <f t="shared" si="102"/>
        <v>0</v>
      </c>
      <c r="P147" s="455">
        <f t="shared" ref="P147:Q150" si="135">SUMIF($E$154:$E$183,$D147,P$154:P$183)</f>
        <v>0</v>
      </c>
      <c r="Q147" s="456">
        <f t="shared" si="135"/>
        <v>0</v>
      </c>
      <c r="R147" s="572"/>
      <c r="S147" s="671"/>
      <c r="T147" s="569"/>
      <c r="U147" s="457">
        <f t="shared" si="103"/>
        <v>0</v>
      </c>
      <c r="V147" s="455">
        <f t="shared" ref="V147:W150" si="136">SUMIF($E$154:$E$183,$D147,V$154:V$183)</f>
        <v>0</v>
      </c>
      <c r="W147" s="456">
        <f t="shared" si="136"/>
        <v>0</v>
      </c>
      <c r="X147" s="572"/>
      <c r="Y147" s="671"/>
      <c r="Z147" s="569"/>
      <c r="AA147" s="457">
        <f t="shared" si="104"/>
        <v>0</v>
      </c>
      <c r="AB147" s="455">
        <f t="shared" ref="AB147:AC150" si="137">SUMIF($E$154:$E$183,$D147,AB$154:AB$183)</f>
        <v>0</v>
      </c>
      <c r="AC147" s="456">
        <f t="shared" si="137"/>
        <v>0</v>
      </c>
      <c r="AD147" s="572"/>
      <c r="AE147" s="671"/>
      <c r="AF147" s="569"/>
      <c r="AG147" s="457">
        <f t="shared" si="105"/>
        <v>0</v>
      </c>
      <c r="AH147" s="455">
        <f t="shared" ref="AH147:AI150" si="138">SUMIF($E$154:$E$183,$D147,AH$154:AH$183)</f>
        <v>0</v>
      </c>
      <c r="AI147" s="456">
        <f t="shared" si="138"/>
        <v>0</v>
      </c>
      <c r="AJ147" s="572"/>
      <c r="AK147" s="671"/>
      <c r="AL147" s="569"/>
      <c r="AM147" s="457">
        <f t="shared" si="106"/>
        <v>0</v>
      </c>
      <c r="AN147" s="455">
        <f t="shared" ref="AN147:AO150" si="139">SUMIF($E$154:$E$183,$D147,AN$154:AN$183)</f>
        <v>0</v>
      </c>
      <c r="AO147" s="456">
        <f t="shared" si="139"/>
        <v>0</v>
      </c>
      <c r="AP147" s="572"/>
      <c r="AQ147" s="671"/>
      <c r="AR147" s="569"/>
      <c r="AS147" s="496"/>
      <c r="AT147" s="496"/>
      <c r="AU147" s="496"/>
      <c r="AV147" s="496"/>
      <c r="AW147" s="496"/>
      <c r="AX147" s="496"/>
      <c r="AY147" s="496"/>
      <c r="AZ147" s="496"/>
      <c r="BA147" s="496"/>
      <c r="BB147" s="496"/>
      <c r="BC147" s="496"/>
      <c r="BD147" s="496"/>
      <c r="BE147" s="496"/>
      <c r="BF147" s="496"/>
    </row>
    <row r="148" spans="1:58">
      <c r="D148" s="378" t="s">
        <v>1581</v>
      </c>
      <c r="E148" s="807" t="s">
        <v>1483</v>
      </c>
      <c r="F148" s="808"/>
      <c r="G148" s="454">
        <f t="shared" si="134"/>
        <v>0</v>
      </c>
      <c r="H148" s="569"/>
      <c r="I148" s="454">
        <f t="shared" si="134"/>
        <v>0</v>
      </c>
      <c r="J148" s="569"/>
      <c r="K148" s="454">
        <f t="shared" si="134"/>
        <v>0</v>
      </c>
      <c r="L148" s="569"/>
      <c r="M148" s="454">
        <f t="shared" si="134"/>
        <v>0</v>
      </c>
      <c r="N148" s="569"/>
      <c r="O148" s="454">
        <f t="shared" si="102"/>
        <v>0</v>
      </c>
      <c r="P148" s="455">
        <f t="shared" si="135"/>
        <v>0</v>
      </c>
      <c r="Q148" s="456">
        <f t="shared" si="135"/>
        <v>0</v>
      </c>
      <c r="R148" s="572"/>
      <c r="S148" s="671"/>
      <c r="T148" s="569"/>
      <c r="U148" s="457">
        <f t="shared" si="103"/>
        <v>0</v>
      </c>
      <c r="V148" s="455">
        <f t="shared" si="136"/>
        <v>0</v>
      </c>
      <c r="W148" s="456">
        <f t="shared" si="136"/>
        <v>0</v>
      </c>
      <c r="X148" s="572"/>
      <c r="Y148" s="671"/>
      <c r="Z148" s="569"/>
      <c r="AA148" s="457">
        <f t="shared" si="104"/>
        <v>0</v>
      </c>
      <c r="AB148" s="455">
        <f t="shared" si="137"/>
        <v>0</v>
      </c>
      <c r="AC148" s="456">
        <f t="shared" si="137"/>
        <v>0</v>
      </c>
      <c r="AD148" s="572"/>
      <c r="AE148" s="671"/>
      <c r="AF148" s="569"/>
      <c r="AG148" s="457">
        <f t="shared" si="105"/>
        <v>0</v>
      </c>
      <c r="AH148" s="455">
        <f t="shared" si="138"/>
        <v>0</v>
      </c>
      <c r="AI148" s="456">
        <f t="shared" si="138"/>
        <v>0</v>
      </c>
      <c r="AJ148" s="572"/>
      <c r="AK148" s="671"/>
      <c r="AL148" s="569"/>
      <c r="AM148" s="457">
        <f t="shared" si="106"/>
        <v>0</v>
      </c>
      <c r="AN148" s="455">
        <f t="shared" si="139"/>
        <v>0</v>
      </c>
      <c r="AO148" s="456">
        <f t="shared" si="139"/>
        <v>0</v>
      </c>
      <c r="AP148" s="572"/>
      <c r="AQ148" s="671"/>
      <c r="AR148" s="569"/>
      <c r="AS148" s="496"/>
      <c r="AT148" s="496"/>
      <c r="AU148" s="496"/>
      <c r="AV148" s="496"/>
      <c r="AW148" s="496"/>
      <c r="AX148" s="496"/>
      <c r="AY148" s="496"/>
      <c r="AZ148" s="496"/>
      <c r="BA148" s="496"/>
      <c r="BB148" s="496"/>
      <c r="BC148" s="496"/>
      <c r="BD148" s="496"/>
      <c r="BE148" s="496"/>
      <c r="BF148" s="496"/>
    </row>
    <row r="149" spans="1:58">
      <c r="D149" s="378" t="s">
        <v>1582</v>
      </c>
      <c r="E149" s="807" t="s">
        <v>1485</v>
      </c>
      <c r="F149" s="808"/>
      <c r="G149" s="454">
        <f t="shared" si="134"/>
        <v>0</v>
      </c>
      <c r="H149" s="569"/>
      <c r="I149" s="454">
        <f t="shared" si="134"/>
        <v>0</v>
      </c>
      <c r="J149" s="569"/>
      <c r="K149" s="454">
        <f t="shared" si="134"/>
        <v>0</v>
      </c>
      <c r="L149" s="569"/>
      <c r="M149" s="454">
        <f t="shared" si="134"/>
        <v>0</v>
      </c>
      <c r="N149" s="569"/>
      <c r="O149" s="454">
        <f t="shared" si="102"/>
        <v>0</v>
      </c>
      <c r="P149" s="455">
        <f t="shared" si="135"/>
        <v>0</v>
      </c>
      <c r="Q149" s="456">
        <f t="shared" si="135"/>
        <v>0</v>
      </c>
      <c r="R149" s="572"/>
      <c r="S149" s="671"/>
      <c r="T149" s="569"/>
      <c r="U149" s="457">
        <f t="shared" si="103"/>
        <v>0</v>
      </c>
      <c r="V149" s="455">
        <f t="shared" si="136"/>
        <v>0</v>
      </c>
      <c r="W149" s="456">
        <f t="shared" si="136"/>
        <v>0</v>
      </c>
      <c r="X149" s="572"/>
      <c r="Y149" s="671"/>
      <c r="Z149" s="569"/>
      <c r="AA149" s="457">
        <f t="shared" si="104"/>
        <v>0</v>
      </c>
      <c r="AB149" s="455">
        <f t="shared" si="137"/>
        <v>0</v>
      </c>
      <c r="AC149" s="456">
        <f t="shared" si="137"/>
        <v>0</v>
      </c>
      <c r="AD149" s="572"/>
      <c r="AE149" s="671"/>
      <c r="AF149" s="569"/>
      <c r="AG149" s="457">
        <f t="shared" si="105"/>
        <v>0</v>
      </c>
      <c r="AH149" s="455">
        <f t="shared" si="138"/>
        <v>0</v>
      </c>
      <c r="AI149" s="456">
        <f t="shared" si="138"/>
        <v>0</v>
      </c>
      <c r="AJ149" s="572"/>
      <c r="AK149" s="671"/>
      <c r="AL149" s="569"/>
      <c r="AM149" s="457">
        <f t="shared" si="106"/>
        <v>0</v>
      </c>
      <c r="AN149" s="455">
        <f t="shared" si="139"/>
        <v>0</v>
      </c>
      <c r="AO149" s="456">
        <f t="shared" si="139"/>
        <v>0</v>
      </c>
      <c r="AP149" s="572"/>
      <c r="AQ149" s="671"/>
      <c r="AR149" s="569"/>
      <c r="AS149" s="496"/>
      <c r="AT149" s="496"/>
      <c r="AU149" s="496"/>
      <c r="AV149" s="496"/>
      <c r="AW149" s="496"/>
      <c r="AX149" s="496"/>
      <c r="AY149" s="496"/>
      <c r="AZ149" s="496"/>
      <c r="BA149" s="496"/>
      <c r="BB149" s="496"/>
      <c r="BC149" s="496"/>
      <c r="BD149" s="496"/>
      <c r="BE149" s="496"/>
      <c r="BF149" s="496"/>
    </row>
    <row r="150" spans="1:58">
      <c r="B150" s="340" t="s">
        <v>1583</v>
      </c>
      <c r="C150" s="341" t="s">
        <v>2304</v>
      </c>
      <c r="D150" s="378" t="s">
        <v>1584</v>
      </c>
      <c r="E150" s="813" t="s">
        <v>1803</v>
      </c>
      <c r="F150" s="814"/>
      <c r="G150" s="454">
        <f t="shared" si="134"/>
        <v>0</v>
      </c>
      <c r="H150" s="569"/>
      <c r="I150" s="454">
        <f t="shared" si="134"/>
        <v>0</v>
      </c>
      <c r="J150" s="569"/>
      <c r="K150" s="454">
        <f t="shared" si="134"/>
        <v>0</v>
      </c>
      <c r="L150" s="569"/>
      <c r="M150" s="454">
        <f t="shared" si="134"/>
        <v>0</v>
      </c>
      <c r="N150" s="569"/>
      <c r="O150" s="454">
        <f t="shared" si="102"/>
        <v>0</v>
      </c>
      <c r="P150" s="455">
        <f t="shared" si="135"/>
        <v>0</v>
      </c>
      <c r="Q150" s="456">
        <f t="shared" si="135"/>
        <v>0</v>
      </c>
      <c r="R150" s="572"/>
      <c r="S150" s="671"/>
      <c r="T150" s="569"/>
      <c r="U150" s="457">
        <f t="shared" si="103"/>
        <v>0</v>
      </c>
      <c r="V150" s="455">
        <f t="shared" si="136"/>
        <v>0</v>
      </c>
      <c r="W150" s="456">
        <f t="shared" si="136"/>
        <v>0</v>
      </c>
      <c r="X150" s="572"/>
      <c r="Y150" s="671"/>
      <c r="Z150" s="569"/>
      <c r="AA150" s="457">
        <f t="shared" si="104"/>
        <v>0</v>
      </c>
      <c r="AB150" s="455">
        <f t="shared" si="137"/>
        <v>0</v>
      </c>
      <c r="AC150" s="456">
        <f t="shared" si="137"/>
        <v>0</v>
      </c>
      <c r="AD150" s="572"/>
      <c r="AE150" s="671"/>
      <c r="AF150" s="569"/>
      <c r="AG150" s="457">
        <f t="shared" si="105"/>
        <v>0</v>
      </c>
      <c r="AH150" s="455">
        <f t="shared" si="138"/>
        <v>0</v>
      </c>
      <c r="AI150" s="456">
        <f t="shared" si="138"/>
        <v>0</v>
      </c>
      <c r="AJ150" s="572"/>
      <c r="AK150" s="671"/>
      <c r="AL150" s="569"/>
      <c r="AM150" s="457">
        <f t="shared" si="106"/>
        <v>0</v>
      </c>
      <c r="AN150" s="455">
        <f t="shared" si="139"/>
        <v>0</v>
      </c>
      <c r="AO150" s="456">
        <f t="shared" si="139"/>
        <v>0</v>
      </c>
      <c r="AP150" s="572"/>
      <c r="AQ150" s="671"/>
      <c r="AR150" s="569"/>
      <c r="AS150" s="496"/>
      <c r="AT150" s="496"/>
      <c r="AU150" s="496"/>
      <c r="AV150" s="496"/>
      <c r="AW150" s="496"/>
      <c r="AX150" s="496"/>
      <c r="AY150" s="496"/>
      <c r="AZ150" s="496"/>
      <c r="BA150" s="496"/>
      <c r="BB150" s="496"/>
      <c r="BC150" s="496"/>
      <c r="BD150" s="496"/>
      <c r="BE150" s="496"/>
      <c r="BF150" s="496"/>
    </row>
    <row r="151" spans="1:58" ht="15" customHeight="1">
      <c r="C151" s="341" t="s">
        <v>2304</v>
      </c>
      <c r="D151" s="378" t="s">
        <v>1585</v>
      </c>
      <c r="E151" s="813" t="s">
        <v>921</v>
      </c>
      <c r="F151" s="814"/>
      <c r="G151" s="454">
        <f t="shared" ref="G151:M151" si="140">G152+G153</f>
        <v>0</v>
      </c>
      <c r="H151" s="569"/>
      <c r="I151" s="454">
        <f t="shared" si="140"/>
        <v>0</v>
      </c>
      <c r="J151" s="569"/>
      <c r="K151" s="454">
        <f t="shared" si="140"/>
        <v>0</v>
      </c>
      <c r="L151" s="569"/>
      <c r="M151" s="454">
        <f t="shared" si="140"/>
        <v>0</v>
      </c>
      <c r="N151" s="569"/>
      <c r="O151" s="454">
        <f t="shared" si="102"/>
        <v>0</v>
      </c>
      <c r="P151" s="455">
        <f>P152+P153</f>
        <v>0</v>
      </c>
      <c r="Q151" s="456">
        <f>Q152+Q153</f>
        <v>0</v>
      </c>
      <c r="R151" s="572"/>
      <c r="S151" s="671"/>
      <c r="T151" s="569"/>
      <c r="U151" s="457">
        <f t="shared" si="103"/>
        <v>0</v>
      </c>
      <c r="V151" s="455">
        <f>V152+V153</f>
        <v>0</v>
      </c>
      <c r="W151" s="456">
        <f>W152+W153</f>
        <v>0</v>
      </c>
      <c r="X151" s="572"/>
      <c r="Y151" s="671"/>
      <c r="Z151" s="569"/>
      <c r="AA151" s="457">
        <f t="shared" si="104"/>
        <v>0</v>
      </c>
      <c r="AB151" s="455">
        <f>AB152+AB153</f>
        <v>0</v>
      </c>
      <c r="AC151" s="456">
        <f>AC152+AC153</f>
        <v>0</v>
      </c>
      <c r="AD151" s="572"/>
      <c r="AE151" s="671"/>
      <c r="AF151" s="569"/>
      <c r="AG151" s="457">
        <f t="shared" si="105"/>
        <v>0</v>
      </c>
      <c r="AH151" s="455">
        <f>AH152+AH153</f>
        <v>0</v>
      </c>
      <c r="AI151" s="456">
        <f>AI152+AI153</f>
        <v>0</v>
      </c>
      <c r="AJ151" s="572"/>
      <c r="AK151" s="671"/>
      <c r="AL151" s="569"/>
      <c r="AM151" s="457">
        <f t="shared" si="106"/>
        <v>0</v>
      </c>
      <c r="AN151" s="455">
        <f>AN152+AN153</f>
        <v>0</v>
      </c>
      <c r="AO151" s="456">
        <f>AO152+AO153</f>
        <v>0</v>
      </c>
      <c r="AP151" s="572"/>
      <c r="AQ151" s="671"/>
      <c r="AR151" s="569"/>
      <c r="AS151" s="496"/>
      <c r="AT151" s="496"/>
      <c r="AU151" s="496"/>
      <c r="AV151" s="496"/>
      <c r="AW151" s="496"/>
      <c r="AX151" s="496"/>
      <c r="AY151" s="496"/>
      <c r="AZ151" s="496"/>
      <c r="BA151" s="496"/>
      <c r="BB151" s="496"/>
      <c r="BC151" s="496"/>
      <c r="BD151" s="496"/>
      <c r="BE151" s="496"/>
      <c r="BF151" s="496"/>
    </row>
    <row r="152" spans="1:58" ht="15.75" customHeight="1">
      <c r="D152" s="378" t="s">
        <v>1586</v>
      </c>
      <c r="E152" s="807" t="s">
        <v>923</v>
      </c>
      <c r="F152" s="808"/>
      <c r="G152" s="454">
        <f t="shared" ref="G152:M153" si="141">SUMIF($E$154:$E$183,$D152,G$154:G$183)</f>
        <v>0</v>
      </c>
      <c r="H152" s="569"/>
      <c r="I152" s="454">
        <f t="shared" si="141"/>
        <v>0</v>
      </c>
      <c r="J152" s="569"/>
      <c r="K152" s="454">
        <f t="shared" si="141"/>
        <v>0</v>
      </c>
      <c r="L152" s="569"/>
      <c r="M152" s="454">
        <f t="shared" si="141"/>
        <v>0</v>
      </c>
      <c r="N152" s="569"/>
      <c r="O152" s="454">
        <f t="shared" si="102"/>
        <v>0</v>
      </c>
      <c r="P152" s="455">
        <f>SUMIF($E$154:$E$183,$D152,P$154:P$183)</f>
        <v>0</v>
      </c>
      <c r="Q152" s="456">
        <f>SUMIF($E$154:$E$183,$D152,Q$154:Q$183)</f>
        <v>0</v>
      </c>
      <c r="R152" s="572"/>
      <c r="S152" s="671"/>
      <c r="T152" s="569"/>
      <c r="U152" s="457">
        <f t="shared" si="103"/>
        <v>0</v>
      </c>
      <c r="V152" s="455">
        <f>SUMIF($E$154:$E$183,$D152,V$154:V$183)</f>
        <v>0</v>
      </c>
      <c r="W152" s="456">
        <f>SUMIF($E$154:$E$183,$D152,W$154:W$183)</f>
        <v>0</v>
      </c>
      <c r="X152" s="572"/>
      <c r="Y152" s="671"/>
      <c r="Z152" s="569"/>
      <c r="AA152" s="457">
        <f t="shared" si="104"/>
        <v>0</v>
      </c>
      <c r="AB152" s="455">
        <f>SUMIF($E$154:$E$183,$D152,AB$154:AB$183)</f>
        <v>0</v>
      </c>
      <c r="AC152" s="456">
        <f>SUMIF($E$154:$E$183,$D152,AC$154:AC$183)</f>
        <v>0</v>
      </c>
      <c r="AD152" s="572"/>
      <c r="AE152" s="671"/>
      <c r="AF152" s="569"/>
      <c r="AG152" s="457">
        <f t="shared" si="105"/>
        <v>0</v>
      </c>
      <c r="AH152" s="455">
        <f>SUMIF($E$154:$E$183,$D152,AH$154:AH$183)</f>
        <v>0</v>
      </c>
      <c r="AI152" s="456">
        <f>SUMIF($E$154:$E$183,$D152,AI$154:AI$183)</f>
        <v>0</v>
      </c>
      <c r="AJ152" s="572"/>
      <c r="AK152" s="671"/>
      <c r="AL152" s="569"/>
      <c r="AM152" s="457">
        <f t="shared" si="106"/>
        <v>0</v>
      </c>
      <c r="AN152" s="455">
        <f>SUMIF($E$154:$E$183,$D152,AN$154:AN$183)</f>
        <v>0</v>
      </c>
      <c r="AO152" s="456">
        <f>SUMIF($E$154:$E$183,$D152,AO$154:AO$183)</f>
        <v>0</v>
      </c>
      <c r="AP152" s="572"/>
      <c r="AQ152" s="671"/>
      <c r="AR152" s="569"/>
      <c r="AS152" s="496"/>
      <c r="AT152" s="496"/>
      <c r="AU152" s="496"/>
      <c r="AV152" s="496"/>
      <c r="AW152" s="496"/>
      <c r="AX152" s="496"/>
      <c r="AY152" s="496"/>
      <c r="AZ152" s="496"/>
      <c r="BA152" s="496"/>
      <c r="BB152" s="496"/>
      <c r="BC152" s="496"/>
      <c r="BD152" s="496"/>
      <c r="BE152" s="496"/>
      <c r="BF152" s="496"/>
    </row>
    <row r="153" spans="1:58" ht="15.75" customHeight="1" thickBot="1">
      <c r="B153" s="340" t="s">
        <v>1587</v>
      </c>
      <c r="D153" s="378" t="s">
        <v>1588</v>
      </c>
      <c r="E153" s="807" t="s">
        <v>926</v>
      </c>
      <c r="F153" s="808"/>
      <c r="G153" s="454">
        <f t="shared" si="141"/>
        <v>0</v>
      </c>
      <c r="H153" s="569"/>
      <c r="I153" s="454">
        <f t="shared" si="141"/>
        <v>0</v>
      </c>
      <c r="J153" s="569"/>
      <c r="K153" s="454">
        <f t="shared" si="141"/>
        <v>0</v>
      </c>
      <c r="L153" s="569"/>
      <c r="M153" s="454">
        <f t="shared" si="141"/>
        <v>0</v>
      </c>
      <c r="N153" s="569"/>
      <c r="O153" s="454">
        <f t="shared" si="102"/>
        <v>0</v>
      </c>
      <c r="P153" s="455">
        <f>SUMIF($E$154:$E$183,$D153,P$154:P$183)</f>
        <v>0</v>
      </c>
      <c r="Q153" s="456">
        <f>SUMIF($E$154:$E$183,$D153,Q$154:Q$183)</f>
        <v>0</v>
      </c>
      <c r="R153" s="572"/>
      <c r="S153" s="671"/>
      <c r="T153" s="569"/>
      <c r="U153" s="457">
        <f t="shared" si="103"/>
        <v>0</v>
      </c>
      <c r="V153" s="455">
        <f>SUMIF($E$154:$E$183,$D153,V$154:V$183)</f>
        <v>0</v>
      </c>
      <c r="W153" s="456">
        <f>SUMIF($E$154:$E$183,$D153,W$154:W$183)</f>
        <v>0</v>
      </c>
      <c r="X153" s="572"/>
      <c r="Y153" s="671"/>
      <c r="Z153" s="569"/>
      <c r="AA153" s="457">
        <f t="shared" si="104"/>
        <v>0</v>
      </c>
      <c r="AB153" s="455">
        <f>SUMIF($E$154:$E$183,$D153,AB$154:AB$183)</f>
        <v>0</v>
      </c>
      <c r="AC153" s="456">
        <f>SUMIF($E$154:$E$183,$D153,AC$154:AC$183)</f>
        <v>0</v>
      </c>
      <c r="AD153" s="572"/>
      <c r="AE153" s="671"/>
      <c r="AF153" s="569"/>
      <c r="AG153" s="457">
        <f t="shared" si="105"/>
        <v>0</v>
      </c>
      <c r="AH153" s="455">
        <f>SUMIF($E$154:$E$183,$D153,AH$154:AH$183)</f>
        <v>0</v>
      </c>
      <c r="AI153" s="456">
        <f>SUMIF($E$154:$E$183,$D153,AI$154:AI$183)</f>
        <v>0</v>
      </c>
      <c r="AJ153" s="572"/>
      <c r="AK153" s="671"/>
      <c r="AL153" s="569"/>
      <c r="AM153" s="457">
        <f t="shared" si="106"/>
        <v>0</v>
      </c>
      <c r="AN153" s="455">
        <f>SUMIF($E$154:$E$183,$D153,AN$154:AN$183)</f>
        <v>0</v>
      </c>
      <c r="AO153" s="456">
        <f>SUMIF($E$154:$E$183,$D153,AO$154:AO$183)</f>
        <v>0</v>
      </c>
      <c r="AP153" s="572"/>
      <c r="AQ153" s="671"/>
      <c r="AR153" s="569"/>
      <c r="AS153" s="496"/>
      <c r="AT153" s="496"/>
      <c r="AU153" s="496"/>
      <c r="AV153" s="496"/>
      <c r="AW153" s="496"/>
      <c r="AX153" s="496"/>
      <c r="AY153" s="496"/>
      <c r="AZ153" s="496"/>
      <c r="BA153" s="496"/>
      <c r="BB153" s="496"/>
      <c r="BC153" s="496"/>
      <c r="BD153" s="496"/>
      <c r="BE153" s="496"/>
      <c r="BF153" s="496"/>
    </row>
    <row r="154" spans="1:58" ht="16.5" hidden="1" thickBot="1">
      <c r="B154" s="340" t="s">
        <v>2303</v>
      </c>
      <c r="D154" s="367"/>
      <c r="E154" s="815"/>
      <c r="F154" s="815"/>
      <c r="G154" s="556"/>
      <c r="H154" s="569"/>
      <c r="I154" s="556"/>
      <c r="J154" s="569"/>
      <c r="K154" s="556"/>
      <c r="L154" s="569"/>
      <c r="M154" s="556"/>
      <c r="N154" s="569"/>
      <c r="O154" s="534"/>
      <c r="P154" s="535"/>
      <c r="Q154" s="536"/>
      <c r="R154" s="672"/>
      <c r="S154" s="672"/>
      <c r="T154" s="673"/>
      <c r="U154" s="535"/>
      <c r="V154" s="535"/>
      <c r="W154" s="536"/>
      <c r="X154" s="672"/>
      <c r="Y154" s="672"/>
      <c r="Z154" s="673"/>
      <c r="AA154" s="535"/>
      <c r="AB154" s="535"/>
      <c r="AC154" s="536"/>
      <c r="AD154" s="672"/>
      <c r="AE154" s="672"/>
      <c r="AF154" s="673"/>
      <c r="AG154" s="535"/>
      <c r="AH154" s="535"/>
      <c r="AI154" s="536"/>
      <c r="AJ154" s="672"/>
      <c r="AK154" s="672"/>
      <c r="AL154" s="673"/>
      <c r="AM154" s="535"/>
      <c r="AN154" s="535"/>
      <c r="AO154" s="536"/>
      <c r="AP154" s="672"/>
      <c r="AQ154" s="672"/>
      <c r="AR154" s="673"/>
      <c r="AS154" s="496"/>
      <c r="AT154" s="496"/>
      <c r="AU154" s="496"/>
      <c r="AV154" s="496"/>
      <c r="AW154" s="496"/>
      <c r="AX154" s="496"/>
      <c r="AY154" s="496"/>
      <c r="AZ154" s="496"/>
      <c r="BA154" s="496"/>
      <c r="BB154" s="496"/>
      <c r="BC154" s="496"/>
      <c r="BD154" s="496"/>
      <c r="BE154" s="496"/>
      <c r="BF154" s="496"/>
    </row>
    <row r="155" spans="1:58" ht="16.5" thickTop="1">
      <c r="A155" s="406"/>
      <c r="B155" s="841" t="s">
        <v>1464</v>
      </c>
      <c r="C155" s="356" t="s">
        <v>2304</v>
      </c>
      <c r="D155" s="845" t="str">
        <f>"7." &amp; ROMAN(B155)</f>
        <v>7.I</v>
      </c>
      <c r="E155" s="434" t="s">
        <v>953</v>
      </c>
      <c r="F155" s="417" t="s">
        <v>1535</v>
      </c>
      <c r="G155" s="543">
        <f t="shared" ref="G155:M155" si="142">G156+G167+G179</f>
        <v>0</v>
      </c>
      <c r="H155" s="574"/>
      <c r="I155" s="543">
        <f t="shared" si="142"/>
        <v>0</v>
      </c>
      <c r="J155" s="574"/>
      <c r="K155" s="543">
        <f t="shared" si="142"/>
        <v>0</v>
      </c>
      <c r="L155" s="574"/>
      <c r="M155" s="543">
        <f t="shared" si="142"/>
        <v>0</v>
      </c>
      <c r="N155" s="574"/>
      <c r="O155" s="543">
        <f t="shared" ref="O155:O182" si="143">P155+Q155</f>
        <v>0</v>
      </c>
      <c r="P155" s="544">
        <f>P156+P167+P179</f>
        <v>0</v>
      </c>
      <c r="Q155" s="545">
        <f>Q156+Q167+Q179</f>
        <v>0</v>
      </c>
      <c r="R155" s="677"/>
      <c r="S155" s="678"/>
      <c r="T155" s="574"/>
      <c r="U155" s="640">
        <f t="shared" ref="U155:U182" si="144">V155+W155</f>
        <v>0</v>
      </c>
      <c r="V155" s="544">
        <f>V156+V167+V179</f>
        <v>0</v>
      </c>
      <c r="W155" s="545">
        <f>W156+W167+W179</f>
        <v>0</v>
      </c>
      <c r="X155" s="677"/>
      <c r="Y155" s="678"/>
      <c r="Z155" s="574"/>
      <c r="AA155" s="640">
        <f t="shared" ref="AA155:AA182" si="145">AB155+AC155</f>
        <v>0</v>
      </c>
      <c r="AB155" s="544">
        <f>AB156+AB167+AB179</f>
        <v>0</v>
      </c>
      <c r="AC155" s="545">
        <f>AC156+AC167+AC179</f>
        <v>0</v>
      </c>
      <c r="AD155" s="677"/>
      <c r="AE155" s="678"/>
      <c r="AF155" s="574"/>
      <c r="AG155" s="640">
        <f t="shared" ref="AG155:AG182" si="146">AH155+AI155</f>
        <v>0</v>
      </c>
      <c r="AH155" s="544">
        <f>AH156+AH167+AH179</f>
        <v>0</v>
      </c>
      <c r="AI155" s="545">
        <f>AI156+AI167+AI179</f>
        <v>0</v>
      </c>
      <c r="AJ155" s="677"/>
      <c r="AK155" s="678"/>
      <c r="AL155" s="574"/>
      <c r="AM155" s="640">
        <f t="shared" ref="AM155:AM182" si="147">AN155+AO155</f>
        <v>0</v>
      </c>
      <c r="AN155" s="544">
        <f>AN156+AN167+AN179</f>
        <v>0</v>
      </c>
      <c r="AO155" s="545">
        <f>AO156+AO167+AO179</f>
        <v>0</v>
      </c>
      <c r="AP155" s="677"/>
      <c r="AQ155" s="678"/>
      <c r="AR155" s="574"/>
      <c r="AS155" s="496"/>
      <c r="AT155" s="496"/>
      <c r="AU155" s="496"/>
      <c r="AV155" s="496"/>
      <c r="AW155" s="496"/>
      <c r="AX155" s="496"/>
      <c r="AY155" s="496"/>
      <c r="AZ155" s="496"/>
      <c r="BA155" s="496"/>
      <c r="BB155" s="496"/>
      <c r="BC155" s="496"/>
      <c r="BD155" s="496"/>
      <c r="BE155" s="496"/>
      <c r="BF155" s="496"/>
    </row>
    <row r="156" spans="1:58" ht="14.25">
      <c r="A156" s="406"/>
      <c r="B156" s="841"/>
      <c r="C156" s="407"/>
      <c r="D156" s="855"/>
      <c r="E156" s="378" t="s">
        <v>956</v>
      </c>
      <c r="F156" s="388" t="s">
        <v>1479</v>
      </c>
      <c r="G156" s="454">
        <f t="shared" ref="G156:M158" si="148">G160+G164</f>
        <v>0</v>
      </c>
      <c r="H156" s="569"/>
      <c r="I156" s="454">
        <f t="shared" si="148"/>
        <v>0</v>
      </c>
      <c r="J156" s="569"/>
      <c r="K156" s="454">
        <f t="shared" si="148"/>
        <v>0</v>
      </c>
      <c r="L156" s="569"/>
      <c r="M156" s="454">
        <f t="shared" si="148"/>
        <v>0</v>
      </c>
      <c r="N156" s="569"/>
      <c r="O156" s="454">
        <f t="shared" si="143"/>
        <v>0</v>
      </c>
      <c r="P156" s="455">
        <f t="shared" ref="P156:Q158" si="149">P160+P164</f>
        <v>0</v>
      </c>
      <c r="Q156" s="456">
        <f t="shared" si="149"/>
        <v>0</v>
      </c>
      <c r="R156" s="572"/>
      <c r="S156" s="671"/>
      <c r="T156" s="569"/>
      <c r="U156" s="457">
        <f t="shared" si="144"/>
        <v>0</v>
      </c>
      <c r="V156" s="455">
        <f t="shared" ref="V156:W158" si="150">V160+V164</f>
        <v>0</v>
      </c>
      <c r="W156" s="456">
        <f t="shared" si="150"/>
        <v>0</v>
      </c>
      <c r="X156" s="572"/>
      <c r="Y156" s="671"/>
      <c r="Z156" s="569"/>
      <c r="AA156" s="457">
        <f t="shared" si="145"/>
        <v>0</v>
      </c>
      <c r="AB156" s="455">
        <f t="shared" ref="AB156:AC158" si="151">AB160+AB164</f>
        <v>0</v>
      </c>
      <c r="AC156" s="456">
        <f t="shared" si="151"/>
        <v>0</v>
      </c>
      <c r="AD156" s="572"/>
      <c r="AE156" s="671"/>
      <c r="AF156" s="569"/>
      <c r="AG156" s="457">
        <f t="shared" si="146"/>
        <v>0</v>
      </c>
      <c r="AH156" s="455">
        <f t="shared" ref="AH156:AI158" si="152">AH160+AH164</f>
        <v>0</v>
      </c>
      <c r="AI156" s="456">
        <f t="shared" si="152"/>
        <v>0</v>
      </c>
      <c r="AJ156" s="572"/>
      <c r="AK156" s="671"/>
      <c r="AL156" s="569"/>
      <c r="AM156" s="457">
        <f t="shared" si="147"/>
        <v>0</v>
      </c>
      <c r="AN156" s="455">
        <f t="shared" ref="AN156:AO158" si="153">AN160+AN164</f>
        <v>0</v>
      </c>
      <c r="AO156" s="456">
        <f t="shared" si="153"/>
        <v>0</v>
      </c>
      <c r="AP156" s="572"/>
      <c r="AQ156" s="671"/>
      <c r="AR156" s="569"/>
      <c r="AS156" s="496"/>
      <c r="AT156" s="496"/>
      <c r="AU156" s="496"/>
      <c r="AV156" s="496"/>
      <c r="AW156" s="496"/>
      <c r="AX156" s="496"/>
      <c r="AY156" s="496"/>
      <c r="AZ156" s="496"/>
      <c r="BA156" s="496"/>
      <c r="BB156" s="496"/>
      <c r="BC156" s="496"/>
      <c r="BD156" s="496"/>
      <c r="BE156" s="496"/>
      <c r="BF156" s="496"/>
    </row>
    <row r="157" spans="1:58" ht="22.5">
      <c r="A157" s="406"/>
      <c r="B157" s="841"/>
      <c r="C157" s="407"/>
      <c r="D157" s="855"/>
      <c r="E157" s="378" t="s">
        <v>957</v>
      </c>
      <c r="F157" s="423" t="s">
        <v>1481</v>
      </c>
      <c r="G157" s="454">
        <f t="shared" si="148"/>
        <v>0</v>
      </c>
      <c r="H157" s="569"/>
      <c r="I157" s="454">
        <f t="shared" si="148"/>
        <v>0</v>
      </c>
      <c r="J157" s="569"/>
      <c r="K157" s="454">
        <f t="shared" si="148"/>
        <v>0</v>
      </c>
      <c r="L157" s="569"/>
      <c r="M157" s="454">
        <f t="shared" si="148"/>
        <v>0</v>
      </c>
      <c r="N157" s="569"/>
      <c r="O157" s="454">
        <f t="shared" si="143"/>
        <v>0</v>
      </c>
      <c r="P157" s="455">
        <f t="shared" si="149"/>
        <v>0</v>
      </c>
      <c r="Q157" s="456">
        <f t="shared" si="149"/>
        <v>0</v>
      </c>
      <c r="R157" s="572"/>
      <c r="S157" s="671"/>
      <c r="T157" s="569"/>
      <c r="U157" s="457">
        <f t="shared" si="144"/>
        <v>0</v>
      </c>
      <c r="V157" s="455">
        <f t="shared" si="150"/>
        <v>0</v>
      </c>
      <c r="W157" s="456">
        <f t="shared" si="150"/>
        <v>0</v>
      </c>
      <c r="X157" s="572"/>
      <c r="Y157" s="671"/>
      <c r="Z157" s="569"/>
      <c r="AA157" s="457">
        <f t="shared" si="145"/>
        <v>0</v>
      </c>
      <c r="AB157" s="455">
        <f t="shared" si="151"/>
        <v>0</v>
      </c>
      <c r="AC157" s="456">
        <f t="shared" si="151"/>
        <v>0</v>
      </c>
      <c r="AD157" s="572"/>
      <c r="AE157" s="671"/>
      <c r="AF157" s="569"/>
      <c r="AG157" s="457">
        <f t="shared" si="146"/>
        <v>0</v>
      </c>
      <c r="AH157" s="455">
        <f t="shared" si="152"/>
        <v>0</v>
      </c>
      <c r="AI157" s="456">
        <f t="shared" si="152"/>
        <v>0</v>
      </c>
      <c r="AJ157" s="572"/>
      <c r="AK157" s="671"/>
      <c r="AL157" s="569"/>
      <c r="AM157" s="457">
        <f t="shared" si="147"/>
        <v>0</v>
      </c>
      <c r="AN157" s="455">
        <f t="shared" si="153"/>
        <v>0</v>
      </c>
      <c r="AO157" s="456">
        <f t="shared" si="153"/>
        <v>0</v>
      </c>
      <c r="AP157" s="572"/>
      <c r="AQ157" s="671"/>
      <c r="AR157" s="569"/>
      <c r="AS157" s="496"/>
      <c r="AT157" s="496"/>
      <c r="AU157" s="496"/>
      <c r="AV157" s="496"/>
      <c r="AW157" s="496"/>
      <c r="AX157" s="496"/>
      <c r="AY157" s="496"/>
      <c r="AZ157" s="496"/>
      <c r="BA157" s="496"/>
      <c r="BB157" s="496"/>
      <c r="BC157" s="496"/>
      <c r="BD157" s="496"/>
      <c r="BE157" s="496"/>
      <c r="BF157" s="496"/>
    </row>
    <row r="158" spans="1:58" ht="14.25">
      <c r="A158" s="406"/>
      <c r="B158" s="841"/>
      <c r="C158" s="407"/>
      <c r="D158" s="855"/>
      <c r="E158" s="378" t="s">
        <v>958</v>
      </c>
      <c r="F158" s="423" t="s">
        <v>1483</v>
      </c>
      <c r="G158" s="454">
        <f t="shared" si="148"/>
        <v>0</v>
      </c>
      <c r="H158" s="569"/>
      <c r="I158" s="454">
        <f t="shared" si="148"/>
        <v>0</v>
      </c>
      <c r="J158" s="569"/>
      <c r="K158" s="454">
        <f t="shared" si="148"/>
        <v>0</v>
      </c>
      <c r="L158" s="569"/>
      <c r="M158" s="454">
        <f t="shared" si="148"/>
        <v>0</v>
      </c>
      <c r="N158" s="569"/>
      <c r="O158" s="454">
        <f t="shared" si="143"/>
        <v>0</v>
      </c>
      <c r="P158" s="455">
        <f t="shared" si="149"/>
        <v>0</v>
      </c>
      <c r="Q158" s="456">
        <f t="shared" si="149"/>
        <v>0</v>
      </c>
      <c r="R158" s="572"/>
      <c r="S158" s="671"/>
      <c r="T158" s="569"/>
      <c r="U158" s="457">
        <f t="shared" si="144"/>
        <v>0</v>
      </c>
      <c r="V158" s="455">
        <f t="shared" si="150"/>
        <v>0</v>
      </c>
      <c r="W158" s="456">
        <f t="shared" si="150"/>
        <v>0</v>
      </c>
      <c r="X158" s="572"/>
      <c r="Y158" s="671"/>
      <c r="Z158" s="569"/>
      <c r="AA158" s="457">
        <f t="shared" si="145"/>
        <v>0</v>
      </c>
      <c r="AB158" s="455">
        <f t="shared" si="151"/>
        <v>0</v>
      </c>
      <c r="AC158" s="456">
        <f t="shared" si="151"/>
        <v>0</v>
      </c>
      <c r="AD158" s="572"/>
      <c r="AE158" s="671"/>
      <c r="AF158" s="569"/>
      <c r="AG158" s="457">
        <f t="shared" si="146"/>
        <v>0</v>
      </c>
      <c r="AH158" s="455">
        <f t="shared" si="152"/>
        <v>0</v>
      </c>
      <c r="AI158" s="456">
        <f t="shared" si="152"/>
        <v>0</v>
      </c>
      <c r="AJ158" s="572"/>
      <c r="AK158" s="671"/>
      <c r="AL158" s="569"/>
      <c r="AM158" s="457">
        <f t="shared" si="147"/>
        <v>0</v>
      </c>
      <c r="AN158" s="455">
        <f t="shared" si="153"/>
        <v>0</v>
      </c>
      <c r="AO158" s="456">
        <f t="shared" si="153"/>
        <v>0</v>
      </c>
      <c r="AP158" s="572"/>
      <c r="AQ158" s="671"/>
      <c r="AR158" s="569"/>
      <c r="AS158" s="496"/>
      <c r="AT158" s="496"/>
      <c r="AU158" s="496"/>
      <c r="AV158" s="496"/>
      <c r="AW158" s="496"/>
      <c r="AX158" s="496"/>
      <c r="AY158" s="496"/>
      <c r="AZ158" s="496"/>
      <c r="BA158" s="496"/>
      <c r="BB158" s="496"/>
      <c r="BC158" s="496"/>
      <c r="BD158" s="496"/>
      <c r="BE158" s="496"/>
      <c r="BF158" s="496"/>
    </row>
    <row r="159" spans="1:58" ht="14.25">
      <c r="A159" s="406"/>
      <c r="B159" s="841"/>
      <c r="C159" s="407"/>
      <c r="D159" s="855"/>
      <c r="E159" s="378" t="s">
        <v>959</v>
      </c>
      <c r="F159" s="423" t="s">
        <v>1485</v>
      </c>
      <c r="G159" s="454">
        <f>+'Баланс ТН СТ 1'!G125</f>
        <v>0</v>
      </c>
      <c r="H159" s="569"/>
      <c r="I159" s="454">
        <f>+'Баланс ТН СТ 1'!I125</f>
        <v>0</v>
      </c>
      <c r="J159" s="569"/>
      <c r="K159" s="454">
        <f>+'Баланс ТН СТ 1'!K125</f>
        <v>0</v>
      </c>
      <c r="L159" s="569"/>
      <c r="M159" s="454">
        <f>+'Баланс ТН СТ 1'!M125</f>
        <v>0</v>
      </c>
      <c r="N159" s="569"/>
      <c r="O159" s="454">
        <f t="shared" si="143"/>
        <v>0</v>
      </c>
      <c r="P159" s="455">
        <f>+'Баланс ТН СТ 1'!P125</f>
        <v>0</v>
      </c>
      <c r="Q159" s="456">
        <f>+'Баланс ТН СТ 1'!Q125</f>
        <v>0</v>
      </c>
      <c r="R159" s="572"/>
      <c r="S159" s="671"/>
      <c r="T159" s="569"/>
      <c r="U159" s="457">
        <f t="shared" si="144"/>
        <v>0</v>
      </c>
      <c r="V159" s="455">
        <f>+'Баланс ТН СТ 1'!V125</f>
        <v>0</v>
      </c>
      <c r="W159" s="456">
        <f>+'Баланс ТН СТ 1'!W125</f>
        <v>0</v>
      </c>
      <c r="X159" s="572"/>
      <c r="Y159" s="671"/>
      <c r="Z159" s="569"/>
      <c r="AA159" s="457">
        <f t="shared" si="145"/>
        <v>0</v>
      </c>
      <c r="AB159" s="455">
        <f>+'Баланс ТН СТ 1'!AB125</f>
        <v>0</v>
      </c>
      <c r="AC159" s="456">
        <f>+'Баланс ТН СТ 1'!AC125</f>
        <v>0</v>
      </c>
      <c r="AD159" s="572"/>
      <c r="AE159" s="671"/>
      <c r="AF159" s="569"/>
      <c r="AG159" s="457">
        <f t="shared" si="146"/>
        <v>0</v>
      </c>
      <c r="AH159" s="455">
        <f>+'Баланс ТН СТ 1'!AH125</f>
        <v>0</v>
      </c>
      <c r="AI159" s="456">
        <f>+'Баланс ТН СТ 1'!AI125</f>
        <v>0</v>
      </c>
      <c r="AJ159" s="572"/>
      <c r="AK159" s="671"/>
      <c r="AL159" s="569"/>
      <c r="AM159" s="457">
        <f t="shared" si="147"/>
        <v>0</v>
      </c>
      <c r="AN159" s="455">
        <f>+'Баланс ТН СТ 1'!AN125</f>
        <v>0</v>
      </c>
      <c r="AO159" s="456">
        <f>+'Баланс ТН СТ 1'!AO125</f>
        <v>0</v>
      </c>
      <c r="AP159" s="572"/>
      <c r="AQ159" s="671"/>
      <c r="AR159" s="569"/>
      <c r="AS159" s="496"/>
      <c r="AT159" s="496"/>
      <c r="AU159" s="496"/>
      <c r="AV159" s="496"/>
      <c r="AW159" s="496"/>
      <c r="AX159" s="496"/>
      <c r="AY159" s="496"/>
      <c r="AZ159" s="496"/>
      <c r="BA159" s="496"/>
      <c r="BB159" s="496"/>
      <c r="BC159" s="496"/>
      <c r="BD159" s="496"/>
      <c r="BE159" s="496"/>
      <c r="BF159" s="496"/>
    </row>
    <row r="160" spans="1:58" ht="14.25">
      <c r="A160" s="406"/>
      <c r="B160" s="841"/>
      <c r="C160" s="407"/>
      <c r="D160" s="855"/>
      <c r="E160" s="378" t="s">
        <v>1561</v>
      </c>
      <c r="F160" s="421" t="s">
        <v>1487</v>
      </c>
      <c r="G160" s="454">
        <f t="shared" ref="G160:M160" si="154">G161+G162+G163</f>
        <v>0</v>
      </c>
      <c r="H160" s="569"/>
      <c r="I160" s="454">
        <f t="shared" si="154"/>
        <v>0</v>
      </c>
      <c r="J160" s="569"/>
      <c r="K160" s="454">
        <f t="shared" si="154"/>
        <v>0</v>
      </c>
      <c r="L160" s="569"/>
      <c r="M160" s="454">
        <f t="shared" si="154"/>
        <v>0</v>
      </c>
      <c r="N160" s="569"/>
      <c r="O160" s="454">
        <f t="shared" si="143"/>
        <v>0</v>
      </c>
      <c r="P160" s="455">
        <f>P161+P162+P163</f>
        <v>0</v>
      </c>
      <c r="Q160" s="456">
        <f>Q161+Q162+Q163</f>
        <v>0</v>
      </c>
      <c r="R160" s="572"/>
      <c r="S160" s="671"/>
      <c r="T160" s="569"/>
      <c r="U160" s="457">
        <f t="shared" si="144"/>
        <v>0</v>
      </c>
      <c r="V160" s="455">
        <f>V161+V162+V163</f>
        <v>0</v>
      </c>
      <c r="W160" s="456">
        <f>W161+W162+W163</f>
        <v>0</v>
      </c>
      <c r="X160" s="572"/>
      <c r="Y160" s="671"/>
      <c r="Z160" s="569"/>
      <c r="AA160" s="457">
        <f t="shared" si="145"/>
        <v>0</v>
      </c>
      <c r="AB160" s="455">
        <f>AB161+AB162+AB163</f>
        <v>0</v>
      </c>
      <c r="AC160" s="456">
        <f>AC161+AC162+AC163</f>
        <v>0</v>
      </c>
      <c r="AD160" s="572"/>
      <c r="AE160" s="671"/>
      <c r="AF160" s="569"/>
      <c r="AG160" s="457">
        <f t="shared" si="146"/>
        <v>0</v>
      </c>
      <c r="AH160" s="455">
        <f>AH161+AH162+AH163</f>
        <v>0</v>
      </c>
      <c r="AI160" s="456">
        <f>AI161+AI162+AI163</f>
        <v>0</v>
      </c>
      <c r="AJ160" s="572"/>
      <c r="AK160" s="671"/>
      <c r="AL160" s="569"/>
      <c r="AM160" s="457">
        <f t="shared" si="147"/>
        <v>0</v>
      </c>
      <c r="AN160" s="455">
        <f>AN161+AN162+AN163</f>
        <v>0</v>
      </c>
      <c r="AO160" s="456">
        <f>AO161+AO162+AO163</f>
        <v>0</v>
      </c>
      <c r="AP160" s="572"/>
      <c r="AQ160" s="671"/>
      <c r="AR160" s="569"/>
      <c r="AS160" s="496"/>
      <c r="AT160" s="496"/>
      <c r="AU160" s="496"/>
      <c r="AV160" s="496"/>
      <c r="AW160" s="496"/>
      <c r="AX160" s="496"/>
      <c r="AY160" s="496"/>
      <c r="AZ160" s="496"/>
      <c r="BA160" s="496"/>
      <c r="BB160" s="496"/>
      <c r="BC160" s="496"/>
      <c r="BD160" s="496"/>
      <c r="BE160" s="496"/>
      <c r="BF160" s="496"/>
    </row>
    <row r="161" spans="1:58" ht="22.5">
      <c r="A161" s="406"/>
      <c r="B161" s="841"/>
      <c r="C161" s="407"/>
      <c r="D161" s="855"/>
      <c r="E161" s="378" t="s">
        <v>1562</v>
      </c>
      <c r="F161" s="423" t="s">
        <v>1481</v>
      </c>
      <c r="G161" s="454">
        <f>+'Баланс ТН СТ 1'!G127</f>
        <v>0</v>
      </c>
      <c r="H161" s="569"/>
      <c r="I161" s="454">
        <f>+'Баланс ТН СТ 1'!I127</f>
        <v>0</v>
      </c>
      <c r="J161" s="569"/>
      <c r="K161" s="454">
        <f>+'Баланс ТН СТ 1'!K127</f>
        <v>0</v>
      </c>
      <c r="L161" s="569"/>
      <c r="M161" s="454">
        <f>+'Баланс ТН СТ 1'!M127</f>
        <v>0</v>
      </c>
      <c r="N161" s="569"/>
      <c r="O161" s="454">
        <f t="shared" si="143"/>
        <v>0</v>
      </c>
      <c r="P161" s="457">
        <f>+'Баланс ТН СТ 1'!P127</f>
        <v>0</v>
      </c>
      <c r="Q161" s="644">
        <f>+'Баланс ТН СТ 1'!Q127</f>
        <v>0</v>
      </c>
      <c r="R161" s="572"/>
      <c r="S161" s="671"/>
      <c r="T161" s="569"/>
      <c r="U161" s="457">
        <f t="shared" si="144"/>
        <v>0</v>
      </c>
      <c r="V161" s="457">
        <f>+'Баланс ТН СТ 1'!V127</f>
        <v>0</v>
      </c>
      <c r="W161" s="644">
        <f>+'Баланс ТН СТ 1'!W127</f>
        <v>0</v>
      </c>
      <c r="X161" s="572"/>
      <c r="Y161" s="671"/>
      <c r="Z161" s="569"/>
      <c r="AA161" s="457">
        <f t="shared" si="145"/>
        <v>0</v>
      </c>
      <c r="AB161" s="457">
        <f>+'Баланс ТН СТ 1'!AB127</f>
        <v>0</v>
      </c>
      <c r="AC161" s="644">
        <f>+'Баланс ТН СТ 1'!AC127</f>
        <v>0</v>
      </c>
      <c r="AD161" s="572"/>
      <c r="AE161" s="671"/>
      <c r="AF161" s="569"/>
      <c r="AG161" s="457">
        <f t="shared" si="146"/>
        <v>0</v>
      </c>
      <c r="AH161" s="457">
        <f>+'Баланс ТН СТ 1'!AH127</f>
        <v>0</v>
      </c>
      <c r="AI161" s="644">
        <f>+'Баланс ТН СТ 1'!AI127</f>
        <v>0</v>
      </c>
      <c r="AJ161" s="572"/>
      <c r="AK161" s="671"/>
      <c r="AL161" s="569"/>
      <c r="AM161" s="457">
        <f t="shared" si="147"/>
        <v>0</v>
      </c>
      <c r="AN161" s="457">
        <f>+'Баланс ТН СТ 1'!AN127</f>
        <v>0</v>
      </c>
      <c r="AO161" s="644">
        <f>+'Баланс ТН СТ 1'!AO127</f>
        <v>0</v>
      </c>
      <c r="AP161" s="572"/>
      <c r="AQ161" s="671"/>
      <c r="AR161" s="569"/>
      <c r="AS161" s="496"/>
      <c r="AT161" s="496"/>
      <c r="AU161" s="496"/>
      <c r="AV161" s="496"/>
      <c r="AW161" s="496"/>
      <c r="AX161" s="496"/>
      <c r="AY161" s="496"/>
      <c r="AZ161" s="496"/>
      <c r="BA161" s="496"/>
      <c r="BB161" s="496"/>
      <c r="BC161" s="496"/>
      <c r="BD161" s="496"/>
      <c r="BE161" s="496"/>
      <c r="BF161" s="496"/>
    </row>
    <row r="162" spans="1:58" ht="14.25">
      <c r="A162" s="406"/>
      <c r="B162" s="841"/>
      <c r="C162" s="407"/>
      <c r="D162" s="855"/>
      <c r="E162" s="378" t="s">
        <v>1563</v>
      </c>
      <c r="F162" s="423" t="s">
        <v>1483</v>
      </c>
      <c r="G162" s="454">
        <f>+'Баланс ТН СТ 1'!G128</f>
        <v>0</v>
      </c>
      <c r="H162" s="569"/>
      <c r="I162" s="454">
        <f>+'Баланс ТН СТ 1'!I128</f>
        <v>0</v>
      </c>
      <c r="J162" s="569"/>
      <c r="K162" s="454">
        <f>+'Баланс ТН СТ 1'!K128</f>
        <v>0</v>
      </c>
      <c r="L162" s="569"/>
      <c r="M162" s="454">
        <f>+'Баланс ТН СТ 1'!M128</f>
        <v>0</v>
      </c>
      <c r="N162" s="569"/>
      <c r="O162" s="454">
        <f t="shared" si="143"/>
        <v>0</v>
      </c>
      <c r="P162" s="457">
        <f>+'Баланс ТН СТ 1'!P128</f>
        <v>0</v>
      </c>
      <c r="Q162" s="644">
        <f>+'Баланс ТН СТ 1'!Q128</f>
        <v>0</v>
      </c>
      <c r="R162" s="572"/>
      <c r="S162" s="671"/>
      <c r="T162" s="569"/>
      <c r="U162" s="457">
        <f t="shared" si="144"/>
        <v>0</v>
      </c>
      <c r="V162" s="457">
        <f>+'Баланс ТН СТ 1'!V128</f>
        <v>0</v>
      </c>
      <c r="W162" s="644">
        <f>+'Баланс ТН СТ 1'!W128</f>
        <v>0</v>
      </c>
      <c r="X162" s="572"/>
      <c r="Y162" s="671"/>
      <c r="Z162" s="569"/>
      <c r="AA162" s="457">
        <f t="shared" si="145"/>
        <v>0</v>
      </c>
      <c r="AB162" s="457">
        <f>+'Баланс ТН СТ 1'!AB128</f>
        <v>0</v>
      </c>
      <c r="AC162" s="644">
        <f>+'Баланс ТН СТ 1'!AC128</f>
        <v>0</v>
      </c>
      <c r="AD162" s="572"/>
      <c r="AE162" s="671"/>
      <c r="AF162" s="569"/>
      <c r="AG162" s="457">
        <f t="shared" si="146"/>
        <v>0</v>
      </c>
      <c r="AH162" s="457">
        <f>+'Баланс ТН СТ 1'!AH128</f>
        <v>0</v>
      </c>
      <c r="AI162" s="644">
        <f>+'Баланс ТН СТ 1'!AI128</f>
        <v>0</v>
      </c>
      <c r="AJ162" s="572"/>
      <c r="AK162" s="671"/>
      <c r="AL162" s="569"/>
      <c r="AM162" s="457">
        <f t="shared" si="147"/>
        <v>0</v>
      </c>
      <c r="AN162" s="457">
        <f>+'Баланс ТН СТ 1'!AN128</f>
        <v>0</v>
      </c>
      <c r="AO162" s="644">
        <f>+'Баланс ТН СТ 1'!AO128</f>
        <v>0</v>
      </c>
      <c r="AP162" s="572"/>
      <c r="AQ162" s="671"/>
      <c r="AR162" s="569"/>
      <c r="AS162" s="496"/>
      <c r="AT162" s="496"/>
      <c r="AU162" s="496"/>
      <c r="AV162" s="496"/>
      <c r="AW162" s="496"/>
      <c r="AX162" s="496"/>
      <c r="AY162" s="496"/>
      <c r="AZ162" s="496"/>
      <c r="BA162" s="496"/>
      <c r="BB162" s="496"/>
      <c r="BC162" s="496"/>
      <c r="BD162" s="496"/>
      <c r="BE162" s="496"/>
      <c r="BF162" s="496"/>
    </row>
    <row r="163" spans="1:58" ht="14.25">
      <c r="A163" s="406"/>
      <c r="B163" s="841"/>
      <c r="C163" s="407"/>
      <c r="D163" s="855"/>
      <c r="E163" s="378" t="s">
        <v>1564</v>
      </c>
      <c r="F163" s="423" t="s">
        <v>1485</v>
      </c>
      <c r="G163" s="454">
        <f>+'Баланс ТН СТ 1'!G129</f>
        <v>0</v>
      </c>
      <c r="H163" s="569"/>
      <c r="I163" s="454">
        <f>+'Баланс ТН СТ 1'!I129</f>
        <v>0</v>
      </c>
      <c r="J163" s="569"/>
      <c r="K163" s="454">
        <f>+'Баланс ТН СТ 1'!K129</f>
        <v>0</v>
      </c>
      <c r="L163" s="569"/>
      <c r="M163" s="454">
        <f>+'Баланс ТН СТ 1'!M129</f>
        <v>0</v>
      </c>
      <c r="N163" s="569"/>
      <c r="O163" s="454">
        <f t="shared" si="143"/>
        <v>0</v>
      </c>
      <c r="P163" s="457">
        <f>+'Баланс ТН СТ 1'!P129</f>
        <v>0</v>
      </c>
      <c r="Q163" s="644">
        <f>+'Баланс ТН СТ 1'!Q129</f>
        <v>0</v>
      </c>
      <c r="R163" s="572"/>
      <c r="S163" s="671"/>
      <c r="T163" s="569"/>
      <c r="U163" s="457">
        <f t="shared" si="144"/>
        <v>0</v>
      </c>
      <c r="V163" s="457">
        <f>+'Баланс ТН СТ 1'!V129</f>
        <v>0</v>
      </c>
      <c r="W163" s="644">
        <f>+'Баланс ТН СТ 1'!W129</f>
        <v>0</v>
      </c>
      <c r="X163" s="572"/>
      <c r="Y163" s="671"/>
      <c r="Z163" s="569"/>
      <c r="AA163" s="457">
        <f t="shared" si="145"/>
        <v>0</v>
      </c>
      <c r="AB163" s="457">
        <f>+'Баланс ТН СТ 1'!AB129</f>
        <v>0</v>
      </c>
      <c r="AC163" s="644">
        <f>+'Баланс ТН СТ 1'!AC129</f>
        <v>0</v>
      </c>
      <c r="AD163" s="572"/>
      <c r="AE163" s="671"/>
      <c r="AF163" s="569"/>
      <c r="AG163" s="457">
        <f t="shared" si="146"/>
        <v>0</v>
      </c>
      <c r="AH163" s="457">
        <f>+'Баланс ТН СТ 1'!AH129</f>
        <v>0</v>
      </c>
      <c r="AI163" s="644">
        <f>+'Баланс ТН СТ 1'!AI129</f>
        <v>0</v>
      </c>
      <c r="AJ163" s="572"/>
      <c r="AK163" s="671"/>
      <c r="AL163" s="569"/>
      <c r="AM163" s="457">
        <f t="shared" si="147"/>
        <v>0</v>
      </c>
      <c r="AN163" s="457">
        <f>+'Баланс ТН СТ 1'!AN129</f>
        <v>0</v>
      </c>
      <c r="AO163" s="644">
        <f>+'Баланс ТН СТ 1'!AO129</f>
        <v>0</v>
      </c>
      <c r="AP163" s="572"/>
      <c r="AQ163" s="671"/>
      <c r="AR163" s="569"/>
      <c r="AS163" s="496"/>
      <c r="AT163" s="496"/>
      <c r="AU163" s="496"/>
      <c r="AV163" s="496"/>
      <c r="AW163" s="496"/>
      <c r="AX163" s="496"/>
      <c r="AY163" s="496"/>
      <c r="AZ163" s="496"/>
      <c r="BA163" s="496"/>
      <c r="BB163" s="496"/>
      <c r="BC163" s="496"/>
      <c r="BD163" s="496"/>
      <c r="BE163" s="496"/>
      <c r="BF163" s="496"/>
    </row>
    <row r="164" spans="1:58" ht="14.25">
      <c r="A164" s="406"/>
      <c r="B164" s="841"/>
      <c r="C164" s="407"/>
      <c r="D164" s="855"/>
      <c r="E164" s="378" t="s">
        <v>1568</v>
      </c>
      <c r="F164" s="421" t="s">
        <v>1492</v>
      </c>
      <c r="G164" s="454">
        <f t="shared" ref="G164:M164" si="155">G165+G166</f>
        <v>0</v>
      </c>
      <c r="H164" s="569"/>
      <c r="I164" s="454">
        <f t="shared" si="155"/>
        <v>0</v>
      </c>
      <c r="J164" s="569"/>
      <c r="K164" s="454">
        <f t="shared" si="155"/>
        <v>0</v>
      </c>
      <c r="L164" s="569"/>
      <c r="M164" s="454">
        <f t="shared" si="155"/>
        <v>0</v>
      </c>
      <c r="N164" s="569"/>
      <c r="O164" s="454">
        <f t="shared" si="143"/>
        <v>0</v>
      </c>
      <c r="P164" s="455">
        <f>P165+P166</f>
        <v>0</v>
      </c>
      <c r="Q164" s="456">
        <f>Q165+Q166</f>
        <v>0</v>
      </c>
      <c r="R164" s="572"/>
      <c r="S164" s="671"/>
      <c r="T164" s="569"/>
      <c r="U164" s="457">
        <f t="shared" si="144"/>
        <v>0</v>
      </c>
      <c r="V164" s="455">
        <f>V165+V166</f>
        <v>0</v>
      </c>
      <c r="W164" s="456">
        <f>W165+W166</f>
        <v>0</v>
      </c>
      <c r="X164" s="572"/>
      <c r="Y164" s="671"/>
      <c r="Z164" s="569"/>
      <c r="AA164" s="457">
        <f t="shared" si="145"/>
        <v>0</v>
      </c>
      <c r="AB164" s="455">
        <f>AB165+AB166</f>
        <v>0</v>
      </c>
      <c r="AC164" s="456">
        <f>AC165+AC166</f>
        <v>0</v>
      </c>
      <c r="AD164" s="572"/>
      <c r="AE164" s="671"/>
      <c r="AF164" s="569"/>
      <c r="AG164" s="457">
        <f t="shared" si="146"/>
        <v>0</v>
      </c>
      <c r="AH164" s="455">
        <f>AH165+AH166</f>
        <v>0</v>
      </c>
      <c r="AI164" s="456">
        <f>AI165+AI166</f>
        <v>0</v>
      </c>
      <c r="AJ164" s="572"/>
      <c r="AK164" s="671"/>
      <c r="AL164" s="569"/>
      <c r="AM164" s="457">
        <f t="shared" si="147"/>
        <v>0</v>
      </c>
      <c r="AN164" s="455">
        <f>AN165+AN166</f>
        <v>0</v>
      </c>
      <c r="AO164" s="456">
        <f>AO165+AO166</f>
        <v>0</v>
      </c>
      <c r="AP164" s="572"/>
      <c r="AQ164" s="671"/>
      <c r="AR164" s="569"/>
      <c r="AS164" s="496"/>
      <c r="AT164" s="496"/>
      <c r="AU164" s="496"/>
      <c r="AV164" s="496"/>
      <c r="AW164" s="496"/>
      <c r="AX164" s="496"/>
      <c r="AY164" s="496"/>
      <c r="AZ164" s="496"/>
      <c r="BA164" s="496"/>
      <c r="BB164" s="496"/>
      <c r="BC164" s="496"/>
      <c r="BD164" s="496"/>
      <c r="BE164" s="496"/>
      <c r="BF164" s="496"/>
    </row>
    <row r="165" spans="1:58" ht="22.5">
      <c r="A165" s="406"/>
      <c r="B165" s="841"/>
      <c r="C165" s="407"/>
      <c r="D165" s="855"/>
      <c r="E165" s="378" t="s">
        <v>1569</v>
      </c>
      <c r="F165" s="423" t="s">
        <v>1481</v>
      </c>
      <c r="G165" s="454">
        <f>+'Баланс ТН СТ 1'!G131</f>
        <v>0</v>
      </c>
      <c r="H165" s="569"/>
      <c r="I165" s="454">
        <f>+'Баланс ТН СТ 1'!I131</f>
        <v>0</v>
      </c>
      <c r="J165" s="569"/>
      <c r="K165" s="454">
        <f>+'Баланс ТН СТ 1'!K131</f>
        <v>0</v>
      </c>
      <c r="L165" s="569"/>
      <c r="M165" s="454">
        <f>+'Баланс ТН СТ 1'!M131</f>
        <v>0</v>
      </c>
      <c r="N165" s="569"/>
      <c r="O165" s="454">
        <f t="shared" si="143"/>
        <v>0</v>
      </c>
      <c r="P165" s="457">
        <f>+'Баланс ТН СТ 1'!P131</f>
        <v>0</v>
      </c>
      <c r="Q165" s="644">
        <f>+'Баланс ТН СТ 1'!Q131</f>
        <v>0</v>
      </c>
      <c r="R165" s="572"/>
      <c r="S165" s="671"/>
      <c r="T165" s="569"/>
      <c r="U165" s="457">
        <f t="shared" si="144"/>
        <v>0</v>
      </c>
      <c r="V165" s="457">
        <f>+'Баланс ТН СТ 1'!V131</f>
        <v>0</v>
      </c>
      <c r="W165" s="644">
        <f>+'Баланс ТН СТ 1'!W131</f>
        <v>0</v>
      </c>
      <c r="X165" s="572"/>
      <c r="Y165" s="671"/>
      <c r="Z165" s="569"/>
      <c r="AA165" s="457">
        <f t="shared" si="145"/>
        <v>0</v>
      </c>
      <c r="AB165" s="457">
        <f>+'Баланс ТН СТ 1'!AB131</f>
        <v>0</v>
      </c>
      <c r="AC165" s="644">
        <f>+'Баланс ТН СТ 1'!AC131</f>
        <v>0</v>
      </c>
      <c r="AD165" s="572"/>
      <c r="AE165" s="671"/>
      <c r="AF165" s="569"/>
      <c r="AG165" s="457">
        <f t="shared" si="146"/>
        <v>0</v>
      </c>
      <c r="AH165" s="457">
        <f>+'Баланс ТН СТ 1'!AH131</f>
        <v>0</v>
      </c>
      <c r="AI165" s="644">
        <f>+'Баланс ТН СТ 1'!AI131</f>
        <v>0</v>
      </c>
      <c r="AJ165" s="572"/>
      <c r="AK165" s="671"/>
      <c r="AL165" s="569"/>
      <c r="AM165" s="457">
        <f t="shared" si="147"/>
        <v>0</v>
      </c>
      <c r="AN165" s="457">
        <f>+'Баланс ТН СТ 1'!AN131</f>
        <v>0</v>
      </c>
      <c r="AO165" s="644">
        <f>+'Баланс ТН СТ 1'!AO131</f>
        <v>0</v>
      </c>
      <c r="AP165" s="572"/>
      <c r="AQ165" s="671"/>
      <c r="AR165" s="569"/>
      <c r="AS165" s="496"/>
      <c r="AT165" s="496"/>
      <c r="AU165" s="496"/>
      <c r="AV165" s="496"/>
      <c r="AW165" s="496"/>
      <c r="AX165" s="496"/>
      <c r="AY165" s="496"/>
      <c r="AZ165" s="496"/>
      <c r="BA165" s="496"/>
      <c r="BB165" s="496"/>
      <c r="BC165" s="496"/>
      <c r="BD165" s="496"/>
      <c r="BE165" s="496"/>
      <c r="BF165" s="496"/>
    </row>
    <row r="166" spans="1:58" ht="14.25">
      <c r="A166" s="406"/>
      <c r="B166" s="841"/>
      <c r="C166" s="407"/>
      <c r="D166" s="855"/>
      <c r="E166" s="378" t="s">
        <v>1570</v>
      </c>
      <c r="F166" s="423" t="s">
        <v>1483</v>
      </c>
      <c r="G166" s="454">
        <f>+'Баланс ТН СТ 1'!G132</f>
        <v>0</v>
      </c>
      <c r="H166" s="569"/>
      <c r="I166" s="454">
        <f>+'Баланс ТН СТ 1'!I132</f>
        <v>0</v>
      </c>
      <c r="J166" s="569"/>
      <c r="K166" s="454">
        <f>+'Баланс ТН СТ 1'!K132</f>
        <v>0</v>
      </c>
      <c r="L166" s="569"/>
      <c r="M166" s="454">
        <f>+'Баланс ТН СТ 1'!M132</f>
        <v>0</v>
      </c>
      <c r="N166" s="569"/>
      <c r="O166" s="454">
        <f t="shared" si="143"/>
        <v>0</v>
      </c>
      <c r="P166" s="457">
        <f>+'Баланс ТН СТ 1'!P132</f>
        <v>0</v>
      </c>
      <c r="Q166" s="644">
        <f>+'Баланс ТН СТ 1'!Q132</f>
        <v>0</v>
      </c>
      <c r="R166" s="572"/>
      <c r="S166" s="671"/>
      <c r="T166" s="569"/>
      <c r="U166" s="457">
        <f t="shared" si="144"/>
        <v>0</v>
      </c>
      <c r="V166" s="457">
        <f>+'Баланс ТН СТ 1'!V132</f>
        <v>0</v>
      </c>
      <c r="W166" s="644">
        <f>+'Баланс ТН СТ 1'!W132</f>
        <v>0</v>
      </c>
      <c r="X166" s="572"/>
      <c r="Y166" s="671"/>
      <c r="Z166" s="569"/>
      <c r="AA166" s="457">
        <f t="shared" si="145"/>
        <v>0</v>
      </c>
      <c r="AB166" s="457">
        <f>+'Баланс ТН СТ 1'!AB132</f>
        <v>0</v>
      </c>
      <c r="AC166" s="644">
        <f>+'Баланс ТН СТ 1'!AC132</f>
        <v>0</v>
      </c>
      <c r="AD166" s="572"/>
      <c r="AE166" s="671"/>
      <c r="AF166" s="569"/>
      <c r="AG166" s="457">
        <f t="shared" si="146"/>
        <v>0</v>
      </c>
      <c r="AH166" s="457">
        <f>+'Баланс ТН СТ 1'!AH132</f>
        <v>0</v>
      </c>
      <c r="AI166" s="644">
        <f>+'Баланс ТН СТ 1'!AI132</f>
        <v>0</v>
      </c>
      <c r="AJ166" s="572"/>
      <c r="AK166" s="671"/>
      <c r="AL166" s="569"/>
      <c r="AM166" s="457">
        <f t="shared" si="147"/>
        <v>0</v>
      </c>
      <c r="AN166" s="457">
        <f>+'Баланс ТН СТ 1'!AN132</f>
        <v>0</v>
      </c>
      <c r="AO166" s="644">
        <f>+'Баланс ТН СТ 1'!AO132</f>
        <v>0</v>
      </c>
      <c r="AP166" s="572"/>
      <c r="AQ166" s="671"/>
      <c r="AR166" s="569"/>
      <c r="AS166" s="496"/>
      <c r="AT166" s="496"/>
      <c r="AU166" s="496"/>
      <c r="AV166" s="496"/>
      <c r="AW166" s="496"/>
      <c r="AX166" s="496"/>
      <c r="AY166" s="496"/>
      <c r="AZ166" s="496"/>
      <c r="BA166" s="496"/>
      <c r="BB166" s="496"/>
      <c r="BC166" s="496"/>
      <c r="BD166" s="496"/>
      <c r="BE166" s="496"/>
      <c r="BF166" s="496"/>
    </row>
    <row r="167" spans="1:58" ht="14.25">
      <c r="A167" s="406"/>
      <c r="B167" s="841"/>
      <c r="C167" s="407"/>
      <c r="D167" s="855"/>
      <c r="E167" s="378" t="s">
        <v>1571</v>
      </c>
      <c r="F167" s="388" t="s">
        <v>1496</v>
      </c>
      <c r="G167" s="454">
        <f t="shared" ref="G167:M167" si="156">G168+G171+G175</f>
        <v>0</v>
      </c>
      <c r="H167" s="569"/>
      <c r="I167" s="454">
        <f t="shared" si="156"/>
        <v>0</v>
      </c>
      <c r="J167" s="569"/>
      <c r="K167" s="454">
        <f t="shared" si="156"/>
        <v>0</v>
      </c>
      <c r="L167" s="569"/>
      <c r="M167" s="454">
        <f t="shared" si="156"/>
        <v>0</v>
      </c>
      <c r="N167" s="569"/>
      <c r="O167" s="454">
        <f t="shared" si="143"/>
        <v>0</v>
      </c>
      <c r="P167" s="455">
        <f>P168+P171+P175</f>
        <v>0</v>
      </c>
      <c r="Q167" s="456">
        <f>Q168+Q171+Q175</f>
        <v>0</v>
      </c>
      <c r="R167" s="572"/>
      <c r="S167" s="671"/>
      <c r="T167" s="569"/>
      <c r="U167" s="457">
        <f t="shared" si="144"/>
        <v>0</v>
      </c>
      <c r="V167" s="455">
        <f>V168+V171+V175</f>
        <v>0</v>
      </c>
      <c r="W167" s="456">
        <f>W168+W171+W175</f>
        <v>0</v>
      </c>
      <c r="X167" s="572"/>
      <c r="Y167" s="671"/>
      <c r="Z167" s="569"/>
      <c r="AA167" s="457">
        <f t="shared" si="145"/>
        <v>0</v>
      </c>
      <c r="AB167" s="455">
        <f>AB168+AB171+AB175</f>
        <v>0</v>
      </c>
      <c r="AC167" s="456">
        <f>AC168+AC171+AC175</f>
        <v>0</v>
      </c>
      <c r="AD167" s="572"/>
      <c r="AE167" s="671"/>
      <c r="AF167" s="569"/>
      <c r="AG167" s="457">
        <f t="shared" si="146"/>
        <v>0</v>
      </c>
      <c r="AH167" s="455">
        <f>AH168+AH171+AH175</f>
        <v>0</v>
      </c>
      <c r="AI167" s="456">
        <f>AI168+AI171+AI175</f>
        <v>0</v>
      </c>
      <c r="AJ167" s="572"/>
      <c r="AK167" s="671"/>
      <c r="AL167" s="569"/>
      <c r="AM167" s="457">
        <f t="shared" si="147"/>
        <v>0</v>
      </c>
      <c r="AN167" s="455">
        <f>AN168+AN171+AN175</f>
        <v>0</v>
      </c>
      <c r="AO167" s="456">
        <f>AO168+AO171+AO175</f>
        <v>0</v>
      </c>
      <c r="AP167" s="572"/>
      <c r="AQ167" s="671"/>
      <c r="AR167" s="569"/>
      <c r="AS167" s="496"/>
      <c r="AT167" s="496"/>
      <c r="AU167" s="496"/>
      <c r="AV167" s="496"/>
      <c r="AW167" s="496"/>
      <c r="AX167" s="496"/>
      <c r="AY167" s="496"/>
      <c r="AZ167" s="496"/>
      <c r="BA167" s="496"/>
      <c r="BB167" s="496"/>
      <c r="BC167" s="496"/>
      <c r="BD167" s="496"/>
      <c r="BE167" s="496"/>
      <c r="BF167" s="496"/>
    </row>
    <row r="168" spans="1:58" ht="14.25">
      <c r="A168" s="406"/>
      <c r="B168" s="841"/>
      <c r="C168" s="407"/>
      <c r="D168" s="855"/>
      <c r="E168" s="378" t="s">
        <v>1572</v>
      </c>
      <c r="F168" s="421" t="s">
        <v>1498</v>
      </c>
      <c r="G168" s="454">
        <f t="shared" ref="G168:M168" si="157">G169+G170</f>
        <v>0</v>
      </c>
      <c r="H168" s="569"/>
      <c r="I168" s="454">
        <f t="shared" si="157"/>
        <v>0</v>
      </c>
      <c r="J168" s="569"/>
      <c r="K168" s="454">
        <f t="shared" si="157"/>
        <v>0</v>
      </c>
      <c r="L168" s="569"/>
      <c r="M168" s="454">
        <f t="shared" si="157"/>
        <v>0</v>
      </c>
      <c r="N168" s="569"/>
      <c r="O168" s="454">
        <f t="shared" si="143"/>
        <v>0</v>
      </c>
      <c r="P168" s="455">
        <f>P169+P170</f>
        <v>0</v>
      </c>
      <c r="Q168" s="456">
        <f>Q169+Q170</f>
        <v>0</v>
      </c>
      <c r="R168" s="572"/>
      <c r="S168" s="671"/>
      <c r="T168" s="569"/>
      <c r="U168" s="457">
        <f t="shared" si="144"/>
        <v>0</v>
      </c>
      <c r="V168" s="455">
        <f>V169+V170</f>
        <v>0</v>
      </c>
      <c r="W168" s="456">
        <f>W169+W170</f>
        <v>0</v>
      </c>
      <c r="X168" s="572"/>
      <c r="Y168" s="671"/>
      <c r="Z168" s="569"/>
      <c r="AA168" s="457">
        <f t="shared" si="145"/>
        <v>0</v>
      </c>
      <c r="AB168" s="455">
        <f>AB169+AB170</f>
        <v>0</v>
      </c>
      <c r="AC168" s="456">
        <f>AC169+AC170</f>
        <v>0</v>
      </c>
      <c r="AD168" s="572"/>
      <c r="AE168" s="671"/>
      <c r="AF168" s="569"/>
      <c r="AG168" s="457">
        <f t="shared" si="146"/>
        <v>0</v>
      </c>
      <c r="AH168" s="455">
        <f>AH169+AH170</f>
        <v>0</v>
      </c>
      <c r="AI168" s="456">
        <f>AI169+AI170</f>
        <v>0</v>
      </c>
      <c r="AJ168" s="572"/>
      <c r="AK168" s="671"/>
      <c r="AL168" s="569"/>
      <c r="AM168" s="457">
        <f t="shared" si="147"/>
        <v>0</v>
      </c>
      <c r="AN168" s="455">
        <f>AN169+AN170</f>
        <v>0</v>
      </c>
      <c r="AO168" s="456">
        <f>AO169+AO170</f>
        <v>0</v>
      </c>
      <c r="AP168" s="572"/>
      <c r="AQ168" s="671"/>
      <c r="AR168" s="569"/>
      <c r="AS168" s="496"/>
      <c r="AT168" s="496"/>
      <c r="AU168" s="496"/>
      <c r="AV168" s="496"/>
      <c r="AW168" s="496"/>
      <c r="AX168" s="496"/>
      <c r="AY168" s="496"/>
      <c r="AZ168" s="496"/>
      <c r="BA168" s="496"/>
      <c r="BB168" s="496"/>
      <c r="BC168" s="496"/>
      <c r="BD168" s="496"/>
      <c r="BE168" s="496"/>
      <c r="BF168" s="496"/>
    </row>
    <row r="169" spans="1:58" ht="22.5">
      <c r="A169" s="406"/>
      <c r="B169" s="841"/>
      <c r="C169" s="407"/>
      <c r="D169" s="855"/>
      <c r="E169" s="378" t="s">
        <v>1573</v>
      </c>
      <c r="F169" s="423" t="s">
        <v>1481</v>
      </c>
      <c r="G169" s="454">
        <f>+'Баланс ТН СТ 1'!G135</f>
        <v>0</v>
      </c>
      <c r="H169" s="569"/>
      <c r="I169" s="454">
        <f>+'Баланс ТН СТ 1'!I135</f>
        <v>0</v>
      </c>
      <c r="J169" s="569"/>
      <c r="K169" s="454">
        <f>+'Баланс ТН СТ 1'!K135</f>
        <v>0</v>
      </c>
      <c r="L169" s="569"/>
      <c r="M169" s="454">
        <f>+'Баланс ТН СТ 1'!M135</f>
        <v>0</v>
      </c>
      <c r="N169" s="569"/>
      <c r="O169" s="454">
        <f t="shared" si="143"/>
        <v>0</v>
      </c>
      <c r="P169" s="457">
        <f>+'Баланс ТН СТ 1'!P135</f>
        <v>0</v>
      </c>
      <c r="Q169" s="644">
        <f>+'Баланс ТН СТ 1'!Q135</f>
        <v>0</v>
      </c>
      <c r="R169" s="572"/>
      <c r="S169" s="671"/>
      <c r="T169" s="569"/>
      <c r="U169" s="457">
        <f t="shared" si="144"/>
        <v>0</v>
      </c>
      <c r="V169" s="457">
        <f>+'Баланс ТН СТ 1'!V135</f>
        <v>0</v>
      </c>
      <c r="W169" s="644">
        <f>+'Баланс ТН СТ 1'!W135</f>
        <v>0</v>
      </c>
      <c r="X169" s="572"/>
      <c r="Y169" s="671"/>
      <c r="Z169" s="569"/>
      <c r="AA169" s="457">
        <f t="shared" si="145"/>
        <v>0</v>
      </c>
      <c r="AB169" s="457">
        <f>+'Баланс ТН СТ 1'!AB135</f>
        <v>0</v>
      </c>
      <c r="AC169" s="644">
        <f>+'Баланс ТН СТ 1'!AC135</f>
        <v>0</v>
      </c>
      <c r="AD169" s="572"/>
      <c r="AE169" s="671"/>
      <c r="AF169" s="569"/>
      <c r="AG169" s="457">
        <f t="shared" si="146"/>
        <v>0</v>
      </c>
      <c r="AH169" s="457">
        <f>+'Баланс ТН СТ 1'!AH135</f>
        <v>0</v>
      </c>
      <c r="AI169" s="644">
        <f>+'Баланс ТН СТ 1'!AI135</f>
        <v>0</v>
      </c>
      <c r="AJ169" s="572"/>
      <c r="AK169" s="671"/>
      <c r="AL169" s="569"/>
      <c r="AM169" s="457">
        <f t="shared" si="147"/>
        <v>0</v>
      </c>
      <c r="AN169" s="457">
        <f>+'Баланс ТН СТ 1'!AN135</f>
        <v>0</v>
      </c>
      <c r="AO169" s="644">
        <f>+'Баланс ТН СТ 1'!AO135</f>
        <v>0</v>
      </c>
      <c r="AP169" s="572"/>
      <c r="AQ169" s="671"/>
      <c r="AR169" s="569"/>
      <c r="AS169" s="496"/>
      <c r="AT169" s="496"/>
      <c r="AU169" s="496"/>
      <c r="AV169" s="496"/>
      <c r="AW169" s="496"/>
      <c r="AX169" s="496"/>
      <c r="AY169" s="496"/>
      <c r="AZ169" s="496"/>
      <c r="BA169" s="496"/>
      <c r="BB169" s="496"/>
      <c r="BC169" s="496"/>
      <c r="BD169" s="496"/>
      <c r="BE169" s="496"/>
      <c r="BF169" s="496"/>
    </row>
    <row r="170" spans="1:58" ht="14.25">
      <c r="A170" s="406"/>
      <c r="B170" s="841"/>
      <c r="C170" s="407"/>
      <c r="D170" s="855"/>
      <c r="E170" s="378" t="s">
        <v>1574</v>
      </c>
      <c r="F170" s="423" t="s">
        <v>1483</v>
      </c>
      <c r="G170" s="454">
        <f>+'Баланс ТН СТ 1'!G136</f>
        <v>0</v>
      </c>
      <c r="H170" s="569"/>
      <c r="I170" s="454">
        <f>+'Баланс ТН СТ 1'!I136</f>
        <v>0</v>
      </c>
      <c r="J170" s="569"/>
      <c r="K170" s="454">
        <f>+'Баланс ТН СТ 1'!K136</f>
        <v>0</v>
      </c>
      <c r="L170" s="569"/>
      <c r="M170" s="454">
        <f>+'Баланс ТН СТ 1'!M136</f>
        <v>0</v>
      </c>
      <c r="N170" s="569"/>
      <c r="O170" s="454">
        <f t="shared" si="143"/>
        <v>0</v>
      </c>
      <c r="P170" s="457">
        <f>+'Баланс ТН СТ 1'!P136</f>
        <v>0</v>
      </c>
      <c r="Q170" s="644">
        <f>+'Баланс ТН СТ 1'!Q136</f>
        <v>0</v>
      </c>
      <c r="R170" s="572"/>
      <c r="S170" s="671"/>
      <c r="T170" s="569"/>
      <c r="U170" s="457">
        <f t="shared" si="144"/>
        <v>0</v>
      </c>
      <c r="V170" s="457">
        <f>+'Баланс ТН СТ 1'!V136</f>
        <v>0</v>
      </c>
      <c r="W170" s="644">
        <f>+'Баланс ТН СТ 1'!W136</f>
        <v>0</v>
      </c>
      <c r="X170" s="572"/>
      <c r="Y170" s="671"/>
      <c r="Z170" s="569"/>
      <c r="AA170" s="457">
        <f t="shared" si="145"/>
        <v>0</v>
      </c>
      <c r="AB170" s="457">
        <f>+'Баланс ТН СТ 1'!AB136</f>
        <v>0</v>
      </c>
      <c r="AC170" s="644">
        <f>+'Баланс ТН СТ 1'!AC136</f>
        <v>0</v>
      </c>
      <c r="AD170" s="572"/>
      <c r="AE170" s="671"/>
      <c r="AF170" s="569"/>
      <c r="AG170" s="457">
        <f t="shared" si="146"/>
        <v>0</v>
      </c>
      <c r="AH170" s="457">
        <f>+'Баланс ТН СТ 1'!AH136</f>
        <v>0</v>
      </c>
      <c r="AI170" s="644">
        <f>+'Баланс ТН СТ 1'!AI136</f>
        <v>0</v>
      </c>
      <c r="AJ170" s="572"/>
      <c r="AK170" s="671"/>
      <c r="AL170" s="569"/>
      <c r="AM170" s="457">
        <f t="shared" si="147"/>
        <v>0</v>
      </c>
      <c r="AN170" s="457">
        <f>+'Баланс ТН СТ 1'!AN136</f>
        <v>0</v>
      </c>
      <c r="AO170" s="644">
        <f>+'Баланс ТН СТ 1'!AO136</f>
        <v>0</v>
      </c>
      <c r="AP170" s="572"/>
      <c r="AQ170" s="671"/>
      <c r="AR170" s="569"/>
      <c r="AS170" s="496"/>
      <c r="AT170" s="496"/>
      <c r="AU170" s="496"/>
      <c r="AV170" s="496"/>
      <c r="AW170" s="496"/>
      <c r="AX170" s="496"/>
      <c r="AY170" s="496"/>
      <c r="AZ170" s="496"/>
      <c r="BA170" s="496"/>
      <c r="BB170" s="496"/>
      <c r="BC170" s="496"/>
      <c r="BD170" s="496"/>
      <c r="BE170" s="496"/>
      <c r="BF170" s="496"/>
    </row>
    <row r="171" spans="1:58" ht="14.25">
      <c r="A171" s="406"/>
      <c r="B171" s="841"/>
      <c r="C171" s="407"/>
      <c r="D171" s="855"/>
      <c r="E171" s="378" t="s">
        <v>1575</v>
      </c>
      <c r="F171" s="421" t="s">
        <v>1792</v>
      </c>
      <c r="G171" s="454">
        <f t="shared" ref="G171:M171" si="158">G172+G173+G174</f>
        <v>0</v>
      </c>
      <c r="H171" s="569"/>
      <c r="I171" s="454">
        <f t="shared" si="158"/>
        <v>0</v>
      </c>
      <c r="J171" s="569"/>
      <c r="K171" s="454">
        <f t="shared" si="158"/>
        <v>0</v>
      </c>
      <c r="L171" s="569"/>
      <c r="M171" s="454">
        <f t="shared" si="158"/>
        <v>0</v>
      </c>
      <c r="N171" s="569"/>
      <c r="O171" s="454">
        <f t="shared" si="143"/>
        <v>0</v>
      </c>
      <c r="P171" s="455">
        <f>P172+P173+P174</f>
        <v>0</v>
      </c>
      <c r="Q171" s="456">
        <f>Q172+Q173+Q174</f>
        <v>0</v>
      </c>
      <c r="R171" s="572"/>
      <c r="S171" s="671"/>
      <c r="T171" s="569"/>
      <c r="U171" s="457">
        <f t="shared" si="144"/>
        <v>0</v>
      </c>
      <c r="V171" s="455">
        <f>V172+V173+V174</f>
        <v>0</v>
      </c>
      <c r="W171" s="456">
        <f>W172+W173+W174</f>
        <v>0</v>
      </c>
      <c r="X171" s="572"/>
      <c r="Y171" s="671"/>
      <c r="Z171" s="569"/>
      <c r="AA171" s="457">
        <f t="shared" si="145"/>
        <v>0</v>
      </c>
      <c r="AB171" s="455">
        <f>AB172+AB173+AB174</f>
        <v>0</v>
      </c>
      <c r="AC171" s="456">
        <f>AC172+AC173+AC174</f>
        <v>0</v>
      </c>
      <c r="AD171" s="572"/>
      <c r="AE171" s="671"/>
      <c r="AF171" s="569"/>
      <c r="AG171" s="457">
        <f t="shared" si="146"/>
        <v>0</v>
      </c>
      <c r="AH171" s="455">
        <f>AH172+AH173+AH174</f>
        <v>0</v>
      </c>
      <c r="AI171" s="456">
        <f>AI172+AI173+AI174</f>
        <v>0</v>
      </c>
      <c r="AJ171" s="572"/>
      <c r="AK171" s="671"/>
      <c r="AL171" s="569"/>
      <c r="AM171" s="457">
        <f t="shared" si="147"/>
        <v>0</v>
      </c>
      <c r="AN171" s="455">
        <f>AN172+AN173+AN174</f>
        <v>0</v>
      </c>
      <c r="AO171" s="456">
        <f>AO172+AO173+AO174</f>
        <v>0</v>
      </c>
      <c r="AP171" s="572"/>
      <c r="AQ171" s="671"/>
      <c r="AR171" s="569"/>
      <c r="AS171" s="496"/>
      <c r="AT171" s="496"/>
      <c r="AU171" s="496"/>
      <c r="AV171" s="496"/>
      <c r="AW171" s="496"/>
      <c r="AX171" s="496"/>
      <c r="AY171" s="496"/>
      <c r="AZ171" s="496"/>
      <c r="BA171" s="496"/>
      <c r="BB171" s="496"/>
      <c r="BC171" s="496"/>
      <c r="BD171" s="496"/>
      <c r="BE171" s="496"/>
      <c r="BF171" s="496"/>
    </row>
    <row r="172" spans="1:58" ht="22.5">
      <c r="A172" s="406"/>
      <c r="B172" s="841"/>
      <c r="C172" s="407"/>
      <c r="D172" s="855"/>
      <c r="E172" s="378" t="s">
        <v>1576</v>
      </c>
      <c r="F172" s="423" t="s">
        <v>1481</v>
      </c>
      <c r="G172" s="454">
        <f>+'Баланс ТН СТ 1'!G138</f>
        <v>0</v>
      </c>
      <c r="H172" s="569"/>
      <c r="I172" s="454">
        <f>+'Баланс ТН СТ 1'!I138</f>
        <v>0</v>
      </c>
      <c r="J172" s="569"/>
      <c r="K172" s="454">
        <f>+'Баланс ТН СТ 1'!K138</f>
        <v>0</v>
      </c>
      <c r="L172" s="569"/>
      <c r="M172" s="454">
        <f>+'Баланс ТН СТ 1'!M138</f>
        <v>0</v>
      </c>
      <c r="N172" s="569"/>
      <c r="O172" s="454">
        <f t="shared" si="143"/>
        <v>0</v>
      </c>
      <c r="P172" s="457">
        <f>+'Баланс ТН СТ 1'!P138</f>
        <v>0</v>
      </c>
      <c r="Q172" s="644">
        <f>+'Баланс ТН СТ 1'!Q138</f>
        <v>0</v>
      </c>
      <c r="R172" s="572"/>
      <c r="S172" s="671"/>
      <c r="T172" s="569"/>
      <c r="U172" s="457">
        <f t="shared" si="144"/>
        <v>0</v>
      </c>
      <c r="V172" s="457">
        <f>+'Баланс ТН СТ 1'!V138</f>
        <v>0</v>
      </c>
      <c r="W172" s="644">
        <f>+'Баланс ТН СТ 1'!W138</f>
        <v>0</v>
      </c>
      <c r="X172" s="572"/>
      <c r="Y172" s="671"/>
      <c r="Z172" s="569"/>
      <c r="AA172" s="457">
        <f t="shared" si="145"/>
        <v>0</v>
      </c>
      <c r="AB172" s="457">
        <f>+'Баланс ТН СТ 1'!AB138</f>
        <v>0</v>
      </c>
      <c r="AC172" s="644">
        <f>+'Баланс ТН СТ 1'!AC138</f>
        <v>0</v>
      </c>
      <c r="AD172" s="572"/>
      <c r="AE172" s="671"/>
      <c r="AF172" s="569"/>
      <c r="AG172" s="457">
        <f t="shared" si="146"/>
        <v>0</v>
      </c>
      <c r="AH172" s="457">
        <f>+'Баланс ТН СТ 1'!AH138</f>
        <v>0</v>
      </c>
      <c r="AI172" s="644">
        <f>+'Баланс ТН СТ 1'!AI138</f>
        <v>0</v>
      </c>
      <c r="AJ172" s="572"/>
      <c r="AK172" s="671"/>
      <c r="AL172" s="569"/>
      <c r="AM172" s="457">
        <f t="shared" si="147"/>
        <v>0</v>
      </c>
      <c r="AN172" s="457">
        <f>+'Баланс ТН СТ 1'!AN138</f>
        <v>0</v>
      </c>
      <c r="AO172" s="644">
        <f>+'Баланс ТН СТ 1'!AO138</f>
        <v>0</v>
      </c>
      <c r="AP172" s="572"/>
      <c r="AQ172" s="671"/>
      <c r="AR172" s="569"/>
      <c r="AS172" s="496"/>
      <c r="AT172" s="496"/>
      <c r="AU172" s="496"/>
      <c r="AV172" s="496"/>
      <c r="AW172" s="496"/>
      <c r="AX172" s="496"/>
      <c r="AY172" s="496"/>
      <c r="AZ172" s="496"/>
      <c r="BA172" s="496"/>
      <c r="BB172" s="496"/>
      <c r="BC172" s="496"/>
      <c r="BD172" s="496"/>
      <c r="BE172" s="496"/>
      <c r="BF172" s="496"/>
    </row>
    <row r="173" spans="1:58" ht="14.25">
      <c r="A173" s="406"/>
      <c r="B173" s="841"/>
      <c r="C173" s="407"/>
      <c r="D173" s="855"/>
      <c r="E173" s="378" t="s">
        <v>1577</v>
      </c>
      <c r="F173" s="423" t="s">
        <v>1483</v>
      </c>
      <c r="G173" s="454">
        <f>+'Баланс ТН СТ 1'!G139</f>
        <v>0</v>
      </c>
      <c r="H173" s="569"/>
      <c r="I173" s="454">
        <f>+'Баланс ТН СТ 1'!I139</f>
        <v>0</v>
      </c>
      <c r="J173" s="569"/>
      <c r="K173" s="454">
        <f>+'Баланс ТН СТ 1'!K139</f>
        <v>0</v>
      </c>
      <c r="L173" s="569"/>
      <c r="M173" s="454">
        <f>+'Баланс ТН СТ 1'!M139</f>
        <v>0</v>
      </c>
      <c r="N173" s="569"/>
      <c r="O173" s="454">
        <f t="shared" si="143"/>
        <v>0</v>
      </c>
      <c r="P173" s="457">
        <f>+'Баланс ТН СТ 1'!P139</f>
        <v>0</v>
      </c>
      <c r="Q173" s="644">
        <f>+'Баланс ТН СТ 1'!Q139</f>
        <v>0</v>
      </c>
      <c r="R173" s="572"/>
      <c r="S173" s="671"/>
      <c r="T173" s="569"/>
      <c r="U173" s="457">
        <f t="shared" si="144"/>
        <v>0</v>
      </c>
      <c r="V173" s="457">
        <f>+'Баланс ТН СТ 1'!V139</f>
        <v>0</v>
      </c>
      <c r="W173" s="644">
        <f>+'Баланс ТН СТ 1'!W139</f>
        <v>0</v>
      </c>
      <c r="X173" s="572"/>
      <c r="Y173" s="671"/>
      <c r="Z173" s="569"/>
      <c r="AA173" s="457">
        <f t="shared" si="145"/>
        <v>0</v>
      </c>
      <c r="AB173" s="457">
        <f>+'Баланс ТН СТ 1'!AB139</f>
        <v>0</v>
      </c>
      <c r="AC173" s="644">
        <f>+'Баланс ТН СТ 1'!AC139</f>
        <v>0</v>
      </c>
      <c r="AD173" s="572"/>
      <c r="AE173" s="671"/>
      <c r="AF173" s="569"/>
      <c r="AG173" s="457">
        <f t="shared" si="146"/>
        <v>0</v>
      </c>
      <c r="AH173" s="457">
        <f>+'Баланс ТН СТ 1'!AH139</f>
        <v>0</v>
      </c>
      <c r="AI173" s="644">
        <f>+'Баланс ТН СТ 1'!AI139</f>
        <v>0</v>
      </c>
      <c r="AJ173" s="572"/>
      <c r="AK173" s="671"/>
      <c r="AL173" s="569"/>
      <c r="AM173" s="457">
        <f t="shared" si="147"/>
        <v>0</v>
      </c>
      <c r="AN173" s="457">
        <f>+'Баланс ТН СТ 1'!AN139</f>
        <v>0</v>
      </c>
      <c r="AO173" s="644">
        <f>+'Баланс ТН СТ 1'!AO139</f>
        <v>0</v>
      </c>
      <c r="AP173" s="572"/>
      <c r="AQ173" s="671"/>
      <c r="AR173" s="569"/>
      <c r="AS173" s="496"/>
      <c r="AT173" s="496"/>
      <c r="AU173" s="496"/>
      <c r="AV173" s="496"/>
      <c r="AW173" s="496"/>
      <c r="AX173" s="496"/>
      <c r="AY173" s="496"/>
      <c r="AZ173" s="496"/>
      <c r="BA173" s="496"/>
      <c r="BB173" s="496"/>
      <c r="BC173" s="496"/>
      <c r="BD173" s="496"/>
      <c r="BE173" s="496"/>
      <c r="BF173" s="496"/>
    </row>
    <row r="174" spans="1:58" ht="14.25">
      <c r="A174" s="406"/>
      <c r="B174" s="841"/>
      <c r="C174" s="407"/>
      <c r="D174" s="855"/>
      <c r="E174" s="378" t="s">
        <v>1578</v>
      </c>
      <c r="F174" s="423" t="s">
        <v>1485</v>
      </c>
      <c r="G174" s="454">
        <f>+'Баланс ТН СТ 1'!G140</f>
        <v>0</v>
      </c>
      <c r="H174" s="569"/>
      <c r="I174" s="454">
        <f>+'Баланс ТН СТ 1'!I140</f>
        <v>0</v>
      </c>
      <c r="J174" s="569"/>
      <c r="K174" s="454">
        <f>+'Баланс ТН СТ 1'!K140</f>
        <v>0</v>
      </c>
      <c r="L174" s="569"/>
      <c r="M174" s="454">
        <f>+'Баланс ТН СТ 1'!M140</f>
        <v>0</v>
      </c>
      <c r="N174" s="569"/>
      <c r="O174" s="454">
        <f t="shared" si="143"/>
        <v>0</v>
      </c>
      <c r="P174" s="457">
        <f>+'Баланс ТН СТ 1'!P140</f>
        <v>0</v>
      </c>
      <c r="Q174" s="644">
        <f>+'Баланс ТН СТ 1'!Q140</f>
        <v>0</v>
      </c>
      <c r="R174" s="572"/>
      <c r="S174" s="671"/>
      <c r="T174" s="569"/>
      <c r="U174" s="457">
        <f t="shared" si="144"/>
        <v>0</v>
      </c>
      <c r="V174" s="457">
        <f>+'Баланс ТН СТ 1'!V140</f>
        <v>0</v>
      </c>
      <c r="W174" s="644">
        <f>+'Баланс ТН СТ 1'!W140</f>
        <v>0</v>
      </c>
      <c r="X174" s="572"/>
      <c r="Y174" s="671"/>
      <c r="Z174" s="569"/>
      <c r="AA174" s="457">
        <f t="shared" si="145"/>
        <v>0</v>
      </c>
      <c r="AB174" s="457">
        <f>+'Баланс ТН СТ 1'!AB140</f>
        <v>0</v>
      </c>
      <c r="AC174" s="644">
        <f>+'Баланс ТН СТ 1'!AC140</f>
        <v>0</v>
      </c>
      <c r="AD174" s="572"/>
      <c r="AE174" s="671"/>
      <c r="AF174" s="569"/>
      <c r="AG174" s="457">
        <f t="shared" si="146"/>
        <v>0</v>
      </c>
      <c r="AH174" s="457">
        <f>+'Баланс ТН СТ 1'!AH140</f>
        <v>0</v>
      </c>
      <c r="AI174" s="644">
        <f>+'Баланс ТН СТ 1'!AI140</f>
        <v>0</v>
      </c>
      <c r="AJ174" s="572"/>
      <c r="AK174" s="671"/>
      <c r="AL174" s="569"/>
      <c r="AM174" s="457">
        <f t="shared" si="147"/>
        <v>0</v>
      </c>
      <c r="AN174" s="457">
        <f>+'Баланс ТН СТ 1'!AN140</f>
        <v>0</v>
      </c>
      <c r="AO174" s="644">
        <f>+'Баланс ТН СТ 1'!AO140</f>
        <v>0</v>
      </c>
      <c r="AP174" s="572"/>
      <c r="AQ174" s="671"/>
      <c r="AR174" s="569"/>
      <c r="AS174" s="496"/>
      <c r="AT174" s="496"/>
      <c r="AU174" s="496"/>
      <c r="AV174" s="496"/>
      <c r="AW174" s="496"/>
      <c r="AX174" s="496"/>
      <c r="AY174" s="496"/>
      <c r="AZ174" s="496"/>
      <c r="BA174" s="496"/>
      <c r="BB174" s="496"/>
      <c r="BC174" s="496"/>
      <c r="BD174" s="496"/>
      <c r="BE174" s="496"/>
      <c r="BF174" s="496"/>
    </row>
    <row r="175" spans="1:58" ht="14.25">
      <c r="A175" s="406"/>
      <c r="B175" s="841"/>
      <c r="C175" s="407"/>
      <c r="D175" s="855"/>
      <c r="E175" s="378" t="s">
        <v>1579</v>
      </c>
      <c r="F175" s="421" t="s">
        <v>1797</v>
      </c>
      <c r="G175" s="454">
        <f t="shared" ref="G175:M175" si="159">G176+G177+G178</f>
        <v>0</v>
      </c>
      <c r="H175" s="569"/>
      <c r="I175" s="454">
        <f t="shared" si="159"/>
        <v>0</v>
      </c>
      <c r="J175" s="569"/>
      <c r="K175" s="454">
        <f t="shared" si="159"/>
        <v>0</v>
      </c>
      <c r="L175" s="569"/>
      <c r="M175" s="454">
        <f t="shared" si="159"/>
        <v>0</v>
      </c>
      <c r="N175" s="569"/>
      <c r="O175" s="454">
        <f t="shared" si="143"/>
        <v>0</v>
      </c>
      <c r="P175" s="455">
        <f>P176+P177+P178</f>
        <v>0</v>
      </c>
      <c r="Q175" s="456">
        <f>Q176+Q177+Q178</f>
        <v>0</v>
      </c>
      <c r="R175" s="572"/>
      <c r="S175" s="671"/>
      <c r="T175" s="569"/>
      <c r="U175" s="457">
        <f t="shared" si="144"/>
        <v>0</v>
      </c>
      <c r="V175" s="455">
        <f>V176+V177+V178</f>
        <v>0</v>
      </c>
      <c r="W175" s="456">
        <f>W176+W177+W178</f>
        <v>0</v>
      </c>
      <c r="X175" s="572"/>
      <c r="Y175" s="671"/>
      <c r="Z175" s="569"/>
      <c r="AA175" s="457">
        <f t="shared" si="145"/>
        <v>0</v>
      </c>
      <c r="AB175" s="455">
        <f>AB176+AB177+AB178</f>
        <v>0</v>
      </c>
      <c r="AC175" s="456">
        <f>AC176+AC177+AC178</f>
        <v>0</v>
      </c>
      <c r="AD175" s="572"/>
      <c r="AE175" s="671"/>
      <c r="AF175" s="569"/>
      <c r="AG175" s="457">
        <f t="shared" si="146"/>
        <v>0</v>
      </c>
      <c r="AH175" s="455">
        <f>AH176+AH177+AH178</f>
        <v>0</v>
      </c>
      <c r="AI175" s="456">
        <f>AI176+AI177+AI178</f>
        <v>0</v>
      </c>
      <c r="AJ175" s="572"/>
      <c r="AK175" s="671"/>
      <c r="AL175" s="569"/>
      <c r="AM175" s="457">
        <f t="shared" si="147"/>
        <v>0</v>
      </c>
      <c r="AN175" s="455">
        <f>AN176+AN177+AN178</f>
        <v>0</v>
      </c>
      <c r="AO175" s="456">
        <f>AO176+AO177+AO178</f>
        <v>0</v>
      </c>
      <c r="AP175" s="572"/>
      <c r="AQ175" s="671"/>
      <c r="AR175" s="569"/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6"/>
      <c r="BC175" s="496"/>
      <c r="BD175" s="496"/>
      <c r="BE175" s="496"/>
      <c r="BF175" s="496"/>
    </row>
    <row r="176" spans="1:58" ht="22.5">
      <c r="A176" s="406"/>
      <c r="B176" s="841"/>
      <c r="C176" s="407"/>
      <c r="D176" s="855"/>
      <c r="E176" s="378" t="s">
        <v>1580</v>
      </c>
      <c r="F176" s="423" t="s">
        <v>1481</v>
      </c>
      <c r="G176" s="454">
        <f>+'Баланс ТН СТ 1'!G142</f>
        <v>0</v>
      </c>
      <c r="H176" s="569"/>
      <c r="I176" s="454">
        <f>+'Баланс ТН СТ 1'!I142</f>
        <v>0</v>
      </c>
      <c r="J176" s="569"/>
      <c r="K176" s="454">
        <f>+'Баланс ТН СТ 1'!K142</f>
        <v>0</v>
      </c>
      <c r="L176" s="569"/>
      <c r="M176" s="454">
        <f>+'Баланс ТН СТ 1'!M142</f>
        <v>0</v>
      </c>
      <c r="N176" s="569"/>
      <c r="O176" s="454">
        <f t="shared" si="143"/>
        <v>0</v>
      </c>
      <c r="P176" s="457">
        <f>+'Баланс ТН СТ 1'!P142</f>
        <v>0</v>
      </c>
      <c r="Q176" s="644">
        <f>+'Баланс ТН СТ 1'!Q142</f>
        <v>0</v>
      </c>
      <c r="R176" s="572"/>
      <c r="S176" s="671"/>
      <c r="T176" s="569"/>
      <c r="U176" s="457">
        <f t="shared" si="144"/>
        <v>0</v>
      </c>
      <c r="V176" s="457">
        <f>+'Баланс ТН СТ 1'!V142</f>
        <v>0</v>
      </c>
      <c r="W176" s="644">
        <f>+'Баланс ТН СТ 1'!W142</f>
        <v>0</v>
      </c>
      <c r="X176" s="572"/>
      <c r="Y176" s="671"/>
      <c r="Z176" s="569"/>
      <c r="AA176" s="457">
        <f t="shared" si="145"/>
        <v>0</v>
      </c>
      <c r="AB176" s="457">
        <f>+'Баланс ТН СТ 1'!AB142</f>
        <v>0</v>
      </c>
      <c r="AC176" s="644">
        <f>+'Баланс ТН СТ 1'!AC142</f>
        <v>0</v>
      </c>
      <c r="AD176" s="572"/>
      <c r="AE176" s="671"/>
      <c r="AF176" s="569"/>
      <c r="AG176" s="457">
        <f t="shared" si="146"/>
        <v>0</v>
      </c>
      <c r="AH176" s="457">
        <f>+'Баланс ТН СТ 1'!AH142</f>
        <v>0</v>
      </c>
      <c r="AI176" s="644">
        <f>+'Баланс ТН СТ 1'!AI142</f>
        <v>0</v>
      </c>
      <c r="AJ176" s="572"/>
      <c r="AK176" s="671"/>
      <c r="AL176" s="569"/>
      <c r="AM176" s="457">
        <f t="shared" si="147"/>
        <v>0</v>
      </c>
      <c r="AN176" s="457">
        <f>+'Баланс ТН СТ 1'!AN142</f>
        <v>0</v>
      </c>
      <c r="AO176" s="644">
        <f>+'Баланс ТН СТ 1'!AO142</f>
        <v>0</v>
      </c>
      <c r="AP176" s="572"/>
      <c r="AQ176" s="671"/>
      <c r="AR176" s="569"/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6"/>
      <c r="BC176" s="496"/>
      <c r="BD176" s="496"/>
      <c r="BE176" s="496"/>
      <c r="BF176" s="496"/>
    </row>
    <row r="177" spans="1:58" ht="14.25">
      <c r="A177" s="406"/>
      <c r="B177" s="841"/>
      <c r="C177" s="407"/>
      <c r="D177" s="855"/>
      <c r="E177" s="378" t="s">
        <v>1581</v>
      </c>
      <c r="F177" s="423" t="s">
        <v>1483</v>
      </c>
      <c r="G177" s="454">
        <f>+'Баланс ТН СТ 1'!G143</f>
        <v>0</v>
      </c>
      <c r="H177" s="569"/>
      <c r="I177" s="454">
        <f>+'Баланс ТН СТ 1'!I143</f>
        <v>0</v>
      </c>
      <c r="J177" s="569"/>
      <c r="K177" s="454">
        <f>+'Баланс ТН СТ 1'!K143</f>
        <v>0</v>
      </c>
      <c r="L177" s="569"/>
      <c r="M177" s="454">
        <f>+'Баланс ТН СТ 1'!M143</f>
        <v>0</v>
      </c>
      <c r="N177" s="569"/>
      <c r="O177" s="454">
        <f t="shared" si="143"/>
        <v>0</v>
      </c>
      <c r="P177" s="457">
        <f>+'Баланс ТН СТ 1'!P143</f>
        <v>0</v>
      </c>
      <c r="Q177" s="644">
        <f>+'Баланс ТН СТ 1'!Q143</f>
        <v>0</v>
      </c>
      <c r="R177" s="572"/>
      <c r="S177" s="671"/>
      <c r="T177" s="569"/>
      <c r="U177" s="457">
        <f t="shared" si="144"/>
        <v>0</v>
      </c>
      <c r="V177" s="457">
        <f>+'Баланс ТН СТ 1'!V143</f>
        <v>0</v>
      </c>
      <c r="W177" s="644">
        <f>+'Баланс ТН СТ 1'!W143</f>
        <v>0</v>
      </c>
      <c r="X177" s="572"/>
      <c r="Y177" s="671"/>
      <c r="Z177" s="569"/>
      <c r="AA177" s="457">
        <f t="shared" si="145"/>
        <v>0</v>
      </c>
      <c r="AB177" s="457">
        <f>+'Баланс ТН СТ 1'!AB143</f>
        <v>0</v>
      </c>
      <c r="AC177" s="644">
        <f>+'Баланс ТН СТ 1'!AC143</f>
        <v>0</v>
      </c>
      <c r="AD177" s="572"/>
      <c r="AE177" s="671"/>
      <c r="AF177" s="569"/>
      <c r="AG177" s="457">
        <f t="shared" si="146"/>
        <v>0</v>
      </c>
      <c r="AH177" s="457">
        <f>+'Баланс ТН СТ 1'!AH143</f>
        <v>0</v>
      </c>
      <c r="AI177" s="644">
        <f>+'Баланс ТН СТ 1'!AI143</f>
        <v>0</v>
      </c>
      <c r="AJ177" s="572"/>
      <c r="AK177" s="671"/>
      <c r="AL177" s="569"/>
      <c r="AM177" s="457">
        <f t="shared" si="147"/>
        <v>0</v>
      </c>
      <c r="AN177" s="457">
        <f>+'Баланс ТН СТ 1'!AN143</f>
        <v>0</v>
      </c>
      <c r="AO177" s="644">
        <f>+'Баланс ТН СТ 1'!AO143</f>
        <v>0</v>
      </c>
      <c r="AP177" s="572"/>
      <c r="AQ177" s="671"/>
      <c r="AR177" s="569"/>
      <c r="AS177" s="496"/>
      <c r="AT177" s="496"/>
      <c r="AU177" s="496"/>
      <c r="AV177" s="496"/>
      <c r="AW177" s="496"/>
      <c r="AX177" s="496"/>
      <c r="AY177" s="496"/>
      <c r="AZ177" s="496"/>
      <c r="BA177" s="496"/>
      <c r="BB177" s="496"/>
      <c r="BC177" s="496"/>
      <c r="BD177" s="496"/>
      <c r="BE177" s="496"/>
      <c r="BF177" s="496"/>
    </row>
    <row r="178" spans="1:58" ht="14.25">
      <c r="A178" s="406"/>
      <c r="B178" s="841"/>
      <c r="C178" s="407"/>
      <c r="D178" s="855"/>
      <c r="E178" s="378" t="s">
        <v>1582</v>
      </c>
      <c r="F178" s="423" t="s">
        <v>1485</v>
      </c>
      <c r="G178" s="454">
        <f>+'Баланс ТН СТ 1'!G144</f>
        <v>0</v>
      </c>
      <c r="H178" s="569"/>
      <c r="I178" s="454">
        <f>+'Баланс ТН СТ 1'!I144</f>
        <v>0</v>
      </c>
      <c r="J178" s="569"/>
      <c r="K178" s="454">
        <f>+'Баланс ТН СТ 1'!K144</f>
        <v>0</v>
      </c>
      <c r="L178" s="569"/>
      <c r="M178" s="454">
        <f>+'Баланс ТН СТ 1'!M144</f>
        <v>0</v>
      </c>
      <c r="N178" s="569"/>
      <c r="O178" s="454">
        <f t="shared" si="143"/>
        <v>0</v>
      </c>
      <c r="P178" s="457">
        <f>+'Баланс ТН СТ 1'!P144</f>
        <v>0</v>
      </c>
      <c r="Q178" s="644">
        <f>+'Баланс ТН СТ 1'!Q144</f>
        <v>0</v>
      </c>
      <c r="R178" s="572"/>
      <c r="S178" s="671"/>
      <c r="T178" s="569"/>
      <c r="U178" s="457">
        <f t="shared" si="144"/>
        <v>0</v>
      </c>
      <c r="V178" s="457">
        <f>+'Баланс ТН СТ 1'!V144</f>
        <v>0</v>
      </c>
      <c r="W178" s="644">
        <f>+'Баланс ТН СТ 1'!W144</f>
        <v>0</v>
      </c>
      <c r="X178" s="572"/>
      <c r="Y178" s="671"/>
      <c r="Z178" s="569"/>
      <c r="AA178" s="457">
        <f t="shared" si="145"/>
        <v>0</v>
      </c>
      <c r="AB178" s="457">
        <f>+'Баланс ТН СТ 1'!AB144</f>
        <v>0</v>
      </c>
      <c r="AC178" s="644">
        <f>+'Баланс ТН СТ 1'!AC144</f>
        <v>0</v>
      </c>
      <c r="AD178" s="572"/>
      <c r="AE178" s="671"/>
      <c r="AF178" s="569"/>
      <c r="AG178" s="457">
        <f t="shared" si="146"/>
        <v>0</v>
      </c>
      <c r="AH178" s="457">
        <f>+'Баланс ТН СТ 1'!AH144</f>
        <v>0</v>
      </c>
      <c r="AI178" s="644">
        <f>+'Баланс ТН СТ 1'!AI144</f>
        <v>0</v>
      </c>
      <c r="AJ178" s="572"/>
      <c r="AK178" s="671"/>
      <c r="AL178" s="569"/>
      <c r="AM178" s="457">
        <f t="shared" si="147"/>
        <v>0</v>
      </c>
      <c r="AN178" s="457">
        <f>+'Баланс ТН СТ 1'!AN144</f>
        <v>0</v>
      </c>
      <c r="AO178" s="644">
        <f>+'Баланс ТН СТ 1'!AO144</f>
        <v>0</v>
      </c>
      <c r="AP178" s="572"/>
      <c r="AQ178" s="671"/>
      <c r="AR178" s="569"/>
      <c r="AS178" s="496"/>
      <c r="AT178" s="496"/>
      <c r="AU178" s="496"/>
      <c r="AV178" s="496"/>
      <c r="AW178" s="496"/>
      <c r="AX178" s="496"/>
      <c r="AY178" s="496"/>
      <c r="AZ178" s="496"/>
      <c r="BA178" s="496"/>
      <c r="BB178" s="496"/>
      <c r="BC178" s="496"/>
      <c r="BD178" s="496"/>
      <c r="BE178" s="496"/>
      <c r="BF178" s="496"/>
    </row>
    <row r="179" spans="1:58" ht="12" customHeight="1">
      <c r="A179" s="406"/>
      <c r="B179" s="841"/>
      <c r="C179" s="407"/>
      <c r="D179" s="855"/>
      <c r="E179" s="378" t="s">
        <v>1584</v>
      </c>
      <c r="F179" s="388" t="s">
        <v>1803</v>
      </c>
      <c r="G179" s="454">
        <f>+'Баланс ТН СТ 1'!G145</f>
        <v>0</v>
      </c>
      <c r="H179" s="569"/>
      <c r="I179" s="454">
        <f>+'Баланс ТН СТ 1'!I145</f>
        <v>0</v>
      </c>
      <c r="J179" s="569"/>
      <c r="K179" s="454">
        <f>+'Баланс ТН СТ 1'!K145</f>
        <v>0</v>
      </c>
      <c r="L179" s="569"/>
      <c r="M179" s="454">
        <f>+'Баланс ТН СТ 1'!M145</f>
        <v>0</v>
      </c>
      <c r="N179" s="569"/>
      <c r="O179" s="642">
        <f t="shared" si="143"/>
        <v>0</v>
      </c>
      <c r="P179" s="457">
        <f>+'Баланс ТН СТ 1'!P145</f>
        <v>0</v>
      </c>
      <c r="Q179" s="645">
        <f>+'Баланс ТН СТ 1'!Q145</f>
        <v>0</v>
      </c>
      <c r="R179" s="540"/>
      <c r="S179" s="671"/>
      <c r="T179" s="698"/>
      <c r="U179" s="642">
        <f t="shared" si="144"/>
        <v>0</v>
      </c>
      <c r="V179" s="457">
        <f>+'Баланс ТН СТ 1'!V145</f>
        <v>0</v>
      </c>
      <c r="W179" s="645">
        <f>+'Баланс ТН СТ 1'!W145</f>
        <v>0</v>
      </c>
      <c r="X179" s="540"/>
      <c r="Y179" s="671"/>
      <c r="Z179" s="698"/>
      <c r="AA179" s="642">
        <f t="shared" si="145"/>
        <v>0</v>
      </c>
      <c r="AB179" s="457">
        <f>+'Баланс ТН СТ 1'!AB145</f>
        <v>0</v>
      </c>
      <c r="AC179" s="645">
        <f>+'Баланс ТН СТ 1'!AC145</f>
        <v>0</v>
      </c>
      <c r="AD179" s="540"/>
      <c r="AE179" s="671"/>
      <c r="AF179" s="698"/>
      <c r="AG179" s="642">
        <f t="shared" si="146"/>
        <v>0</v>
      </c>
      <c r="AH179" s="457">
        <f>+'Баланс ТН СТ 1'!AH145</f>
        <v>0</v>
      </c>
      <c r="AI179" s="645">
        <f>+'Баланс ТН СТ 1'!AI145</f>
        <v>0</v>
      </c>
      <c r="AJ179" s="540"/>
      <c r="AK179" s="671"/>
      <c r="AL179" s="698"/>
      <c r="AM179" s="642">
        <f t="shared" si="147"/>
        <v>0</v>
      </c>
      <c r="AN179" s="457">
        <f>+'Баланс ТН СТ 1'!AN145</f>
        <v>0</v>
      </c>
      <c r="AO179" s="645">
        <f>+'Баланс ТН СТ 1'!AO145</f>
        <v>0</v>
      </c>
      <c r="AP179" s="540"/>
      <c r="AQ179" s="671"/>
      <c r="AR179" s="698"/>
      <c r="AS179" s="453"/>
      <c r="AT179" s="496"/>
      <c r="AU179" s="496"/>
      <c r="AV179" s="496"/>
      <c r="AW179" s="496"/>
      <c r="AX179" s="496"/>
      <c r="AY179" s="496"/>
      <c r="AZ179" s="496"/>
      <c r="BA179" s="496"/>
      <c r="BB179" s="496"/>
      <c r="BC179" s="496"/>
      <c r="BD179" s="496"/>
      <c r="BE179" s="496"/>
      <c r="BF179" s="496"/>
    </row>
    <row r="180" spans="1:58" ht="12" customHeight="1">
      <c r="A180" s="406"/>
      <c r="B180" s="841"/>
      <c r="C180" s="407"/>
      <c r="D180" s="855"/>
      <c r="E180" s="378" t="s">
        <v>1585</v>
      </c>
      <c r="F180" s="388" t="s">
        <v>921</v>
      </c>
      <c r="G180" s="454">
        <f t="shared" ref="G180:M180" si="160">G181+G182</f>
        <v>0</v>
      </c>
      <c r="H180" s="569"/>
      <c r="I180" s="454">
        <f t="shared" si="160"/>
        <v>0</v>
      </c>
      <c r="J180" s="569"/>
      <c r="K180" s="454">
        <f t="shared" si="160"/>
        <v>0</v>
      </c>
      <c r="L180" s="569"/>
      <c r="M180" s="454">
        <f t="shared" si="160"/>
        <v>0</v>
      </c>
      <c r="N180" s="569"/>
      <c r="O180" s="454">
        <f t="shared" si="143"/>
        <v>0</v>
      </c>
      <c r="P180" s="455">
        <f>P181+P182</f>
        <v>0</v>
      </c>
      <c r="Q180" s="455">
        <f>Q181+Q182</f>
        <v>0</v>
      </c>
      <c r="R180" s="540"/>
      <c r="S180" s="671"/>
      <c r="T180" s="671"/>
      <c r="U180" s="454">
        <f t="shared" si="144"/>
        <v>0</v>
      </c>
      <c r="V180" s="455">
        <f>V181+V182</f>
        <v>0</v>
      </c>
      <c r="W180" s="455">
        <f>W181+W182</f>
        <v>0</v>
      </c>
      <c r="X180" s="540"/>
      <c r="Y180" s="671"/>
      <c r="Z180" s="671"/>
      <c r="AA180" s="454">
        <f t="shared" si="145"/>
        <v>0</v>
      </c>
      <c r="AB180" s="455">
        <f>AB181+AB182</f>
        <v>0</v>
      </c>
      <c r="AC180" s="455">
        <f>AC181+AC182</f>
        <v>0</v>
      </c>
      <c r="AD180" s="540"/>
      <c r="AE180" s="671"/>
      <c r="AF180" s="671"/>
      <c r="AG180" s="454">
        <f t="shared" si="146"/>
        <v>0</v>
      </c>
      <c r="AH180" s="455">
        <f>AH181+AH182</f>
        <v>0</v>
      </c>
      <c r="AI180" s="455">
        <f>AI181+AI182</f>
        <v>0</v>
      </c>
      <c r="AJ180" s="540"/>
      <c r="AK180" s="671"/>
      <c r="AL180" s="671"/>
      <c r="AM180" s="454">
        <f t="shared" si="147"/>
        <v>0</v>
      </c>
      <c r="AN180" s="455">
        <f>AN181+AN182</f>
        <v>0</v>
      </c>
      <c r="AO180" s="455">
        <f>AO181+AO182</f>
        <v>0</v>
      </c>
      <c r="AP180" s="540"/>
      <c r="AQ180" s="671"/>
      <c r="AR180" s="671"/>
      <c r="AS180" s="453"/>
      <c r="AT180" s="496"/>
      <c r="AU180" s="496"/>
      <c r="AV180" s="496"/>
      <c r="AW180" s="496"/>
      <c r="AX180" s="496"/>
      <c r="AY180" s="496"/>
      <c r="AZ180" s="496"/>
      <c r="BA180" s="496"/>
      <c r="BB180" s="496"/>
      <c r="BC180" s="496"/>
      <c r="BD180" s="496"/>
      <c r="BE180" s="496"/>
      <c r="BF180" s="496"/>
    </row>
    <row r="181" spans="1:58" ht="12" customHeight="1">
      <c r="A181" s="406"/>
      <c r="B181" s="841"/>
      <c r="C181" s="407"/>
      <c r="D181" s="855"/>
      <c r="E181" s="378" t="s">
        <v>1586</v>
      </c>
      <c r="F181" s="423" t="s">
        <v>923</v>
      </c>
      <c r="G181" s="454">
        <f>+'Баланс ТН СТ 1'!G148</f>
        <v>0</v>
      </c>
      <c r="H181" s="569"/>
      <c r="I181" s="454">
        <f>+'Баланс ТН СТ 1'!I148</f>
        <v>0</v>
      </c>
      <c r="J181" s="569"/>
      <c r="K181" s="454">
        <f>+'Баланс ТН СТ 1'!K148</f>
        <v>0</v>
      </c>
      <c r="L181" s="569"/>
      <c r="M181" s="454">
        <f>+'Баланс ТН СТ 1'!M148</f>
        <v>0</v>
      </c>
      <c r="N181" s="569"/>
      <c r="O181" s="454">
        <f t="shared" si="143"/>
        <v>0</v>
      </c>
      <c r="P181" s="457">
        <f>+'Баланс ТН СТ 1'!P148</f>
        <v>0</v>
      </c>
      <c r="Q181" s="457">
        <f>+'Баланс ТН СТ 1'!Q148</f>
        <v>0</v>
      </c>
      <c r="R181" s="540"/>
      <c r="S181" s="671"/>
      <c r="T181" s="671"/>
      <c r="U181" s="454">
        <f t="shared" si="144"/>
        <v>0</v>
      </c>
      <c r="V181" s="457">
        <f>+'Баланс ТН СТ 1'!V148</f>
        <v>0</v>
      </c>
      <c r="W181" s="457">
        <f>+'Баланс ТН СТ 1'!W148</f>
        <v>0</v>
      </c>
      <c r="X181" s="540"/>
      <c r="Y181" s="671"/>
      <c r="Z181" s="671"/>
      <c r="AA181" s="454">
        <f t="shared" si="145"/>
        <v>0</v>
      </c>
      <c r="AB181" s="457">
        <f>+'Баланс ТН СТ 1'!AB148</f>
        <v>0</v>
      </c>
      <c r="AC181" s="457">
        <f>+'Баланс ТН СТ 1'!AC148</f>
        <v>0</v>
      </c>
      <c r="AD181" s="540"/>
      <c r="AE181" s="671"/>
      <c r="AF181" s="671"/>
      <c r="AG181" s="454">
        <f t="shared" si="146"/>
        <v>0</v>
      </c>
      <c r="AH181" s="457">
        <f>+'Баланс ТН СТ 1'!AH148</f>
        <v>0</v>
      </c>
      <c r="AI181" s="457">
        <f>+'Баланс ТН СТ 1'!AI148</f>
        <v>0</v>
      </c>
      <c r="AJ181" s="540"/>
      <c r="AK181" s="671"/>
      <c r="AL181" s="671"/>
      <c r="AM181" s="454">
        <f t="shared" si="147"/>
        <v>0</v>
      </c>
      <c r="AN181" s="457">
        <f>+'Баланс ТН СТ 1'!AN148</f>
        <v>0</v>
      </c>
      <c r="AO181" s="457">
        <f>+'Баланс ТН СТ 1'!AO148</f>
        <v>0</v>
      </c>
      <c r="AP181" s="540"/>
      <c r="AQ181" s="671"/>
      <c r="AR181" s="671"/>
      <c r="AS181" s="453"/>
      <c r="AT181" s="496"/>
      <c r="AU181" s="496"/>
      <c r="AV181" s="496"/>
      <c r="AW181" s="496"/>
      <c r="AX181" s="496"/>
      <c r="AY181" s="496"/>
      <c r="AZ181" s="496"/>
      <c r="BA181" s="496"/>
      <c r="BB181" s="496"/>
      <c r="BC181" s="496"/>
      <c r="BD181" s="496"/>
      <c r="BE181" s="496"/>
      <c r="BF181" s="496"/>
    </row>
    <row r="182" spans="1:58" ht="12" customHeight="1">
      <c r="A182" s="406"/>
      <c r="B182" s="841"/>
      <c r="C182" s="407"/>
      <c r="D182" s="855"/>
      <c r="E182" s="378" t="s">
        <v>1588</v>
      </c>
      <c r="F182" s="423" t="s">
        <v>926</v>
      </c>
      <c r="G182" s="454">
        <f>+'Баланс ТН СТ 1'!G149</f>
        <v>0</v>
      </c>
      <c r="H182" s="569"/>
      <c r="I182" s="454">
        <f>+'Баланс ТН СТ 1'!I149</f>
        <v>0</v>
      </c>
      <c r="J182" s="569"/>
      <c r="K182" s="454">
        <f>+'Баланс ТН СТ 1'!K149</f>
        <v>0</v>
      </c>
      <c r="L182" s="569"/>
      <c r="M182" s="454">
        <f>+'Баланс ТН СТ 1'!M149</f>
        <v>0</v>
      </c>
      <c r="N182" s="569"/>
      <c r="O182" s="454">
        <f t="shared" si="143"/>
        <v>0</v>
      </c>
      <c r="P182" s="457">
        <f>+'Баланс ТН СТ 1'!P149</f>
        <v>0</v>
      </c>
      <c r="Q182" s="457">
        <f>+'Баланс ТН СТ 1'!Q149</f>
        <v>0</v>
      </c>
      <c r="R182" s="540"/>
      <c r="S182" s="671"/>
      <c r="T182" s="671"/>
      <c r="U182" s="454">
        <f t="shared" si="144"/>
        <v>0</v>
      </c>
      <c r="V182" s="457">
        <f>+'Баланс ТН СТ 1'!V149</f>
        <v>0</v>
      </c>
      <c r="W182" s="457">
        <f>+'Баланс ТН СТ 1'!W149</f>
        <v>0</v>
      </c>
      <c r="X182" s="540"/>
      <c r="Y182" s="671"/>
      <c r="Z182" s="671"/>
      <c r="AA182" s="454">
        <f t="shared" si="145"/>
        <v>0</v>
      </c>
      <c r="AB182" s="457">
        <f>+'Баланс ТН СТ 1'!AB149</f>
        <v>0</v>
      </c>
      <c r="AC182" s="457">
        <f>+'Баланс ТН СТ 1'!AC149</f>
        <v>0</v>
      </c>
      <c r="AD182" s="540"/>
      <c r="AE182" s="671"/>
      <c r="AF182" s="671"/>
      <c r="AG182" s="454">
        <f t="shared" si="146"/>
        <v>0</v>
      </c>
      <c r="AH182" s="457">
        <f>+'Баланс ТН СТ 1'!AH149</f>
        <v>0</v>
      </c>
      <c r="AI182" s="457">
        <f>+'Баланс ТН СТ 1'!AI149</f>
        <v>0</v>
      </c>
      <c r="AJ182" s="540"/>
      <c r="AK182" s="671"/>
      <c r="AL182" s="671"/>
      <c r="AM182" s="454">
        <f t="shared" si="147"/>
        <v>0</v>
      </c>
      <c r="AN182" s="457">
        <f>+'Баланс ТН СТ 1'!AN149</f>
        <v>0</v>
      </c>
      <c r="AO182" s="457">
        <f>+'Баланс ТН СТ 1'!AO149</f>
        <v>0</v>
      </c>
      <c r="AP182" s="540"/>
      <c r="AQ182" s="671"/>
      <c r="AR182" s="671"/>
      <c r="AS182" s="453"/>
      <c r="AT182" s="496"/>
      <c r="AU182" s="496"/>
      <c r="AV182" s="496"/>
      <c r="AW182" s="496"/>
      <c r="AX182" s="496"/>
      <c r="AY182" s="496"/>
      <c r="AZ182" s="496"/>
      <c r="BA182" s="496"/>
      <c r="BB182" s="496"/>
      <c r="BC182" s="496"/>
      <c r="BD182" s="496"/>
      <c r="BE182" s="496"/>
      <c r="BF182" s="496"/>
    </row>
    <row r="183" spans="1:58" hidden="1">
      <c r="D183" s="367"/>
      <c r="E183" s="397"/>
      <c r="F183" s="384"/>
      <c r="G183" s="556"/>
      <c r="H183" s="569"/>
      <c r="I183" s="556"/>
      <c r="J183" s="569"/>
      <c r="K183" s="556"/>
      <c r="L183" s="569"/>
      <c r="M183" s="556"/>
      <c r="N183" s="569"/>
      <c r="O183" s="534"/>
      <c r="P183" s="535"/>
      <c r="Q183" s="536"/>
      <c r="R183" s="672"/>
      <c r="S183" s="672"/>
      <c r="T183" s="673"/>
      <c r="U183" s="535"/>
      <c r="V183" s="535"/>
      <c r="W183" s="536"/>
      <c r="X183" s="672"/>
      <c r="Y183" s="672"/>
      <c r="Z183" s="673"/>
      <c r="AA183" s="535"/>
      <c r="AB183" s="535"/>
      <c r="AC183" s="536"/>
      <c r="AD183" s="672"/>
      <c r="AE183" s="672"/>
      <c r="AF183" s="673"/>
      <c r="AG183" s="535"/>
      <c r="AH183" s="535"/>
      <c r="AI183" s="536"/>
      <c r="AJ183" s="672"/>
      <c r="AK183" s="672"/>
      <c r="AL183" s="673"/>
      <c r="AM183" s="535"/>
      <c r="AN183" s="535"/>
      <c r="AO183" s="536"/>
      <c r="AP183" s="672"/>
      <c r="AQ183" s="672"/>
      <c r="AR183" s="673"/>
      <c r="AS183" s="496"/>
      <c r="AT183" s="496"/>
      <c r="AU183" s="496"/>
      <c r="AV183" s="496"/>
      <c r="AW183" s="496"/>
      <c r="AX183" s="496"/>
      <c r="AY183" s="496"/>
      <c r="AZ183" s="496"/>
      <c r="BA183" s="496"/>
      <c r="BB183" s="496"/>
      <c r="BC183" s="496"/>
      <c r="BD183" s="496"/>
      <c r="BE183" s="496"/>
      <c r="BF183" s="496"/>
    </row>
    <row r="184" spans="1:58" ht="19.149999999999999" customHeight="1">
      <c r="C184" s="341" t="s">
        <v>2304</v>
      </c>
      <c r="D184" s="363" t="s">
        <v>1589</v>
      </c>
      <c r="E184" s="830" t="s">
        <v>1590</v>
      </c>
      <c r="F184" s="837"/>
      <c r="G184" s="454">
        <f t="shared" ref="G184:M184" si="161">G185+G196+G208-G193</f>
        <v>0</v>
      </c>
      <c r="H184" s="569"/>
      <c r="I184" s="454">
        <f t="shared" si="161"/>
        <v>0</v>
      </c>
      <c r="J184" s="569"/>
      <c r="K184" s="454">
        <f t="shared" si="161"/>
        <v>0</v>
      </c>
      <c r="L184" s="569"/>
      <c r="M184" s="454">
        <f t="shared" si="161"/>
        <v>0</v>
      </c>
      <c r="N184" s="569"/>
      <c r="O184" s="454">
        <f t="shared" ref="O184:O209" si="162">P184+Q184</f>
        <v>0</v>
      </c>
      <c r="P184" s="455">
        <f>P185+P196+P208-P193</f>
        <v>0</v>
      </c>
      <c r="Q184" s="456">
        <f>Q185+Q196+Q208-Q193</f>
        <v>0</v>
      </c>
      <c r="R184" s="572"/>
      <c r="S184" s="671"/>
      <c r="T184" s="569"/>
      <c r="U184" s="457">
        <f t="shared" ref="U184:U209" si="163">V184+W184</f>
        <v>0</v>
      </c>
      <c r="V184" s="455">
        <f>V185+V196+V208-V193</f>
        <v>0</v>
      </c>
      <c r="W184" s="456">
        <f>W185+W196+W208-W193</f>
        <v>0</v>
      </c>
      <c r="X184" s="572"/>
      <c r="Y184" s="671"/>
      <c r="Z184" s="569"/>
      <c r="AA184" s="457">
        <f t="shared" ref="AA184:AA209" si="164">AB184+AC184</f>
        <v>0</v>
      </c>
      <c r="AB184" s="455">
        <f>AB185+AB196+AB208-AB193</f>
        <v>0</v>
      </c>
      <c r="AC184" s="456">
        <f>AC185+AC196+AC208-AC193</f>
        <v>0</v>
      </c>
      <c r="AD184" s="572"/>
      <c r="AE184" s="671"/>
      <c r="AF184" s="569"/>
      <c r="AG184" s="457">
        <f t="shared" ref="AG184:AG209" si="165">AH184+AI184</f>
        <v>0</v>
      </c>
      <c r="AH184" s="455">
        <f>AH185+AH196+AH208-AH193</f>
        <v>0</v>
      </c>
      <c r="AI184" s="456">
        <f>AI185+AI196+AI208-AI193</f>
        <v>0</v>
      </c>
      <c r="AJ184" s="572"/>
      <c r="AK184" s="671"/>
      <c r="AL184" s="569"/>
      <c r="AM184" s="457">
        <f t="shared" ref="AM184:AM209" si="166">AN184+AO184</f>
        <v>0</v>
      </c>
      <c r="AN184" s="455">
        <f>AN185+AN196+AN208-AN193</f>
        <v>0</v>
      </c>
      <c r="AO184" s="456">
        <f>AO185+AO196+AO208-AO193</f>
        <v>0</v>
      </c>
      <c r="AP184" s="572"/>
      <c r="AQ184" s="671"/>
      <c r="AR184" s="569"/>
      <c r="AS184" s="496"/>
      <c r="AT184" s="496"/>
      <c r="AU184" s="496"/>
      <c r="AV184" s="496"/>
      <c r="AW184" s="496"/>
      <c r="AX184" s="496"/>
      <c r="AY184" s="496"/>
      <c r="AZ184" s="496"/>
      <c r="BA184" s="496"/>
      <c r="BB184" s="496"/>
      <c r="BC184" s="496"/>
      <c r="BD184" s="496"/>
      <c r="BE184" s="496"/>
      <c r="BF184" s="496"/>
    </row>
    <row r="185" spans="1:58" ht="15" customHeight="1">
      <c r="C185" s="341" t="s">
        <v>2304</v>
      </c>
      <c r="D185" s="378" t="s">
        <v>1591</v>
      </c>
      <c r="E185" s="813" t="s">
        <v>1479</v>
      </c>
      <c r="F185" s="814"/>
      <c r="G185" s="454">
        <f t="shared" ref="G185:G208" si="167">G28+G127</f>
        <v>0</v>
      </c>
      <c r="H185" s="569"/>
      <c r="I185" s="454">
        <f t="shared" ref="I185:I208" si="168">I28+I127</f>
        <v>0</v>
      </c>
      <c r="J185" s="569"/>
      <c r="K185" s="454">
        <f t="shared" ref="K185:K208" si="169">K28+K127</f>
        <v>0</v>
      </c>
      <c r="L185" s="569"/>
      <c r="M185" s="454">
        <f t="shared" ref="M185:M208" si="170">M28+M127</f>
        <v>0</v>
      </c>
      <c r="N185" s="569"/>
      <c r="O185" s="454">
        <f t="shared" si="162"/>
        <v>0</v>
      </c>
      <c r="P185" s="455">
        <f t="shared" ref="P185:Q208" si="171">P28+P127</f>
        <v>0</v>
      </c>
      <c r="Q185" s="456">
        <f t="shared" si="171"/>
        <v>0</v>
      </c>
      <c r="R185" s="572"/>
      <c r="S185" s="671"/>
      <c r="T185" s="569"/>
      <c r="U185" s="457">
        <f t="shared" si="163"/>
        <v>0</v>
      </c>
      <c r="V185" s="455">
        <f t="shared" ref="V185:W208" si="172">V28+V127</f>
        <v>0</v>
      </c>
      <c r="W185" s="456">
        <f t="shared" si="172"/>
        <v>0</v>
      </c>
      <c r="X185" s="572"/>
      <c r="Y185" s="671"/>
      <c r="Z185" s="569"/>
      <c r="AA185" s="457">
        <f t="shared" si="164"/>
        <v>0</v>
      </c>
      <c r="AB185" s="455">
        <f t="shared" ref="AB185:AC208" si="173">AB28+AB127</f>
        <v>0</v>
      </c>
      <c r="AC185" s="456">
        <f t="shared" si="173"/>
        <v>0</v>
      </c>
      <c r="AD185" s="572"/>
      <c r="AE185" s="671"/>
      <c r="AF185" s="569"/>
      <c r="AG185" s="457">
        <f t="shared" si="165"/>
        <v>0</v>
      </c>
      <c r="AH185" s="455">
        <f t="shared" ref="AH185:AI208" si="174">AH28+AH127</f>
        <v>0</v>
      </c>
      <c r="AI185" s="456">
        <f t="shared" si="174"/>
        <v>0</v>
      </c>
      <c r="AJ185" s="572"/>
      <c r="AK185" s="671"/>
      <c r="AL185" s="569"/>
      <c r="AM185" s="457">
        <f t="shared" si="166"/>
        <v>0</v>
      </c>
      <c r="AN185" s="455">
        <f t="shared" ref="AN185:AO208" si="175">AN28+AN127</f>
        <v>0</v>
      </c>
      <c r="AO185" s="456">
        <f t="shared" si="175"/>
        <v>0</v>
      </c>
      <c r="AP185" s="572"/>
      <c r="AQ185" s="671"/>
      <c r="AR185" s="569"/>
      <c r="AS185" s="496"/>
      <c r="AT185" s="496"/>
      <c r="AU185" s="496"/>
      <c r="AV185" s="496"/>
      <c r="AW185" s="496"/>
      <c r="AX185" s="496"/>
      <c r="AY185" s="496"/>
      <c r="AZ185" s="496"/>
      <c r="BA185" s="496"/>
      <c r="BB185" s="496"/>
      <c r="BC185" s="496"/>
      <c r="BD185" s="496"/>
      <c r="BE185" s="496"/>
      <c r="BF185" s="496"/>
    </row>
    <row r="186" spans="1:58" ht="15" customHeight="1">
      <c r="D186" s="378" t="s">
        <v>1592</v>
      </c>
      <c r="E186" s="807" t="s">
        <v>1481</v>
      </c>
      <c r="F186" s="808"/>
      <c r="G186" s="454">
        <f t="shared" si="167"/>
        <v>0</v>
      </c>
      <c r="H186" s="569"/>
      <c r="I186" s="454">
        <f t="shared" si="168"/>
        <v>0</v>
      </c>
      <c r="J186" s="569"/>
      <c r="K186" s="454">
        <f t="shared" si="169"/>
        <v>0</v>
      </c>
      <c r="L186" s="569"/>
      <c r="M186" s="454">
        <f t="shared" si="170"/>
        <v>0</v>
      </c>
      <c r="N186" s="569"/>
      <c r="O186" s="454">
        <f t="shared" si="162"/>
        <v>0</v>
      </c>
      <c r="P186" s="455">
        <f t="shared" si="171"/>
        <v>0</v>
      </c>
      <c r="Q186" s="456">
        <f t="shared" si="171"/>
        <v>0</v>
      </c>
      <c r="R186" s="572"/>
      <c r="S186" s="671"/>
      <c r="T186" s="569"/>
      <c r="U186" s="457">
        <f t="shared" si="163"/>
        <v>0</v>
      </c>
      <c r="V186" s="455">
        <f t="shared" si="172"/>
        <v>0</v>
      </c>
      <c r="W186" s="456">
        <f t="shared" si="172"/>
        <v>0</v>
      </c>
      <c r="X186" s="572"/>
      <c r="Y186" s="671"/>
      <c r="Z186" s="569"/>
      <c r="AA186" s="457">
        <f t="shared" si="164"/>
        <v>0</v>
      </c>
      <c r="AB186" s="455">
        <f t="shared" si="173"/>
        <v>0</v>
      </c>
      <c r="AC186" s="456">
        <f t="shared" si="173"/>
        <v>0</v>
      </c>
      <c r="AD186" s="572"/>
      <c r="AE186" s="671"/>
      <c r="AF186" s="569"/>
      <c r="AG186" s="457">
        <f t="shared" si="165"/>
        <v>0</v>
      </c>
      <c r="AH186" s="455">
        <f t="shared" si="174"/>
        <v>0</v>
      </c>
      <c r="AI186" s="456">
        <f t="shared" si="174"/>
        <v>0</v>
      </c>
      <c r="AJ186" s="572"/>
      <c r="AK186" s="671"/>
      <c r="AL186" s="569"/>
      <c r="AM186" s="457">
        <f t="shared" si="166"/>
        <v>0</v>
      </c>
      <c r="AN186" s="455">
        <f t="shared" si="175"/>
        <v>0</v>
      </c>
      <c r="AO186" s="456">
        <f t="shared" si="175"/>
        <v>0</v>
      </c>
      <c r="AP186" s="572"/>
      <c r="AQ186" s="671"/>
      <c r="AR186" s="569"/>
      <c r="AS186" s="496"/>
      <c r="AT186" s="496"/>
      <c r="AU186" s="496"/>
      <c r="AV186" s="496"/>
      <c r="AW186" s="496"/>
      <c r="AX186" s="496"/>
      <c r="AY186" s="496"/>
      <c r="AZ186" s="496"/>
      <c r="BA186" s="496"/>
      <c r="BB186" s="496"/>
      <c r="BC186" s="496"/>
      <c r="BD186" s="496"/>
      <c r="BE186" s="496"/>
      <c r="BF186" s="496"/>
    </row>
    <row r="187" spans="1:58" ht="15" customHeight="1">
      <c r="D187" s="378" t="s">
        <v>1593</v>
      </c>
      <c r="E187" s="807" t="s">
        <v>1483</v>
      </c>
      <c r="F187" s="808"/>
      <c r="G187" s="454">
        <f t="shared" si="167"/>
        <v>0</v>
      </c>
      <c r="H187" s="569"/>
      <c r="I187" s="454">
        <f t="shared" si="168"/>
        <v>0</v>
      </c>
      <c r="J187" s="569"/>
      <c r="K187" s="454">
        <f t="shared" si="169"/>
        <v>0</v>
      </c>
      <c r="L187" s="569"/>
      <c r="M187" s="454">
        <f t="shared" si="170"/>
        <v>0</v>
      </c>
      <c r="N187" s="569"/>
      <c r="O187" s="454">
        <f t="shared" si="162"/>
        <v>0</v>
      </c>
      <c r="P187" s="455">
        <f t="shared" si="171"/>
        <v>0</v>
      </c>
      <c r="Q187" s="456">
        <f t="shared" si="171"/>
        <v>0</v>
      </c>
      <c r="R187" s="572"/>
      <c r="S187" s="671"/>
      <c r="T187" s="569"/>
      <c r="U187" s="457">
        <f t="shared" si="163"/>
        <v>0</v>
      </c>
      <c r="V187" s="455">
        <f t="shared" si="172"/>
        <v>0</v>
      </c>
      <c r="W187" s="456">
        <f t="shared" si="172"/>
        <v>0</v>
      </c>
      <c r="X187" s="572"/>
      <c r="Y187" s="671"/>
      <c r="Z187" s="569"/>
      <c r="AA187" s="457">
        <f t="shared" si="164"/>
        <v>0</v>
      </c>
      <c r="AB187" s="455">
        <f t="shared" si="173"/>
        <v>0</v>
      </c>
      <c r="AC187" s="456">
        <f t="shared" si="173"/>
        <v>0</v>
      </c>
      <c r="AD187" s="572"/>
      <c r="AE187" s="671"/>
      <c r="AF187" s="569"/>
      <c r="AG187" s="457">
        <f t="shared" si="165"/>
        <v>0</v>
      </c>
      <c r="AH187" s="455">
        <f t="shared" si="174"/>
        <v>0</v>
      </c>
      <c r="AI187" s="456">
        <f t="shared" si="174"/>
        <v>0</v>
      </c>
      <c r="AJ187" s="572"/>
      <c r="AK187" s="671"/>
      <c r="AL187" s="569"/>
      <c r="AM187" s="457">
        <f t="shared" si="166"/>
        <v>0</v>
      </c>
      <c r="AN187" s="455">
        <f t="shared" si="175"/>
        <v>0</v>
      </c>
      <c r="AO187" s="456">
        <f t="shared" si="175"/>
        <v>0</v>
      </c>
      <c r="AP187" s="572"/>
      <c r="AQ187" s="671"/>
      <c r="AR187" s="569"/>
      <c r="AS187" s="496"/>
      <c r="AT187" s="496"/>
      <c r="AU187" s="496"/>
      <c r="AV187" s="496"/>
      <c r="AW187" s="496"/>
      <c r="AX187" s="496"/>
      <c r="AY187" s="496"/>
      <c r="AZ187" s="496"/>
      <c r="BA187" s="496"/>
      <c r="BB187" s="496"/>
      <c r="BC187" s="496"/>
      <c r="BD187" s="496"/>
      <c r="BE187" s="496"/>
      <c r="BF187" s="496"/>
    </row>
    <row r="188" spans="1:58" ht="15" customHeight="1">
      <c r="D188" s="378" t="s">
        <v>1594</v>
      </c>
      <c r="E188" s="807" t="s">
        <v>1485</v>
      </c>
      <c r="F188" s="808"/>
      <c r="G188" s="454">
        <f t="shared" si="167"/>
        <v>0</v>
      </c>
      <c r="H188" s="569"/>
      <c r="I188" s="454">
        <f t="shared" si="168"/>
        <v>0</v>
      </c>
      <c r="J188" s="569"/>
      <c r="K188" s="454">
        <f t="shared" si="169"/>
        <v>0</v>
      </c>
      <c r="L188" s="569"/>
      <c r="M188" s="454">
        <f t="shared" si="170"/>
        <v>0</v>
      </c>
      <c r="N188" s="569"/>
      <c r="O188" s="454">
        <f t="shared" si="162"/>
        <v>0</v>
      </c>
      <c r="P188" s="455">
        <f t="shared" si="171"/>
        <v>0</v>
      </c>
      <c r="Q188" s="456">
        <f t="shared" si="171"/>
        <v>0</v>
      </c>
      <c r="R188" s="572"/>
      <c r="S188" s="671"/>
      <c r="T188" s="569"/>
      <c r="U188" s="457">
        <f t="shared" si="163"/>
        <v>0</v>
      </c>
      <c r="V188" s="455">
        <f t="shared" si="172"/>
        <v>0</v>
      </c>
      <c r="W188" s="456">
        <f t="shared" si="172"/>
        <v>0</v>
      </c>
      <c r="X188" s="572"/>
      <c r="Y188" s="671"/>
      <c r="Z188" s="569"/>
      <c r="AA188" s="457">
        <f t="shared" si="164"/>
        <v>0</v>
      </c>
      <c r="AB188" s="455">
        <f t="shared" si="173"/>
        <v>0</v>
      </c>
      <c r="AC188" s="456">
        <f t="shared" si="173"/>
        <v>0</v>
      </c>
      <c r="AD188" s="572"/>
      <c r="AE188" s="671"/>
      <c r="AF188" s="569"/>
      <c r="AG188" s="457">
        <f t="shared" si="165"/>
        <v>0</v>
      </c>
      <c r="AH188" s="455">
        <f t="shared" si="174"/>
        <v>0</v>
      </c>
      <c r="AI188" s="456">
        <f t="shared" si="174"/>
        <v>0</v>
      </c>
      <c r="AJ188" s="572"/>
      <c r="AK188" s="671"/>
      <c r="AL188" s="569"/>
      <c r="AM188" s="457">
        <f t="shared" si="166"/>
        <v>0</v>
      </c>
      <c r="AN188" s="455">
        <f t="shared" si="175"/>
        <v>0</v>
      </c>
      <c r="AO188" s="456">
        <f t="shared" si="175"/>
        <v>0</v>
      </c>
      <c r="AP188" s="572"/>
      <c r="AQ188" s="671"/>
      <c r="AR188" s="569"/>
      <c r="AS188" s="496"/>
      <c r="AT188" s="496"/>
      <c r="AU188" s="496"/>
      <c r="AV188" s="496"/>
      <c r="AW188" s="496"/>
      <c r="AX188" s="496"/>
      <c r="AY188" s="496"/>
      <c r="AZ188" s="496"/>
      <c r="BA188" s="496"/>
      <c r="BB188" s="496"/>
      <c r="BC188" s="496"/>
      <c r="BD188" s="496"/>
      <c r="BE188" s="496"/>
      <c r="BF188" s="496"/>
    </row>
    <row r="189" spans="1:58" ht="15" customHeight="1">
      <c r="C189" s="341" t="s">
        <v>2304</v>
      </c>
      <c r="D189" s="378" t="s">
        <v>1595</v>
      </c>
      <c r="E189" s="809" t="s">
        <v>1487</v>
      </c>
      <c r="F189" s="810"/>
      <c r="G189" s="454">
        <f t="shared" si="167"/>
        <v>0</v>
      </c>
      <c r="H189" s="569"/>
      <c r="I189" s="454">
        <f t="shared" si="168"/>
        <v>0</v>
      </c>
      <c r="J189" s="569"/>
      <c r="K189" s="454">
        <f t="shared" si="169"/>
        <v>0</v>
      </c>
      <c r="L189" s="569"/>
      <c r="M189" s="454">
        <f t="shared" si="170"/>
        <v>0</v>
      </c>
      <c r="N189" s="569"/>
      <c r="O189" s="454">
        <f t="shared" si="162"/>
        <v>0</v>
      </c>
      <c r="P189" s="455">
        <f t="shared" si="171"/>
        <v>0</v>
      </c>
      <c r="Q189" s="456">
        <f t="shared" si="171"/>
        <v>0</v>
      </c>
      <c r="R189" s="572"/>
      <c r="S189" s="671"/>
      <c r="T189" s="569"/>
      <c r="U189" s="457">
        <f t="shared" si="163"/>
        <v>0</v>
      </c>
      <c r="V189" s="455">
        <f t="shared" si="172"/>
        <v>0</v>
      </c>
      <c r="W189" s="456">
        <f t="shared" si="172"/>
        <v>0</v>
      </c>
      <c r="X189" s="572"/>
      <c r="Y189" s="671"/>
      <c r="Z189" s="569"/>
      <c r="AA189" s="457">
        <f t="shared" si="164"/>
        <v>0</v>
      </c>
      <c r="AB189" s="455">
        <f t="shared" si="173"/>
        <v>0</v>
      </c>
      <c r="AC189" s="456">
        <f t="shared" si="173"/>
        <v>0</v>
      </c>
      <c r="AD189" s="572"/>
      <c r="AE189" s="671"/>
      <c r="AF189" s="569"/>
      <c r="AG189" s="457">
        <f t="shared" si="165"/>
        <v>0</v>
      </c>
      <c r="AH189" s="455">
        <f t="shared" si="174"/>
        <v>0</v>
      </c>
      <c r="AI189" s="456">
        <f t="shared" si="174"/>
        <v>0</v>
      </c>
      <c r="AJ189" s="572"/>
      <c r="AK189" s="671"/>
      <c r="AL189" s="569"/>
      <c r="AM189" s="457">
        <f t="shared" si="166"/>
        <v>0</v>
      </c>
      <c r="AN189" s="455">
        <f t="shared" si="175"/>
        <v>0</v>
      </c>
      <c r="AO189" s="456">
        <f t="shared" si="175"/>
        <v>0</v>
      </c>
      <c r="AP189" s="572"/>
      <c r="AQ189" s="671"/>
      <c r="AR189" s="569"/>
      <c r="AS189" s="496"/>
      <c r="AT189" s="496"/>
      <c r="AU189" s="496"/>
      <c r="AV189" s="496"/>
      <c r="AW189" s="496"/>
      <c r="AX189" s="496"/>
      <c r="AY189" s="496"/>
      <c r="AZ189" s="496"/>
      <c r="BA189" s="496"/>
      <c r="BB189" s="496"/>
      <c r="BC189" s="496"/>
      <c r="BD189" s="496"/>
      <c r="BE189" s="496"/>
      <c r="BF189" s="496"/>
    </row>
    <row r="190" spans="1:58" ht="15" customHeight="1">
      <c r="D190" s="378" t="s">
        <v>1596</v>
      </c>
      <c r="E190" s="807" t="s">
        <v>1481</v>
      </c>
      <c r="F190" s="808"/>
      <c r="G190" s="454">
        <f t="shared" si="167"/>
        <v>0</v>
      </c>
      <c r="H190" s="569"/>
      <c r="I190" s="454">
        <f t="shared" si="168"/>
        <v>0</v>
      </c>
      <c r="J190" s="569"/>
      <c r="K190" s="454">
        <f t="shared" si="169"/>
        <v>0</v>
      </c>
      <c r="L190" s="569"/>
      <c r="M190" s="454">
        <f t="shared" si="170"/>
        <v>0</v>
      </c>
      <c r="N190" s="569"/>
      <c r="O190" s="454">
        <f t="shared" si="162"/>
        <v>0</v>
      </c>
      <c r="P190" s="455">
        <f t="shared" si="171"/>
        <v>0</v>
      </c>
      <c r="Q190" s="456">
        <f t="shared" si="171"/>
        <v>0</v>
      </c>
      <c r="R190" s="572"/>
      <c r="S190" s="671"/>
      <c r="T190" s="569"/>
      <c r="U190" s="457">
        <f t="shared" si="163"/>
        <v>0</v>
      </c>
      <c r="V190" s="455">
        <f t="shared" si="172"/>
        <v>0</v>
      </c>
      <c r="W190" s="456">
        <f t="shared" si="172"/>
        <v>0</v>
      </c>
      <c r="X190" s="572"/>
      <c r="Y190" s="671"/>
      <c r="Z190" s="569"/>
      <c r="AA190" s="457">
        <f t="shared" si="164"/>
        <v>0</v>
      </c>
      <c r="AB190" s="455">
        <f t="shared" si="173"/>
        <v>0</v>
      </c>
      <c r="AC190" s="456">
        <f t="shared" si="173"/>
        <v>0</v>
      </c>
      <c r="AD190" s="572"/>
      <c r="AE190" s="671"/>
      <c r="AF190" s="569"/>
      <c r="AG190" s="457">
        <f t="shared" si="165"/>
        <v>0</v>
      </c>
      <c r="AH190" s="455">
        <f t="shared" si="174"/>
        <v>0</v>
      </c>
      <c r="AI190" s="456">
        <f t="shared" si="174"/>
        <v>0</v>
      </c>
      <c r="AJ190" s="572"/>
      <c r="AK190" s="671"/>
      <c r="AL190" s="569"/>
      <c r="AM190" s="457">
        <f t="shared" si="166"/>
        <v>0</v>
      </c>
      <c r="AN190" s="455">
        <f t="shared" si="175"/>
        <v>0</v>
      </c>
      <c r="AO190" s="456">
        <f t="shared" si="175"/>
        <v>0</v>
      </c>
      <c r="AP190" s="572"/>
      <c r="AQ190" s="671"/>
      <c r="AR190" s="569"/>
      <c r="AS190" s="496"/>
      <c r="AT190" s="496"/>
      <c r="AU190" s="496"/>
      <c r="AV190" s="496"/>
      <c r="AW190" s="496"/>
      <c r="AX190" s="496"/>
      <c r="AY190" s="496"/>
      <c r="AZ190" s="496"/>
      <c r="BA190" s="496"/>
      <c r="BB190" s="496"/>
      <c r="BC190" s="496"/>
      <c r="BD190" s="496"/>
      <c r="BE190" s="496"/>
      <c r="BF190" s="496"/>
    </row>
    <row r="191" spans="1:58" ht="15" customHeight="1">
      <c r="D191" s="378" t="s">
        <v>1597</v>
      </c>
      <c r="E191" s="807" t="s">
        <v>1483</v>
      </c>
      <c r="F191" s="808"/>
      <c r="G191" s="454">
        <f t="shared" si="167"/>
        <v>0</v>
      </c>
      <c r="H191" s="569"/>
      <c r="I191" s="454">
        <f t="shared" si="168"/>
        <v>0</v>
      </c>
      <c r="J191" s="569"/>
      <c r="K191" s="454">
        <f t="shared" si="169"/>
        <v>0</v>
      </c>
      <c r="L191" s="569"/>
      <c r="M191" s="454">
        <f t="shared" si="170"/>
        <v>0</v>
      </c>
      <c r="N191" s="569"/>
      <c r="O191" s="454">
        <f t="shared" si="162"/>
        <v>0</v>
      </c>
      <c r="P191" s="455">
        <f t="shared" si="171"/>
        <v>0</v>
      </c>
      <c r="Q191" s="456">
        <f t="shared" si="171"/>
        <v>0</v>
      </c>
      <c r="R191" s="572"/>
      <c r="S191" s="671"/>
      <c r="T191" s="569"/>
      <c r="U191" s="457">
        <f t="shared" si="163"/>
        <v>0</v>
      </c>
      <c r="V191" s="455">
        <f t="shared" si="172"/>
        <v>0</v>
      </c>
      <c r="W191" s="456">
        <f t="shared" si="172"/>
        <v>0</v>
      </c>
      <c r="X191" s="572"/>
      <c r="Y191" s="671"/>
      <c r="Z191" s="569"/>
      <c r="AA191" s="457">
        <f t="shared" si="164"/>
        <v>0</v>
      </c>
      <c r="AB191" s="455">
        <f t="shared" si="173"/>
        <v>0</v>
      </c>
      <c r="AC191" s="456">
        <f t="shared" si="173"/>
        <v>0</v>
      </c>
      <c r="AD191" s="572"/>
      <c r="AE191" s="671"/>
      <c r="AF191" s="569"/>
      <c r="AG191" s="457">
        <f t="shared" si="165"/>
        <v>0</v>
      </c>
      <c r="AH191" s="455">
        <f t="shared" si="174"/>
        <v>0</v>
      </c>
      <c r="AI191" s="456">
        <f t="shared" si="174"/>
        <v>0</v>
      </c>
      <c r="AJ191" s="572"/>
      <c r="AK191" s="671"/>
      <c r="AL191" s="569"/>
      <c r="AM191" s="457">
        <f t="shared" si="166"/>
        <v>0</v>
      </c>
      <c r="AN191" s="455">
        <f t="shared" si="175"/>
        <v>0</v>
      </c>
      <c r="AO191" s="456">
        <f t="shared" si="175"/>
        <v>0</v>
      </c>
      <c r="AP191" s="572"/>
      <c r="AQ191" s="671"/>
      <c r="AR191" s="569"/>
      <c r="AS191" s="496"/>
      <c r="AT191" s="496"/>
      <c r="AU191" s="496"/>
      <c r="AV191" s="496"/>
      <c r="AW191" s="496"/>
      <c r="AX191" s="496"/>
      <c r="AY191" s="496"/>
      <c r="AZ191" s="496"/>
      <c r="BA191" s="496"/>
      <c r="BB191" s="496"/>
      <c r="BC191" s="496"/>
      <c r="BD191" s="496"/>
      <c r="BE191" s="496"/>
      <c r="BF191" s="496"/>
    </row>
    <row r="192" spans="1:58" ht="15" customHeight="1">
      <c r="D192" s="378" t="s">
        <v>1598</v>
      </c>
      <c r="E192" s="807" t="s">
        <v>1485</v>
      </c>
      <c r="F192" s="808"/>
      <c r="G192" s="454">
        <f t="shared" si="167"/>
        <v>0</v>
      </c>
      <c r="H192" s="569"/>
      <c r="I192" s="454">
        <f t="shared" si="168"/>
        <v>0</v>
      </c>
      <c r="J192" s="569"/>
      <c r="K192" s="454">
        <f t="shared" si="169"/>
        <v>0</v>
      </c>
      <c r="L192" s="569"/>
      <c r="M192" s="454">
        <f t="shared" si="170"/>
        <v>0</v>
      </c>
      <c r="N192" s="569"/>
      <c r="O192" s="454">
        <f t="shared" si="162"/>
        <v>0</v>
      </c>
      <c r="P192" s="455">
        <f t="shared" si="171"/>
        <v>0</v>
      </c>
      <c r="Q192" s="456">
        <f t="shared" si="171"/>
        <v>0</v>
      </c>
      <c r="R192" s="572"/>
      <c r="S192" s="671"/>
      <c r="T192" s="569"/>
      <c r="U192" s="457">
        <f t="shared" si="163"/>
        <v>0</v>
      </c>
      <c r="V192" s="455">
        <f t="shared" si="172"/>
        <v>0</v>
      </c>
      <c r="W192" s="456">
        <f t="shared" si="172"/>
        <v>0</v>
      </c>
      <c r="X192" s="572"/>
      <c r="Y192" s="671"/>
      <c r="Z192" s="569"/>
      <c r="AA192" s="457">
        <f t="shared" si="164"/>
        <v>0</v>
      </c>
      <c r="AB192" s="455">
        <f t="shared" si="173"/>
        <v>0</v>
      </c>
      <c r="AC192" s="456">
        <f t="shared" si="173"/>
        <v>0</v>
      </c>
      <c r="AD192" s="572"/>
      <c r="AE192" s="671"/>
      <c r="AF192" s="569"/>
      <c r="AG192" s="457">
        <f t="shared" si="165"/>
        <v>0</v>
      </c>
      <c r="AH192" s="455">
        <f t="shared" si="174"/>
        <v>0</v>
      </c>
      <c r="AI192" s="456">
        <f t="shared" si="174"/>
        <v>0</v>
      </c>
      <c r="AJ192" s="572"/>
      <c r="AK192" s="671"/>
      <c r="AL192" s="569"/>
      <c r="AM192" s="457">
        <f t="shared" si="166"/>
        <v>0</v>
      </c>
      <c r="AN192" s="455">
        <f t="shared" si="175"/>
        <v>0</v>
      </c>
      <c r="AO192" s="456">
        <f t="shared" si="175"/>
        <v>0</v>
      </c>
      <c r="AP192" s="572"/>
      <c r="AQ192" s="671"/>
      <c r="AR192" s="569"/>
      <c r="AS192" s="496"/>
      <c r="AT192" s="496"/>
      <c r="AU192" s="496"/>
      <c r="AV192" s="496"/>
      <c r="AW192" s="496"/>
      <c r="AX192" s="496"/>
      <c r="AY192" s="496"/>
      <c r="AZ192" s="496"/>
      <c r="BA192" s="496"/>
      <c r="BB192" s="496"/>
      <c r="BC192" s="496"/>
      <c r="BD192" s="496"/>
      <c r="BE192" s="496"/>
      <c r="BF192" s="496"/>
    </row>
    <row r="193" spans="3:58" ht="15" customHeight="1">
      <c r="C193" s="341" t="s">
        <v>2304</v>
      </c>
      <c r="D193" s="378" t="s">
        <v>1599</v>
      </c>
      <c r="E193" s="809" t="s">
        <v>1492</v>
      </c>
      <c r="F193" s="810"/>
      <c r="G193" s="454">
        <f t="shared" si="167"/>
        <v>0</v>
      </c>
      <c r="H193" s="569"/>
      <c r="I193" s="454">
        <f t="shared" si="168"/>
        <v>0</v>
      </c>
      <c r="J193" s="569"/>
      <c r="K193" s="454">
        <f t="shared" si="169"/>
        <v>0</v>
      </c>
      <c r="L193" s="569"/>
      <c r="M193" s="454">
        <f t="shared" si="170"/>
        <v>0</v>
      </c>
      <c r="N193" s="569"/>
      <c r="O193" s="454">
        <f t="shared" si="162"/>
        <v>0</v>
      </c>
      <c r="P193" s="455">
        <f t="shared" si="171"/>
        <v>0</v>
      </c>
      <c r="Q193" s="456">
        <f t="shared" si="171"/>
        <v>0</v>
      </c>
      <c r="R193" s="572"/>
      <c r="S193" s="671"/>
      <c r="T193" s="569"/>
      <c r="U193" s="457">
        <f t="shared" si="163"/>
        <v>0</v>
      </c>
      <c r="V193" s="455">
        <f t="shared" si="172"/>
        <v>0</v>
      </c>
      <c r="W193" s="456">
        <f t="shared" si="172"/>
        <v>0</v>
      </c>
      <c r="X193" s="572"/>
      <c r="Y193" s="671"/>
      <c r="Z193" s="569"/>
      <c r="AA193" s="457">
        <f t="shared" si="164"/>
        <v>0</v>
      </c>
      <c r="AB193" s="455">
        <f t="shared" si="173"/>
        <v>0</v>
      </c>
      <c r="AC193" s="456">
        <f t="shared" si="173"/>
        <v>0</v>
      </c>
      <c r="AD193" s="572"/>
      <c r="AE193" s="671"/>
      <c r="AF193" s="569"/>
      <c r="AG193" s="457">
        <f t="shared" si="165"/>
        <v>0</v>
      </c>
      <c r="AH193" s="455">
        <f t="shared" si="174"/>
        <v>0</v>
      </c>
      <c r="AI193" s="456">
        <f t="shared" si="174"/>
        <v>0</v>
      </c>
      <c r="AJ193" s="572"/>
      <c r="AK193" s="671"/>
      <c r="AL193" s="569"/>
      <c r="AM193" s="457">
        <f t="shared" si="166"/>
        <v>0</v>
      </c>
      <c r="AN193" s="455">
        <f t="shared" si="175"/>
        <v>0</v>
      </c>
      <c r="AO193" s="456">
        <f t="shared" si="175"/>
        <v>0</v>
      </c>
      <c r="AP193" s="572"/>
      <c r="AQ193" s="671"/>
      <c r="AR193" s="569"/>
      <c r="AS193" s="496"/>
      <c r="AT193" s="496"/>
      <c r="AU193" s="496"/>
      <c r="AV193" s="496"/>
      <c r="AW193" s="496"/>
      <c r="AX193" s="496"/>
      <c r="AY193" s="496"/>
      <c r="AZ193" s="496"/>
      <c r="BA193" s="496"/>
      <c r="BB193" s="496"/>
      <c r="BC193" s="496"/>
      <c r="BD193" s="496"/>
      <c r="BE193" s="496"/>
      <c r="BF193" s="496"/>
    </row>
    <row r="194" spans="3:58" ht="15" customHeight="1">
      <c r="D194" s="378" t="s">
        <v>1600</v>
      </c>
      <c r="E194" s="807" t="s">
        <v>1481</v>
      </c>
      <c r="F194" s="808"/>
      <c r="G194" s="454">
        <f t="shared" si="167"/>
        <v>0</v>
      </c>
      <c r="H194" s="569"/>
      <c r="I194" s="454">
        <f t="shared" si="168"/>
        <v>0</v>
      </c>
      <c r="J194" s="569"/>
      <c r="K194" s="454">
        <f t="shared" si="169"/>
        <v>0</v>
      </c>
      <c r="L194" s="569"/>
      <c r="M194" s="454">
        <f t="shared" si="170"/>
        <v>0</v>
      </c>
      <c r="N194" s="569"/>
      <c r="O194" s="454">
        <f t="shared" si="162"/>
        <v>0</v>
      </c>
      <c r="P194" s="455">
        <f t="shared" si="171"/>
        <v>0</v>
      </c>
      <c r="Q194" s="456">
        <f t="shared" si="171"/>
        <v>0</v>
      </c>
      <c r="R194" s="572"/>
      <c r="S194" s="671"/>
      <c r="T194" s="569"/>
      <c r="U194" s="457">
        <f t="shared" si="163"/>
        <v>0</v>
      </c>
      <c r="V194" s="455">
        <f t="shared" si="172"/>
        <v>0</v>
      </c>
      <c r="W194" s="456">
        <f t="shared" si="172"/>
        <v>0</v>
      </c>
      <c r="X194" s="572"/>
      <c r="Y194" s="671"/>
      <c r="Z194" s="569"/>
      <c r="AA194" s="457">
        <f t="shared" si="164"/>
        <v>0</v>
      </c>
      <c r="AB194" s="455">
        <f t="shared" si="173"/>
        <v>0</v>
      </c>
      <c r="AC194" s="456">
        <f t="shared" si="173"/>
        <v>0</v>
      </c>
      <c r="AD194" s="572"/>
      <c r="AE194" s="671"/>
      <c r="AF194" s="569"/>
      <c r="AG194" s="457">
        <f t="shared" si="165"/>
        <v>0</v>
      </c>
      <c r="AH194" s="455">
        <f t="shared" si="174"/>
        <v>0</v>
      </c>
      <c r="AI194" s="456">
        <f t="shared" si="174"/>
        <v>0</v>
      </c>
      <c r="AJ194" s="572"/>
      <c r="AK194" s="671"/>
      <c r="AL194" s="569"/>
      <c r="AM194" s="457">
        <f t="shared" si="166"/>
        <v>0</v>
      </c>
      <c r="AN194" s="455">
        <f t="shared" si="175"/>
        <v>0</v>
      </c>
      <c r="AO194" s="456">
        <f t="shared" si="175"/>
        <v>0</v>
      </c>
      <c r="AP194" s="572"/>
      <c r="AQ194" s="671"/>
      <c r="AR194" s="569"/>
      <c r="AS194" s="496"/>
      <c r="AT194" s="496"/>
      <c r="AU194" s="496"/>
      <c r="AV194" s="496"/>
      <c r="AW194" s="496"/>
      <c r="AX194" s="496"/>
      <c r="AY194" s="496"/>
      <c r="AZ194" s="496"/>
      <c r="BA194" s="496"/>
      <c r="BB194" s="496"/>
      <c r="BC194" s="496"/>
      <c r="BD194" s="496"/>
      <c r="BE194" s="496"/>
      <c r="BF194" s="496"/>
    </row>
    <row r="195" spans="3:58" ht="15" customHeight="1">
      <c r="D195" s="378" t="s">
        <v>1601</v>
      </c>
      <c r="E195" s="807" t="s">
        <v>1483</v>
      </c>
      <c r="F195" s="808"/>
      <c r="G195" s="454">
        <f t="shared" si="167"/>
        <v>0</v>
      </c>
      <c r="H195" s="569"/>
      <c r="I195" s="454">
        <f t="shared" si="168"/>
        <v>0</v>
      </c>
      <c r="J195" s="569"/>
      <c r="K195" s="454">
        <f t="shared" si="169"/>
        <v>0</v>
      </c>
      <c r="L195" s="569"/>
      <c r="M195" s="454">
        <f t="shared" si="170"/>
        <v>0</v>
      </c>
      <c r="N195" s="569"/>
      <c r="O195" s="454">
        <f t="shared" si="162"/>
        <v>0</v>
      </c>
      <c r="P195" s="455">
        <f t="shared" si="171"/>
        <v>0</v>
      </c>
      <c r="Q195" s="456">
        <f t="shared" si="171"/>
        <v>0</v>
      </c>
      <c r="R195" s="572"/>
      <c r="S195" s="671"/>
      <c r="T195" s="569"/>
      <c r="U195" s="457">
        <f t="shared" si="163"/>
        <v>0</v>
      </c>
      <c r="V195" s="455">
        <f t="shared" si="172"/>
        <v>0</v>
      </c>
      <c r="W195" s="456">
        <f t="shared" si="172"/>
        <v>0</v>
      </c>
      <c r="X195" s="572"/>
      <c r="Y195" s="671"/>
      <c r="Z195" s="569"/>
      <c r="AA195" s="457">
        <f t="shared" si="164"/>
        <v>0</v>
      </c>
      <c r="AB195" s="455">
        <f t="shared" si="173"/>
        <v>0</v>
      </c>
      <c r="AC195" s="456">
        <f t="shared" si="173"/>
        <v>0</v>
      </c>
      <c r="AD195" s="572"/>
      <c r="AE195" s="671"/>
      <c r="AF195" s="569"/>
      <c r="AG195" s="457">
        <f t="shared" si="165"/>
        <v>0</v>
      </c>
      <c r="AH195" s="455">
        <f t="shared" si="174"/>
        <v>0</v>
      </c>
      <c r="AI195" s="456">
        <f t="shared" si="174"/>
        <v>0</v>
      </c>
      <c r="AJ195" s="572"/>
      <c r="AK195" s="671"/>
      <c r="AL195" s="569"/>
      <c r="AM195" s="457">
        <f t="shared" si="166"/>
        <v>0</v>
      </c>
      <c r="AN195" s="455">
        <f t="shared" si="175"/>
        <v>0</v>
      </c>
      <c r="AO195" s="456">
        <f t="shared" si="175"/>
        <v>0</v>
      </c>
      <c r="AP195" s="572"/>
      <c r="AQ195" s="671"/>
      <c r="AR195" s="569"/>
      <c r="AS195" s="496"/>
      <c r="AT195" s="496"/>
      <c r="AU195" s="496"/>
      <c r="AV195" s="496"/>
      <c r="AW195" s="496"/>
      <c r="AX195" s="496"/>
      <c r="AY195" s="496"/>
      <c r="AZ195" s="496"/>
      <c r="BA195" s="496"/>
      <c r="BB195" s="496"/>
      <c r="BC195" s="496"/>
      <c r="BD195" s="496"/>
      <c r="BE195" s="496"/>
      <c r="BF195" s="496"/>
    </row>
    <row r="196" spans="3:58" ht="15" customHeight="1">
      <c r="C196" s="341" t="s">
        <v>2304</v>
      </c>
      <c r="D196" s="378" t="s">
        <v>1602</v>
      </c>
      <c r="E196" s="813" t="s">
        <v>1496</v>
      </c>
      <c r="F196" s="814"/>
      <c r="G196" s="454">
        <f t="shared" si="167"/>
        <v>0</v>
      </c>
      <c r="H196" s="569"/>
      <c r="I196" s="454">
        <f t="shared" si="168"/>
        <v>0</v>
      </c>
      <c r="J196" s="569"/>
      <c r="K196" s="454">
        <f t="shared" si="169"/>
        <v>0</v>
      </c>
      <c r="L196" s="569"/>
      <c r="M196" s="454">
        <f t="shared" si="170"/>
        <v>0</v>
      </c>
      <c r="N196" s="569"/>
      <c r="O196" s="454">
        <f t="shared" si="162"/>
        <v>0</v>
      </c>
      <c r="P196" s="455">
        <f t="shared" si="171"/>
        <v>0</v>
      </c>
      <c r="Q196" s="456">
        <f t="shared" si="171"/>
        <v>0</v>
      </c>
      <c r="R196" s="572"/>
      <c r="S196" s="671"/>
      <c r="T196" s="569"/>
      <c r="U196" s="457">
        <f t="shared" si="163"/>
        <v>0</v>
      </c>
      <c r="V196" s="455">
        <f t="shared" si="172"/>
        <v>0</v>
      </c>
      <c r="W196" s="456">
        <f t="shared" si="172"/>
        <v>0</v>
      </c>
      <c r="X196" s="572"/>
      <c r="Y196" s="671"/>
      <c r="Z196" s="569"/>
      <c r="AA196" s="457">
        <f t="shared" si="164"/>
        <v>0</v>
      </c>
      <c r="AB196" s="455">
        <f t="shared" si="173"/>
        <v>0</v>
      </c>
      <c r="AC196" s="456">
        <f t="shared" si="173"/>
        <v>0</v>
      </c>
      <c r="AD196" s="572"/>
      <c r="AE196" s="671"/>
      <c r="AF196" s="569"/>
      <c r="AG196" s="457">
        <f t="shared" si="165"/>
        <v>0</v>
      </c>
      <c r="AH196" s="455">
        <f t="shared" si="174"/>
        <v>0</v>
      </c>
      <c r="AI196" s="456">
        <f t="shared" si="174"/>
        <v>0</v>
      </c>
      <c r="AJ196" s="572"/>
      <c r="AK196" s="671"/>
      <c r="AL196" s="569"/>
      <c r="AM196" s="457">
        <f t="shared" si="166"/>
        <v>0</v>
      </c>
      <c r="AN196" s="455">
        <f t="shared" si="175"/>
        <v>0</v>
      </c>
      <c r="AO196" s="456">
        <f t="shared" si="175"/>
        <v>0</v>
      </c>
      <c r="AP196" s="572"/>
      <c r="AQ196" s="671"/>
      <c r="AR196" s="569"/>
      <c r="AS196" s="496"/>
      <c r="AT196" s="496"/>
      <c r="AU196" s="496"/>
      <c r="AV196" s="496"/>
      <c r="AW196" s="496"/>
      <c r="AX196" s="496"/>
      <c r="AY196" s="496"/>
      <c r="AZ196" s="496"/>
      <c r="BA196" s="496"/>
      <c r="BB196" s="496"/>
      <c r="BC196" s="496"/>
      <c r="BD196" s="496"/>
      <c r="BE196" s="496"/>
      <c r="BF196" s="496"/>
    </row>
    <row r="197" spans="3:58" ht="15" customHeight="1">
      <c r="C197" s="341" t="s">
        <v>2304</v>
      </c>
      <c r="D197" s="378" t="s">
        <v>1603</v>
      </c>
      <c r="E197" s="809" t="s">
        <v>1498</v>
      </c>
      <c r="F197" s="810"/>
      <c r="G197" s="454">
        <f t="shared" si="167"/>
        <v>0</v>
      </c>
      <c r="H197" s="569"/>
      <c r="I197" s="454">
        <f t="shared" si="168"/>
        <v>0</v>
      </c>
      <c r="J197" s="569"/>
      <c r="K197" s="454">
        <f t="shared" si="169"/>
        <v>0</v>
      </c>
      <c r="L197" s="569"/>
      <c r="M197" s="454">
        <f t="shared" si="170"/>
        <v>0</v>
      </c>
      <c r="N197" s="569"/>
      <c r="O197" s="454">
        <f t="shared" si="162"/>
        <v>0</v>
      </c>
      <c r="P197" s="455">
        <f t="shared" si="171"/>
        <v>0</v>
      </c>
      <c r="Q197" s="456">
        <f t="shared" si="171"/>
        <v>0</v>
      </c>
      <c r="R197" s="572"/>
      <c r="S197" s="671"/>
      <c r="T197" s="569"/>
      <c r="U197" s="457">
        <f t="shared" si="163"/>
        <v>0</v>
      </c>
      <c r="V197" s="455">
        <f t="shared" si="172"/>
        <v>0</v>
      </c>
      <c r="W197" s="456">
        <f t="shared" si="172"/>
        <v>0</v>
      </c>
      <c r="X197" s="572"/>
      <c r="Y197" s="671"/>
      <c r="Z197" s="569"/>
      <c r="AA197" s="457">
        <f t="shared" si="164"/>
        <v>0</v>
      </c>
      <c r="AB197" s="455">
        <f t="shared" si="173"/>
        <v>0</v>
      </c>
      <c r="AC197" s="456">
        <f t="shared" si="173"/>
        <v>0</v>
      </c>
      <c r="AD197" s="572"/>
      <c r="AE197" s="671"/>
      <c r="AF197" s="569"/>
      <c r="AG197" s="457">
        <f t="shared" si="165"/>
        <v>0</v>
      </c>
      <c r="AH197" s="455">
        <f t="shared" si="174"/>
        <v>0</v>
      </c>
      <c r="AI197" s="456">
        <f t="shared" si="174"/>
        <v>0</v>
      </c>
      <c r="AJ197" s="572"/>
      <c r="AK197" s="671"/>
      <c r="AL197" s="569"/>
      <c r="AM197" s="457">
        <f t="shared" si="166"/>
        <v>0</v>
      </c>
      <c r="AN197" s="455">
        <f t="shared" si="175"/>
        <v>0</v>
      </c>
      <c r="AO197" s="456">
        <f t="shared" si="175"/>
        <v>0</v>
      </c>
      <c r="AP197" s="572"/>
      <c r="AQ197" s="671"/>
      <c r="AR197" s="569"/>
      <c r="AS197" s="496"/>
      <c r="AT197" s="496"/>
      <c r="AU197" s="496"/>
      <c r="AV197" s="496"/>
      <c r="AW197" s="496"/>
      <c r="AX197" s="496"/>
      <c r="AY197" s="496"/>
      <c r="AZ197" s="496"/>
      <c r="BA197" s="496"/>
      <c r="BB197" s="496"/>
      <c r="BC197" s="496"/>
      <c r="BD197" s="496"/>
      <c r="BE197" s="496"/>
      <c r="BF197" s="496"/>
    </row>
    <row r="198" spans="3:58" ht="15" customHeight="1">
      <c r="D198" s="378" t="s">
        <v>1604</v>
      </c>
      <c r="E198" s="807" t="s">
        <v>1481</v>
      </c>
      <c r="F198" s="808"/>
      <c r="G198" s="454">
        <f t="shared" si="167"/>
        <v>0</v>
      </c>
      <c r="H198" s="569"/>
      <c r="I198" s="454">
        <f t="shared" si="168"/>
        <v>0</v>
      </c>
      <c r="J198" s="569"/>
      <c r="K198" s="454">
        <f t="shared" si="169"/>
        <v>0</v>
      </c>
      <c r="L198" s="569"/>
      <c r="M198" s="454">
        <f t="shared" si="170"/>
        <v>0</v>
      </c>
      <c r="N198" s="569"/>
      <c r="O198" s="454">
        <f t="shared" si="162"/>
        <v>0</v>
      </c>
      <c r="P198" s="455">
        <f t="shared" si="171"/>
        <v>0</v>
      </c>
      <c r="Q198" s="456">
        <f t="shared" si="171"/>
        <v>0</v>
      </c>
      <c r="R198" s="572"/>
      <c r="S198" s="671"/>
      <c r="T198" s="569"/>
      <c r="U198" s="457">
        <f t="shared" si="163"/>
        <v>0</v>
      </c>
      <c r="V198" s="455">
        <f t="shared" si="172"/>
        <v>0</v>
      </c>
      <c r="W198" s="456">
        <f t="shared" si="172"/>
        <v>0</v>
      </c>
      <c r="X198" s="572"/>
      <c r="Y198" s="671"/>
      <c r="Z198" s="569"/>
      <c r="AA198" s="457">
        <f t="shared" si="164"/>
        <v>0</v>
      </c>
      <c r="AB198" s="455">
        <f t="shared" si="173"/>
        <v>0</v>
      </c>
      <c r="AC198" s="456">
        <f t="shared" si="173"/>
        <v>0</v>
      </c>
      <c r="AD198" s="572"/>
      <c r="AE198" s="671"/>
      <c r="AF198" s="569"/>
      <c r="AG198" s="457">
        <f t="shared" si="165"/>
        <v>0</v>
      </c>
      <c r="AH198" s="455">
        <f t="shared" si="174"/>
        <v>0</v>
      </c>
      <c r="AI198" s="456">
        <f t="shared" si="174"/>
        <v>0</v>
      </c>
      <c r="AJ198" s="572"/>
      <c r="AK198" s="671"/>
      <c r="AL198" s="569"/>
      <c r="AM198" s="457">
        <f t="shared" si="166"/>
        <v>0</v>
      </c>
      <c r="AN198" s="455">
        <f t="shared" si="175"/>
        <v>0</v>
      </c>
      <c r="AO198" s="456">
        <f t="shared" si="175"/>
        <v>0</v>
      </c>
      <c r="AP198" s="572"/>
      <c r="AQ198" s="671"/>
      <c r="AR198" s="569"/>
      <c r="AS198" s="496"/>
      <c r="AT198" s="496"/>
      <c r="AU198" s="496"/>
      <c r="AV198" s="496"/>
      <c r="AW198" s="496"/>
      <c r="AX198" s="496"/>
      <c r="AY198" s="496"/>
      <c r="AZ198" s="496"/>
      <c r="BA198" s="496"/>
      <c r="BB198" s="496"/>
      <c r="BC198" s="496"/>
      <c r="BD198" s="496"/>
      <c r="BE198" s="496"/>
      <c r="BF198" s="496"/>
    </row>
    <row r="199" spans="3:58" ht="15" customHeight="1">
      <c r="D199" s="378" t="s">
        <v>1605</v>
      </c>
      <c r="E199" s="807" t="s">
        <v>1483</v>
      </c>
      <c r="F199" s="808"/>
      <c r="G199" s="454">
        <f t="shared" si="167"/>
        <v>0</v>
      </c>
      <c r="H199" s="569"/>
      <c r="I199" s="454">
        <f t="shared" si="168"/>
        <v>0</v>
      </c>
      <c r="J199" s="569"/>
      <c r="K199" s="454">
        <f t="shared" si="169"/>
        <v>0</v>
      </c>
      <c r="L199" s="569"/>
      <c r="M199" s="454">
        <f t="shared" si="170"/>
        <v>0</v>
      </c>
      <c r="N199" s="569"/>
      <c r="O199" s="454">
        <f t="shared" si="162"/>
        <v>0</v>
      </c>
      <c r="P199" s="455">
        <f t="shared" si="171"/>
        <v>0</v>
      </c>
      <c r="Q199" s="456">
        <f t="shared" si="171"/>
        <v>0</v>
      </c>
      <c r="R199" s="572"/>
      <c r="S199" s="671"/>
      <c r="T199" s="569"/>
      <c r="U199" s="457">
        <f t="shared" si="163"/>
        <v>0</v>
      </c>
      <c r="V199" s="455">
        <f t="shared" si="172"/>
        <v>0</v>
      </c>
      <c r="W199" s="456">
        <f t="shared" si="172"/>
        <v>0</v>
      </c>
      <c r="X199" s="572"/>
      <c r="Y199" s="671"/>
      <c r="Z199" s="569"/>
      <c r="AA199" s="457">
        <f t="shared" si="164"/>
        <v>0</v>
      </c>
      <c r="AB199" s="455">
        <f t="shared" si="173"/>
        <v>0</v>
      </c>
      <c r="AC199" s="456">
        <f t="shared" si="173"/>
        <v>0</v>
      </c>
      <c r="AD199" s="572"/>
      <c r="AE199" s="671"/>
      <c r="AF199" s="569"/>
      <c r="AG199" s="457">
        <f t="shared" si="165"/>
        <v>0</v>
      </c>
      <c r="AH199" s="455">
        <f t="shared" si="174"/>
        <v>0</v>
      </c>
      <c r="AI199" s="456">
        <f t="shared" si="174"/>
        <v>0</v>
      </c>
      <c r="AJ199" s="572"/>
      <c r="AK199" s="671"/>
      <c r="AL199" s="569"/>
      <c r="AM199" s="457">
        <f t="shared" si="166"/>
        <v>0</v>
      </c>
      <c r="AN199" s="455">
        <f t="shared" si="175"/>
        <v>0</v>
      </c>
      <c r="AO199" s="456">
        <f t="shared" si="175"/>
        <v>0</v>
      </c>
      <c r="AP199" s="572"/>
      <c r="AQ199" s="671"/>
      <c r="AR199" s="569"/>
      <c r="AS199" s="496"/>
      <c r="AT199" s="496"/>
      <c r="AU199" s="496"/>
      <c r="AV199" s="496"/>
      <c r="AW199" s="496"/>
      <c r="AX199" s="496"/>
      <c r="AY199" s="496"/>
      <c r="AZ199" s="496"/>
      <c r="BA199" s="496"/>
      <c r="BB199" s="496"/>
      <c r="BC199" s="496"/>
      <c r="BD199" s="496"/>
      <c r="BE199" s="496"/>
      <c r="BF199" s="496"/>
    </row>
    <row r="200" spans="3:58" ht="15" customHeight="1">
      <c r="C200" s="341" t="s">
        <v>2304</v>
      </c>
      <c r="D200" s="378" t="s">
        <v>1606</v>
      </c>
      <c r="E200" s="809" t="s">
        <v>1792</v>
      </c>
      <c r="F200" s="810"/>
      <c r="G200" s="454">
        <f t="shared" si="167"/>
        <v>0</v>
      </c>
      <c r="H200" s="569"/>
      <c r="I200" s="454">
        <f t="shared" si="168"/>
        <v>0</v>
      </c>
      <c r="J200" s="569"/>
      <c r="K200" s="454">
        <f t="shared" si="169"/>
        <v>0</v>
      </c>
      <c r="L200" s="569"/>
      <c r="M200" s="454">
        <f t="shared" si="170"/>
        <v>0</v>
      </c>
      <c r="N200" s="569"/>
      <c r="O200" s="454">
        <f t="shared" si="162"/>
        <v>0</v>
      </c>
      <c r="P200" s="455">
        <f t="shared" si="171"/>
        <v>0</v>
      </c>
      <c r="Q200" s="456">
        <f t="shared" si="171"/>
        <v>0</v>
      </c>
      <c r="R200" s="572"/>
      <c r="S200" s="671"/>
      <c r="T200" s="569"/>
      <c r="U200" s="457">
        <f t="shared" si="163"/>
        <v>0</v>
      </c>
      <c r="V200" s="455">
        <f t="shared" si="172"/>
        <v>0</v>
      </c>
      <c r="W200" s="456">
        <f t="shared" si="172"/>
        <v>0</v>
      </c>
      <c r="X200" s="572"/>
      <c r="Y200" s="671"/>
      <c r="Z200" s="569"/>
      <c r="AA200" s="457">
        <f t="shared" si="164"/>
        <v>0</v>
      </c>
      <c r="AB200" s="455">
        <f t="shared" si="173"/>
        <v>0</v>
      </c>
      <c r="AC200" s="456">
        <f t="shared" si="173"/>
        <v>0</v>
      </c>
      <c r="AD200" s="572"/>
      <c r="AE200" s="671"/>
      <c r="AF200" s="569"/>
      <c r="AG200" s="457">
        <f t="shared" si="165"/>
        <v>0</v>
      </c>
      <c r="AH200" s="455">
        <f t="shared" si="174"/>
        <v>0</v>
      </c>
      <c r="AI200" s="456">
        <f t="shared" si="174"/>
        <v>0</v>
      </c>
      <c r="AJ200" s="572"/>
      <c r="AK200" s="671"/>
      <c r="AL200" s="569"/>
      <c r="AM200" s="457">
        <f t="shared" si="166"/>
        <v>0</v>
      </c>
      <c r="AN200" s="455">
        <f t="shared" si="175"/>
        <v>0</v>
      </c>
      <c r="AO200" s="456">
        <f t="shared" si="175"/>
        <v>0</v>
      </c>
      <c r="AP200" s="572"/>
      <c r="AQ200" s="671"/>
      <c r="AR200" s="569"/>
      <c r="AS200" s="496"/>
      <c r="AT200" s="496"/>
      <c r="AU200" s="496"/>
      <c r="AV200" s="496"/>
      <c r="AW200" s="496"/>
      <c r="AX200" s="496"/>
      <c r="AY200" s="496"/>
      <c r="AZ200" s="496"/>
      <c r="BA200" s="496"/>
      <c r="BB200" s="496"/>
      <c r="BC200" s="496"/>
      <c r="BD200" s="496"/>
      <c r="BE200" s="496"/>
      <c r="BF200" s="496"/>
    </row>
    <row r="201" spans="3:58" ht="15" customHeight="1">
      <c r="D201" s="378" t="s">
        <v>1607</v>
      </c>
      <c r="E201" s="807" t="s">
        <v>1481</v>
      </c>
      <c r="F201" s="808"/>
      <c r="G201" s="454">
        <f t="shared" si="167"/>
        <v>0</v>
      </c>
      <c r="H201" s="569"/>
      <c r="I201" s="454">
        <f t="shared" si="168"/>
        <v>0</v>
      </c>
      <c r="J201" s="569"/>
      <c r="K201" s="454">
        <f t="shared" si="169"/>
        <v>0</v>
      </c>
      <c r="L201" s="569"/>
      <c r="M201" s="454">
        <f t="shared" si="170"/>
        <v>0</v>
      </c>
      <c r="N201" s="569"/>
      <c r="O201" s="454">
        <f t="shared" si="162"/>
        <v>0</v>
      </c>
      <c r="P201" s="455">
        <f t="shared" si="171"/>
        <v>0</v>
      </c>
      <c r="Q201" s="456">
        <f t="shared" si="171"/>
        <v>0</v>
      </c>
      <c r="R201" s="572"/>
      <c r="S201" s="671"/>
      <c r="T201" s="569"/>
      <c r="U201" s="457">
        <f t="shared" si="163"/>
        <v>0</v>
      </c>
      <c r="V201" s="455">
        <f t="shared" si="172"/>
        <v>0</v>
      </c>
      <c r="W201" s="456">
        <f t="shared" si="172"/>
        <v>0</v>
      </c>
      <c r="X201" s="572"/>
      <c r="Y201" s="671"/>
      <c r="Z201" s="569"/>
      <c r="AA201" s="457">
        <f t="shared" si="164"/>
        <v>0</v>
      </c>
      <c r="AB201" s="455">
        <f t="shared" si="173"/>
        <v>0</v>
      </c>
      <c r="AC201" s="456">
        <f t="shared" si="173"/>
        <v>0</v>
      </c>
      <c r="AD201" s="572"/>
      <c r="AE201" s="671"/>
      <c r="AF201" s="569"/>
      <c r="AG201" s="457">
        <f t="shared" si="165"/>
        <v>0</v>
      </c>
      <c r="AH201" s="455">
        <f t="shared" si="174"/>
        <v>0</v>
      </c>
      <c r="AI201" s="456">
        <f t="shared" si="174"/>
        <v>0</v>
      </c>
      <c r="AJ201" s="572"/>
      <c r="AK201" s="671"/>
      <c r="AL201" s="569"/>
      <c r="AM201" s="457">
        <f t="shared" si="166"/>
        <v>0</v>
      </c>
      <c r="AN201" s="455">
        <f t="shared" si="175"/>
        <v>0</v>
      </c>
      <c r="AO201" s="456">
        <f t="shared" si="175"/>
        <v>0</v>
      </c>
      <c r="AP201" s="572"/>
      <c r="AQ201" s="671"/>
      <c r="AR201" s="569"/>
      <c r="AS201" s="496"/>
      <c r="AT201" s="496"/>
      <c r="AU201" s="496"/>
      <c r="AV201" s="496"/>
      <c r="AW201" s="496"/>
      <c r="AX201" s="496"/>
      <c r="AY201" s="496"/>
      <c r="AZ201" s="496"/>
      <c r="BA201" s="496"/>
      <c r="BB201" s="496"/>
      <c r="BC201" s="496"/>
      <c r="BD201" s="496"/>
      <c r="BE201" s="496"/>
      <c r="BF201" s="496"/>
    </row>
    <row r="202" spans="3:58" ht="15" customHeight="1">
      <c r="D202" s="378" t="s">
        <v>1608</v>
      </c>
      <c r="E202" s="807" t="s">
        <v>1483</v>
      </c>
      <c r="F202" s="808"/>
      <c r="G202" s="454">
        <f t="shared" si="167"/>
        <v>0</v>
      </c>
      <c r="H202" s="569"/>
      <c r="I202" s="454">
        <f t="shared" si="168"/>
        <v>0</v>
      </c>
      <c r="J202" s="569"/>
      <c r="K202" s="454">
        <f t="shared" si="169"/>
        <v>0</v>
      </c>
      <c r="L202" s="569"/>
      <c r="M202" s="454">
        <f t="shared" si="170"/>
        <v>0</v>
      </c>
      <c r="N202" s="569"/>
      <c r="O202" s="454">
        <f t="shared" si="162"/>
        <v>0</v>
      </c>
      <c r="P202" s="455">
        <f t="shared" si="171"/>
        <v>0</v>
      </c>
      <c r="Q202" s="456">
        <f t="shared" si="171"/>
        <v>0</v>
      </c>
      <c r="R202" s="572"/>
      <c r="S202" s="671"/>
      <c r="T202" s="569"/>
      <c r="U202" s="457">
        <f t="shared" si="163"/>
        <v>0</v>
      </c>
      <c r="V202" s="455">
        <f t="shared" si="172"/>
        <v>0</v>
      </c>
      <c r="W202" s="456">
        <f t="shared" si="172"/>
        <v>0</v>
      </c>
      <c r="X202" s="572"/>
      <c r="Y202" s="671"/>
      <c r="Z202" s="569"/>
      <c r="AA202" s="457">
        <f t="shared" si="164"/>
        <v>0</v>
      </c>
      <c r="AB202" s="455">
        <f t="shared" si="173"/>
        <v>0</v>
      </c>
      <c r="AC202" s="456">
        <f t="shared" si="173"/>
        <v>0</v>
      </c>
      <c r="AD202" s="572"/>
      <c r="AE202" s="671"/>
      <c r="AF202" s="569"/>
      <c r="AG202" s="457">
        <f t="shared" si="165"/>
        <v>0</v>
      </c>
      <c r="AH202" s="455">
        <f t="shared" si="174"/>
        <v>0</v>
      </c>
      <c r="AI202" s="456">
        <f t="shared" si="174"/>
        <v>0</v>
      </c>
      <c r="AJ202" s="572"/>
      <c r="AK202" s="671"/>
      <c r="AL202" s="569"/>
      <c r="AM202" s="457">
        <f t="shared" si="166"/>
        <v>0</v>
      </c>
      <c r="AN202" s="455">
        <f t="shared" si="175"/>
        <v>0</v>
      </c>
      <c r="AO202" s="456">
        <f t="shared" si="175"/>
        <v>0</v>
      </c>
      <c r="AP202" s="572"/>
      <c r="AQ202" s="671"/>
      <c r="AR202" s="569"/>
      <c r="AS202" s="496"/>
      <c r="AT202" s="496"/>
      <c r="AU202" s="496"/>
      <c r="AV202" s="496"/>
      <c r="AW202" s="496"/>
      <c r="AX202" s="496"/>
      <c r="AY202" s="496"/>
      <c r="AZ202" s="496"/>
      <c r="BA202" s="496"/>
      <c r="BB202" s="496"/>
      <c r="BC202" s="496"/>
      <c r="BD202" s="496"/>
      <c r="BE202" s="496"/>
      <c r="BF202" s="496"/>
    </row>
    <row r="203" spans="3:58" ht="15" customHeight="1">
      <c r="D203" s="378" t="s">
        <v>1609</v>
      </c>
      <c r="E203" s="807" t="s">
        <v>1485</v>
      </c>
      <c r="F203" s="808"/>
      <c r="G203" s="454">
        <f t="shared" si="167"/>
        <v>0</v>
      </c>
      <c r="H203" s="569"/>
      <c r="I203" s="454">
        <f t="shared" si="168"/>
        <v>0</v>
      </c>
      <c r="J203" s="569"/>
      <c r="K203" s="454">
        <f t="shared" si="169"/>
        <v>0</v>
      </c>
      <c r="L203" s="569"/>
      <c r="M203" s="454">
        <f t="shared" si="170"/>
        <v>0</v>
      </c>
      <c r="N203" s="569"/>
      <c r="O203" s="454">
        <f t="shared" si="162"/>
        <v>0</v>
      </c>
      <c r="P203" s="455">
        <f t="shared" si="171"/>
        <v>0</v>
      </c>
      <c r="Q203" s="456">
        <f t="shared" si="171"/>
        <v>0</v>
      </c>
      <c r="R203" s="572"/>
      <c r="S203" s="671"/>
      <c r="T203" s="569"/>
      <c r="U203" s="457">
        <f t="shared" si="163"/>
        <v>0</v>
      </c>
      <c r="V203" s="455">
        <f t="shared" si="172"/>
        <v>0</v>
      </c>
      <c r="W203" s="456">
        <f t="shared" si="172"/>
        <v>0</v>
      </c>
      <c r="X203" s="572"/>
      <c r="Y203" s="671"/>
      <c r="Z203" s="569"/>
      <c r="AA203" s="457">
        <f t="shared" si="164"/>
        <v>0</v>
      </c>
      <c r="AB203" s="455">
        <f t="shared" si="173"/>
        <v>0</v>
      </c>
      <c r="AC203" s="456">
        <f t="shared" si="173"/>
        <v>0</v>
      </c>
      <c r="AD203" s="572"/>
      <c r="AE203" s="671"/>
      <c r="AF203" s="569"/>
      <c r="AG203" s="457">
        <f t="shared" si="165"/>
        <v>0</v>
      </c>
      <c r="AH203" s="455">
        <f t="shared" si="174"/>
        <v>0</v>
      </c>
      <c r="AI203" s="456">
        <f t="shared" si="174"/>
        <v>0</v>
      </c>
      <c r="AJ203" s="572"/>
      <c r="AK203" s="671"/>
      <c r="AL203" s="569"/>
      <c r="AM203" s="457">
        <f t="shared" si="166"/>
        <v>0</v>
      </c>
      <c r="AN203" s="455">
        <f t="shared" si="175"/>
        <v>0</v>
      </c>
      <c r="AO203" s="456">
        <f t="shared" si="175"/>
        <v>0</v>
      </c>
      <c r="AP203" s="572"/>
      <c r="AQ203" s="671"/>
      <c r="AR203" s="569"/>
      <c r="AS203" s="496"/>
      <c r="AT203" s="496"/>
      <c r="AU203" s="496"/>
      <c r="AV203" s="496"/>
      <c r="AW203" s="496"/>
      <c r="AX203" s="496"/>
      <c r="AY203" s="496"/>
      <c r="AZ203" s="496"/>
      <c r="BA203" s="496"/>
      <c r="BB203" s="496"/>
      <c r="BC203" s="496"/>
      <c r="BD203" s="496"/>
      <c r="BE203" s="496"/>
      <c r="BF203" s="496"/>
    </row>
    <row r="204" spans="3:58" ht="15" customHeight="1">
      <c r="C204" s="341" t="s">
        <v>2304</v>
      </c>
      <c r="D204" s="378" t="s">
        <v>1610</v>
      </c>
      <c r="E204" s="809" t="s">
        <v>1797</v>
      </c>
      <c r="F204" s="810"/>
      <c r="G204" s="454">
        <f t="shared" si="167"/>
        <v>0</v>
      </c>
      <c r="H204" s="569"/>
      <c r="I204" s="454">
        <f t="shared" si="168"/>
        <v>0</v>
      </c>
      <c r="J204" s="569"/>
      <c r="K204" s="454">
        <f t="shared" si="169"/>
        <v>0</v>
      </c>
      <c r="L204" s="569"/>
      <c r="M204" s="454">
        <f t="shared" si="170"/>
        <v>0</v>
      </c>
      <c r="N204" s="569"/>
      <c r="O204" s="454">
        <f t="shared" si="162"/>
        <v>0</v>
      </c>
      <c r="P204" s="455">
        <f t="shared" si="171"/>
        <v>0</v>
      </c>
      <c r="Q204" s="456">
        <f t="shared" si="171"/>
        <v>0</v>
      </c>
      <c r="R204" s="572"/>
      <c r="S204" s="671"/>
      <c r="T204" s="569"/>
      <c r="U204" s="457">
        <f t="shared" si="163"/>
        <v>0</v>
      </c>
      <c r="V204" s="455">
        <f t="shared" si="172"/>
        <v>0</v>
      </c>
      <c r="W204" s="456">
        <f t="shared" si="172"/>
        <v>0</v>
      </c>
      <c r="X204" s="572"/>
      <c r="Y204" s="671"/>
      <c r="Z204" s="569"/>
      <c r="AA204" s="457">
        <f t="shared" si="164"/>
        <v>0</v>
      </c>
      <c r="AB204" s="455">
        <f t="shared" si="173"/>
        <v>0</v>
      </c>
      <c r="AC204" s="456">
        <f t="shared" si="173"/>
        <v>0</v>
      </c>
      <c r="AD204" s="572"/>
      <c r="AE204" s="671"/>
      <c r="AF204" s="569"/>
      <c r="AG204" s="457">
        <f t="shared" si="165"/>
        <v>0</v>
      </c>
      <c r="AH204" s="455">
        <f t="shared" si="174"/>
        <v>0</v>
      </c>
      <c r="AI204" s="456">
        <f t="shared" si="174"/>
        <v>0</v>
      </c>
      <c r="AJ204" s="572"/>
      <c r="AK204" s="671"/>
      <c r="AL204" s="569"/>
      <c r="AM204" s="457">
        <f t="shared" si="166"/>
        <v>0</v>
      </c>
      <c r="AN204" s="455">
        <f t="shared" si="175"/>
        <v>0</v>
      </c>
      <c r="AO204" s="456">
        <f t="shared" si="175"/>
        <v>0</v>
      </c>
      <c r="AP204" s="572"/>
      <c r="AQ204" s="671"/>
      <c r="AR204" s="569"/>
      <c r="AS204" s="496"/>
      <c r="AT204" s="496"/>
      <c r="AU204" s="496"/>
      <c r="AV204" s="496"/>
      <c r="AW204" s="496"/>
      <c r="AX204" s="496"/>
      <c r="AY204" s="496"/>
      <c r="AZ204" s="496"/>
      <c r="BA204" s="496"/>
      <c r="BB204" s="496"/>
      <c r="BC204" s="496"/>
      <c r="BD204" s="496"/>
      <c r="BE204" s="496"/>
      <c r="BF204" s="496"/>
    </row>
    <row r="205" spans="3:58" ht="15" customHeight="1">
      <c r="D205" s="378" t="s">
        <v>1611</v>
      </c>
      <c r="E205" s="807" t="s">
        <v>1481</v>
      </c>
      <c r="F205" s="808"/>
      <c r="G205" s="454">
        <f t="shared" si="167"/>
        <v>0</v>
      </c>
      <c r="H205" s="569"/>
      <c r="I205" s="454">
        <f t="shared" si="168"/>
        <v>0</v>
      </c>
      <c r="J205" s="569"/>
      <c r="K205" s="454">
        <f t="shared" si="169"/>
        <v>0</v>
      </c>
      <c r="L205" s="569"/>
      <c r="M205" s="454">
        <f t="shared" si="170"/>
        <v>0</v>
      </c>
      <c r="N205" s="569"/>
      <c r="O205" s="454">
        <f t="shared" si="162"/>
        <v>0</v>
      </c>
      <c r="P205" s="455">
        <f t="shared" si="171"/>
        <v>0</v>
      </c>
      <c r="Q205" s="456">
        <f t="shared" si="171"/>
        <v>0</v>
      </c>
      <c r="R205" s="572"/>
      <c r="S205" s="671"/>
      <c r="T205" s="569"/>
      <c r="U205" s="457">
        <f t="shared" si="163"/>
        <v>0</v>
      </c>
      <c r="V205" s="455">
        <f t="shared" si="172"/>
        <v>0</v>
      </c>
      <c r="W205" s="456">
        <f t="shared" si="172"/>
        <v>0</v>
      </c>
      <c r="X205" s="572"/>
      <c r="Y205" s="671"/>
      <c r="Z205" s="569"/>
      <c r="AA205" s="457">
        <f t="shared" si="164"/>
        <v>0</v>
      </c>
      <c r="AB205" s="455">
        <f t="shared" si="173"/>
        <v>0</v>
      </c>
      <c r="AC205" s="456">
        <f t="shared" si="173"/>
        <v>0</v>
      </c>
      <c r="AD205" s="572"/>
      <c r="AE205" s="671"/>
      <c r="AF205" s="569"/>
      <c r="AG205" s="457">
        <f t="shared" si="165"/>
        <v>0</v>
      </c>
      <c r="AH205" s="455">
        <f t="shared" si="174"/>
        <v>0</v>
      </c>
      <c r="AI205" s="456">
        <f t="shared" si="174"/>
        <v>0</v>
      </c>
      <c r="AJ205" s="572"/>
      <c r="AK205" s="671"/>
      <c r="AL205" s="569"/>
      <c r="AM205" s="457">
        <f t="shared" si="166"/>
        <v>0</v>
      </c>
      <c r="AN205" s="455">
        <f t="shared" si="175"/>
        <v>0</v>
      </c>
      <c r="AO205" s="456">
        <f t="shared" si="175"/>
        <v>0</v>
      </c>
      <c r="AP205" s="572"/>
      <c r="AQ205" s="671"/>
      <c r="AR205" s="569"/>
      <c r="AS205" s="496"/>
      <c r="AT205" s="496"/>
      <c r="AU205" s="496"/>
      <c r="AV205" s="496"/>
      <c r="AW205" s="496"/>
      <c r="AX205" s="496"/>
      <c r="AY205" s="496"/>
      <c r="AZ205" s="496"/>
      <c r="BA205" s="496"/>
      <c r="BB205" s="496"/>
      <c r="BC205" s="496"/>
      <c r="BD205" s="496"/>
      <c r="BE205" s="496"/>
      <c r="BF205" s="496"/>
    </row>
    <row r="206" spans="3:58" ht="15" customHeight="1">
      <c r="D206" s="378" t="s">
        <v>1612</v>
      </c>
      <c r="E206" s="807" t="s">
        <v>1483</v>
      </c>
      <c r="F206" s="808"/>
      <c r="G206" s="454">
        <f t="shared" si="167"/>
        <v>0</v>
      </c>
      <c r="H206" s="569"/>
      <c r="I206" s="454">
        <f t="shared" si="168"/>
        <v>0</v>
      </c>
      <c r="J206" s="569"/>
      <c r="K206" s="454">
        <f t="shared" si="169"/>
        <v>0</v>
      </c>
      <c r="L206" s="569"/>
      <c r="M206" s="454">
        <f t="shared" si="170"/>
        <v>0</v>
      </c>
      <c r="N206" s="569"/>
      <c r="O206" s="454">
        <f t="shared" si="162"/>
        <v>0</v>
      </c>
      <c r="P206" s="455">
        <f t="shared" si="171"/>
        <v>0</v>
      </c>
      <c r="Q206" s="456">
        <f t="shared" si="171"/>
        <v>0</v>
      </c>
      <c r="R206" s="572"/>
      <c r="S206" s="671"/>
      <c r="T206" s="569"/>
      <c r="U206" s="457">
        <f t="shared" si="163"/>
        <v>0</v>
      </c>
      <c r="V206" s="455">
        <f t="shared" si="172"/>
        <v>0</v>
      </c>
      <c r="W206" s="456">
        <f t="shared" si="172"/>
        <v>0</v>
      </c>
      <c r="X206" s="572"/>
      <c r="Y206" s="671"/>
      <c r="Z206" s="569"/>
      <c r="AA206" s="457">
        <f t="shared" si="164"/>
        <v>0</v>
      </c>
      <c r="AB206" s="455">
        <f t="shared" si="173"/>
        <v>0</v>
      </c>
      <c r="AC206" s="456">
        <f t="shared" si="173"/>
        <v>0</v>
      </c>
      <c r="AD206" s="572"/>
      <c r="AE206" s="671"/>
      <c r="AF206" s="569"/>
      <c r="AG206" s="457">
        <f t="shared" si="165"/>
        <v>0</v>
      </c>
      <c r="AH206" s="455">
        <f t="shared" si="174"/>
        <v>0</v>
      </c>
      <c r="AI206" s="456">
        <f t="shared" si="174"/>
        <v>0</v>
      </c>
      <c r="AJ206" s="572"/>
      <c r="AK206" s="671"/>
      <c r="AL206" s="569"/>
      <c r="AM206" s="457">
        <f t="shared" si="166"/>
        <v>0</v>
      </c>
      <c r="AN206" s="455">
        <f t="shared" si="175"/>
        <v>0</v>
      </c>
      <c r="AO206" s="456">
        <f t="shared" si="175"/>
        <v>0</v>
      </c>
      <c r="AP206" s="572"/>
      <c r="AQ206" s="671"/>
      <c r="AR206" s="569"/>
      <c r="AS206" s="496"/>
      <c r="AT206" s="496"/>
      <c r="AU206" s="496"/>
      <c r="AV206" s="496"/>
      <c r="AW206" s="496"/>
      <c r="AX206" s="496"/>
      <c r="AY206" s="496"/>
      <c r="AZ206" s="496"/>
      <c r="BA206" s="496"/>
      <c r="BB206" s="496"/>
      <c r="BC206" s="496"/>
      <c r="BD206" s="496"/>
      <c r="BE206" s="496"/>
      <c r="BF206" s="496"/>
    </row>
    <row r="207" spans="3:58" ht="15" customHeight="1">
      <c r="D207" s="378" t="s">
        <v>1613</v>
      </c>
      <c r="E207" s="807" t="s">
        <v>1485</v>
      </c>
      <c r="F207" s="808"/>
      <c r="G207" s="454">
        <f t="shared" si="167"/>
        <v>0</v>
      </c>
      <c r="H207" s="569"/>
      <c r="I207" s="454">
        <f t="shared" si="168"/>
        <v>0</v>
      </c>
      <c r="J207" s="569"/>
      <c r="K207" s="454">
        <f t="shared" si="169"/>
        <v>0</v>
      </c>
      <c r="L207" s="569"/>
      <c r="M207" s="454">
        <f t="shared" si="170"/>
        <v>0</v>
      </c>
      <c r="N207" s="569"/>
      <c r="O207" s="454">
        <f t="shared" si="162"/>
        <v>0</v>
      </c>
      <c r="P207" s="455">
        <f t="shared" si="171"/>
        <v>0</v>
      </c>
      <c r="Q207" s="456">
        <f t="shared" si="171"/>
        <v>0</v>
      </c>
      <c r="R207" s="572"/>
      <c r="S207" s="671"/>
      <c r="T207" s="569"/>
      <c r="U207" s="457">
        <f t="shared" si="163"/>
        <v>0</v>
      </c>
      <c r="V207" s="455">
        <f t="shared" si="172"/>
        <v>0</v>
      </c>
      <c r="W207" s="456">
        <f t="shared" si="172"/>
        <v>0</v>
      </c>
      <c r="X207" s="572"/>
      <c r="Y207" s="671"/>
      <c r="Z207" s="569"/>
      <c r="AA207" s="457">
        <f t="shared" si="164"/>
        <v>0</v>
      </c>
      <c r="AB207" s="455">
        <f t="shared" si="173"/>
        <v>0</v>
      </c>
      <c r="AC207" s="456">
        <f t="shared" si="173"/>
        <v>0</v>
      </c>
      <c r="AD207" s="572"/>
      <c r="AE207" s="671"/>
      <c r="AF207" s="569"/>
      <c r="AG207" s="457">
        <f t="shared" si="165"/>
        <v>0</v>
      </c>
      <c r="AH207" s="455">
        <f t="shared" si="174"/>
        <v>0</v>
      </c>
      <c r="AI207" s="456">
        <f t="shared" si="174"/>
        <v>0</v>
      </c>
      <c r="AJ207" s="572"/>
      <c r="AK207" s="671"/>
      <c r="AL207" s="569"/>
      <c r="AM207" s="457">
        <f t="shared" si="166"/>
        <v>0</v>
      </c>
      <c r="AN207" s="455">
        <f t="shared" si="175"/>
        <v>0</v>
      </c>
      <c r="AO207" s="456">
        <f t="shared" si="175"/>
        <v>0</v>
      </c>
      <c r="AP207" s="572"/>
      <c r="AQ207" s="671"/>
      <c r="AR207" s="569"/>
      <c r="AS207" s="496"/>
      <c r="AT207" s="496"/>
      <c r="AU207" s="496"/>
      <c r="AV207" s="496"/>
      <c r="AW207" s="496"/>
      <c r="AX207" s="496"/>
      <c r="AY207" s="496"/>
      <c r="AZ207" s="496"/>
      <c r="BA207" s="496"/>
      <c r="BB207" s="496"/>
      <c r="BC207" s="496"/>
      <c r="BD207" s="496"/>
      <c r="BE207" s="496"/>
      <c r="BF207" s="496"/>
    </row>
    <row r="208" spans="3:58" ht="15" customHeight="1">
      <c r="D208" s="378" t="s">
        <v>1614</v>
      </c>
      <c r="E208" s="813" t="s">
        <v>1803</v>
      </c>
      <c r="F208" s="814"/>
      <c r="G208" s="454">
        <f t="shared" si="167"/>
        <v>0</v>
      </c>
      <c r="H208" s="569"/>
      <c r="I208" s="454">
        <f t="shared" si="168"/>
        <v>0</v>
      </c>
      <c r="J208" s="569"/>
      <c r="K208" s="454">
        <f t="shared" si="169"/>
        <v>0</v>
      </c>
      <c r="L208" s="569"/>
      <c r="M208" s="454">
        <f t="shared" si="170"/>
        <v>0</v>
      </c>
      <c r="N208" s="569"/>
      <c r="O208" s="454">
        <f t="shared" si="162"/>
        <v>0</v>
      </c>
      <c r="P208" s="455">
        <f t="shared" si="171"/>
        <v>0</v>
      </c>
      <c r="Q208" s="456">
        <f t="shared" si="171"/>
        <v>0</v>
      </c>
      <c r="R208" s="572"/>
      <c r="S208" s="671"/>
      <c r="T208" s="569"/>
      <c r="U208" s="457">
        <f t="shared" si="163"/>
        <v>0</v>
      </c>
      <c r="V208" s="455">
        <f t="shared" si="172"/>
        <v>0</v>
      </c>
      <c r="W208" s="456">
        <f t="shared" si="172"/>
        <v>0</v>
      </c>
      <c r="X208" s="572"/>
      <c r="Y208" s="671"/>
      <c r="Z208" s="569"/>
      <c r="AA208" s="457">
        <f t="shared" si="164"/>
        <v>0</v>
      </c>
      <c r="AB208" s="455">
        <f t="shared" si="173"/>
        <v>0</v>
      </c>
      <c r="AC208" s="456">
        <f t="shared" si="173"/>
        <v>0</v>
      </c>
      <c r="AD208" s="572"/>
      <c r="AE208" s="671"/>
      <c r="AF208" s="569"/>
      <c r="AG208" s="457">
        <f t="shared" si="165"/>
        <v>0</v>
      </c>
      <c r="AH208" s="455">
        <f t="shared" si="174"/>
        <v>0</v>
      </c>
      <c r="AI208" s="456">
        <f t="shared" si="174"/>
        <v>0</v>
      </c>
      <c r="AJ208" s="572"/>
      <c r="AK208" s="671"/>
      <c r="AL208" s="569"/>
      <c r="AM208" s="457">
        <f t="shared" si="166"/>
        <v>0</v>
      </c>
      <c r="AN208" s="455">
        <f t="shared" si="175"/>
        <v>0</v>
      </c>
      <c r="AO208" s="456">
        <f t="shared" si="175"/>
        <v>0</v>
      </c>
      <c r="AP208" s="572"/>
      <c r="AQ208" s="671"/>
      <c r="AR208" s="569"/>
      <c r="AS208" s="496"/>
      <c r="AT208" s="496"/>
      <c r="AU208" s="496"/>
      <c r="AV208" s="496"/>
      <c r="AW208" s="496"/>
      <c r="AX208" s="496"/>
      <c r="AY208" s="496"/>
      <c r="AZ208" s="496"/>
      <c r="BA208" s="496"/>
      <c r="BB208" s="496"/>
      <c r="BC208" s="496"/>
      <c r="BD208" s="496"/>
      <c r="BE208" s="496"/>
      <c r="BF208" s="496"/>
    </row>
    <row r="209" spans="1:58" ht="24" customHeight="1">
      <c r="C209" s="341" t="s">
        <v>2304</v>
      </c>
      <c r="D209" s="363" t="s">
        <v>1615</v>
      </c>
      <c r="E209" s="830" t="s">
        <v>954</v>
      </c>
      <c r="F209" s="831"/>
      <c r="G209" s="454">
        <f t="shared" ref="G209:M209" si="176">SUM(G210:G212)</f>
        <v>0</v>
      </c>
      <c r="H209" s="569"/>
      <c r="I209" s="454">
        <f t="shared" si="176"/>
        <v>0</v>
      </c>
      <c r="J209" s="569"/>
      <c r="K209" s="454">
        <f t="shared" si="176"/>
        <v>0</v>
      </c>
      <c r="L209" s="569"/>
      <c r="M209" s="454">
        <f t="shared" si="176"/>
        <v>0</v>
      </c>
      <c r="N209" s="569"/>
      <c r="O209" s="454">
        <f t="shared" si="162"/>
        <v>0</v>
      </c>
      <c r="P209" s="455">
        <f>SUM(P210:P212)</f>
        <v>0</v>
      </c>
      <c r="Q209" s="456">
        <f>SUM(Q210:Q212)</f>
        <v>0</v>
      </c>
      <c r="R209" s="572"/>
      <c r="S209" s="671"/>
      <c r="T209" s="569"/>
      <c r="U209" s="457">
        <f t="shared" si="163"/>
        <v>0</v>
      </c>
      <c r="V209" s="455">
        <f>SUM(V210:V212)</f>
        <v>0</v>
      </c>
      <c r="W209" s="456">
        <f>SUM(W210:W212)</f>
        <v>0</v>
      </c>
      <c r="X209" s="572"/>
      <c r="Y209" s="671"/>
      <c r="Z209" s="569"/>
      <c r="AA209" s="457">
        <f t="shared" si="164"/>
        <v>0</v>
      </c>
      <c r="AB209" s="455">
        <f>SUM(AB210:AB212)</f>
        <v>0</v>
      </c>
      <c r="AC209" s="456">
        <f>SUM(AC210:AC212)</f>
        <v>0</v>
      </c>
      <c r="AD209" s="572"/>
      <c r="AE209" s="671"/>
      <c r="AF209" s="569"/>
      <c r="AG209" s="457">
        <f t="shared" si="165"/>
        <v>0</v>
      </c>
      <c r="AH209" s="455">
        <f>SUM(AH210:AH212)</f>
        <v>0</v>
      </c>
      <c r="AI209" s="456">
        <f>SUM(AI210:AI212)</f>
        <v>0</v>
      </c>
      <c r="AJ209" s="572"/>
      <c r="AK209" s="671"/>
      <c r="AL209" s="569"/>
      <c r="AM209" s="457">
        <f t="shared" si="166"/>
        <v>0</v>
      </c>
      <c r="AN209" s="455">
        <f>SUM(AN210:AN212)</f>
        <v>0</v>
      </c>
      <c r="AO209" s="456">
        <f>SUM(AO210:AO212)</f>
        <v>0</v>
      </c>
      <c r="AP209" s="572"/>
      <c r="AQ209" s="671"/>
      <c r="AR209" s="569"/>
      <c r="AS209" s="496"/>
      <c r="AT209" s="496"/>
      <c r="AU209" s="496"/>
      <c r="AV209" s="496"/>
      <c r="AW209" s="496"/>
      <c r="AX209" s="496"/>
      <c r="AY209" s="496"/>
      <c r="AZ209" s="496"/>
      <c r="BA209" s="496"/>
      <c r="BB209" s="496"/>
      <c r="BC209" s="496"/>
      <c r="BD209" s="496"/>
      <c r="BE209" s="496"/>
      <c r="BF209" s="496"/>
    </row>
    <row r="210" spans="1:58" hidden="1">
      <c r="D210" s="367"/>
      <c r="E210" s="392"/>
      <c r="F210" s="393"/>
      <c r="G210" s="557"/>
      <c r="H210" s="403"/>
      <c r="I210" s="557"/>
      <c r="J210" s="403"/>
      <c r="K210" s="557"/>
      <c r="L210" s="403"/>
      <c r="M210" s="557"/>
      <c r="N210" s="403"/>
      <c r="O210" s="534"/>
      <c r="P210" s="541"/>
      <c r="Q210" s="542"/>
      <c r="R210" s="682"/>
      <c r="S210" s="682"/>
      <c r="T210" s="683"/>
      <c r="U210" s="535"/>
      <c r="V210" s="541"/>
      <c r="W210" s="542"/>
      <c r="X210" s="682"/>
      <c r="Y210" s="682"/>
      <c r="Z210" s="683"/>
      <c r="AA210" s="535"/>
      <c r="AB210" s="541"/>
      <c r="AC210" s="542"/>
      <c r="AD210" s="682"/>
      <c r="AE210" s="682"/>
      <c r="AF210" s="683"/>
      <c r="AG210" s="535"/>
      <c r="AH210" s="541"/>
      <c r="AI210" s="542"/>
      <c r="AJ210" s="682"/>
      <c r="AK210" s="682"/>
      <c r="AL210" s="683"/>
      <c r="AM210" s="535"/>
      <c r="AN210" s="541"/>
      <c r="AO210" s="542"/>
      <c r="AP210" s="682"/>
      <c r="AQ210" s="682"/>
      <c r="AR210" s="683"/>
      <c r="AS210" s="496"/>
      <c r="AT210" s="496"/>
      <c r="AU210" s="496"/>
      <c r="AV210" s="496"/>
      <c r="AW210" s="496"/>
      <c r="AX210" s="496"/>
      <c r="AY210" s="496"/>
      <c r="AZ210" s="496"/>
      <c r="BA210" s="496"/>
      <c r="BB210" s="496"/>
      <c r="BC210" s="496"/>
      <c r="BD210" s="496"/>
      <c r="BE210" s="496"/>
      <c r="BF210" s="496"/>
    </row>
    <row r="211" spans="1:58" ht="14.25">
      <c r="A211" s="406"/>
      <c r="B211" s="340" t="s">
        <v>1464</v>
      </c>
      <c r="C211" s="407"/>
      <c r="D211" s="408" t="str">
        <f>"9." &amp; ROMAN(B211)</f>
        <v>9.I</v>
      </c>
      <c r="E211" s="378" t="s">
        <v>1615</v>
      </c>
      <c r="F211" s="409" t="s">
        <v>1535</v>
      </c>
      <c r="G211" s="454">
        <f>+'Баланс ТН СТ 1'!G177</f>
        <v>0</v>
      </c>
      <c r="H211" s="569"/>
      <c r="I211" s="454">
        <f>+'Баланс ТН СТ 1'!I177</f>
        <v>0</v>
      </c>
      <c r="J211" s="569"/>
      <c r="K211" s="454">
        <f>+'Баланс ТН СТ 1'!K177</f>
        <v>0</v>
      </c>
      <c r="L211" s="569"/>
      <c r="M211" s="454">
        <f>+'Баланс ТН СТ 1'!M177</f>
        <v>0</v>
      </c>
      <c r="N211" s="569"/>
      <c r="O211" s="454">
        <f>P211+Q211</f>
        <v>0</v>
      </c>
      <c r="P211" s="457">
        <f>+'Баланс ТН СТ 1'!P177</f>
        <v>0</v>
      </c>
      <c r="Q211" s="457">
        <f>+'Баланс ТН СТ 1'!Q177</f>
        <v>0</v>
      </c>
      <c r="R211" s="540"/>
      <c r="S211" s="671"/>
      <c r="T211" s="671"/>
      <c r="U211" s="454">
        <f>V211+W211</f>
        <v>0</v>
      </c>
      <c r="V211" s="457">
        <f>+'Баланс ТН СТ 1'!V177</f>
        <v>0</v>
      </c>
      <c r="W211" s="457">
        <f>+'Баланс ТН СТ 1'!W177</f>
        <v>0</v>
      </c>
      <c r="X211" s="540"/>
      <c r="Y211" s="671"/>
      <c r="Z211" s="671"/>
      <c r="AA211" s="454">
        <f>AB211+AC211</f>
        <v>0</v>
      </c>
      <c r="AB211" s="457">
        <f>+'Баланс ТН СТ 1'!AB177</f>
        <v>0</v>
      </c>
      <c r="AC211" s="457">
        <f>+'Баланс ТН СТ 1'!AC177</f>
        <v>0</v>
      </c>
      <c r="AD211" s="540"/>
      <c r="AE211" s="671"/>
      <c r="AF211" s="671"/>
      <c r="AG211" s="454">
        <f>AH211+AI211</f>
        <v>0</v>
      </c>
      <c r="AH211" s="457">
        <f>+'Баланс ТН СТ 1'!AH177</f>
        <v>0</v>
      </c>
      <c r="AI211" s="457">
        <f>+'Баланс ТН СТ 1'!AI177</f>
        <v>0</v>
      </c>
      <c r="AJ211" s="540"/>
      <c r="AK211" s="671"/>
      <c r="AL211" s="671"/>
      <c r="AM211" s="454">
        <f>AN211+AO211</f>
        <v>0</v>
      </c>
      <c r="AN211" s="457">
        <f>+'Баланс ТН СТ 1'!AN177</f>
        <v>0</v>
      </c>
      <c r="AO211" s="457">
        <f>+'Баланс ТН СТ 1'!AO177</f>
        <v>0</v>
      </c>
      <c r="AP211" s="540"/>
      <c r="AQ211" s="671"/>
      <c r="AR211" s="671"/>
      <c r="AS211" s="453"/>
    </row>
    <row r="212" spans="1:58" hidden="1">
      <c r="D212" s="367"/>
      <c r="E212" s="392"/>
      <c r="F212" s="396"/>
      <c r="G212" s="557"/>
      <c r="H212" s="403"/>
      <c r="I212" s="557"/>
      <c r="J212" s="403"/>
      <c r="K212" s="557"/>
      <c r="L212" s="403"/>
      <c r="M212" s="557"/>
      <c r="N212" s="403"/>
      <c r="O212" s="534"/>
      <c r="P212" s="541"/>
      <c r="Q212" s="542"/>
      <c r="R212" s="682"/>
      <c r="S212" s="682"/>
      <c r="T212" s="683"/>
      <c r="U212" s="535"/>
      <c r="V212" s="541"/>
      <c r="W212" s="542"/>
      <c r="X212" s="682"/>
      <c r="Y212" s="682"/>
      <c r="Z212" s="683"/>
      <c r="AA212" s="535"/>
      <c r="AB212" s="541"/>
      <c r="AC212" s="542"/>
      <c r="AD212" s="682"/>
      <c r="AE212" s="682"/>
      <c r="AF212" s="683"/>
      <c r="AG212" s="535"/>
      <c r="AH212" s="541"/>
      <c r="AI212" s="542"/>
      <c r="AJ212" s="682"/>
      <c r="AK212" s="682"/>
      <c r="AL212" s="683"/>
      <c r="AM212" s="535"/>
      <c r="AN212" s="541"/>
      <c r="AO212" s="542"/>
      <c r="AP212" s="682"/>
      <c r="AQ212" s="682"/>
      <c r="AR212" s="683"/>
      <c r="AS212" s="496"/>
      <c r="AT212" s="496"/>
      <c r="AU212" s="496"/>
      <c r="AV212" s="496"/>
      <c r="AW212" s="496"/>
      <c r="AX212" s="496"/>
      <c r="AY212" s="496"/>
      <c r="AZ212" s="496"/>
      <c r="BA212" s="496"/>
      <c r="BB212" s="496"/>
      <c r="BC212" s="496"/>
      <c r="BD212" s="496"/>
      <c r="BE212" s="496"/>
      <c r="BF212" s="496"/>
    </row>
  </sheetData>
  <sheetProtection password="FA9C" sheet="1" objects="1" scenarios="1" formatColumns="0" formatRows="0"/>
  <mergeCells count="137">
    <mergeCell ref="E209:F209"/>
    <mergeCell ref="E203:F203"/>
    <mergeCell ref="E204:F204"/>
    <mergeCell ref="E205:F205"/>
    <mergeCell ref="E206:F206"/>
    <mergeCell ref="E207:F207"/>
    <mergeCell ref="E208:F208"/>
    <mergeCell ref="E197:F197"/>
    <mergeCell ref="E198:F198"/>
    <mergeCell ref="E199:F199"/>
    <mergeCell ref="E200:F200"/>
    <mergeCell ref="E201:F201"/>
    <mergeCell ref="E202:F202"/>
    <mergeCell ref="E191:F191"/>
    <mergeCell ref="E192:F192"/>
    <mergeCell ref="E193:F193"/>
    <mergeCell ref="E194:F194"/>
    <mergeCell ref="E195:F195"/>
    <mergeCell ref="E196:F196"/>
    <mergeCell ref="E185:F185"/>
    <mergeCell ref="E186:F186"/>
    <mergeCell ref="E187:F187"/>
    <mergeCell ref="E188:F188"/>
    <mergeCell ref="E189:F189"/>
    <mergeCell ref="E190:F190"/>
    <mergeCell ref="E152:F152"/>
    <mergeCell ref="E153:F153"/>
    <mergeCell ref="E154:F154"/>
    <mergeCell ref="B155:B182"/>
    <mergeCell ref="D155:D182"/>
    <mergeCell ref="E184:F184"/>
    <mergeCell ref="E146:F146"/>
    <mergeCell ref="E147:F147"/>
    <mergeCell ref="E148:F148"/>
    <mergeCell ref="E149:F149"/>
    <mergeCell ref="E150:F150"/>
    <mergeCell ref="E151:F151"/>
    <mergeCell ref="E140:F140"/>
    <mergeCell ref="E141:F141"/>
    <mergeCell ref="E142:F142"/>
    <mergeCell ref="E143:F143"/>
    <mergeCell ref="E144:F144"/>
    <mergeCell ref="E145:F145"/>
    <mergeCell ref="E134:F134"/>
    <mergeCell ref="E135:F135"/>
    <mergeCell ref="E136:F136"/>
    <mergeCell ref="E137:F137"/>
    <mergeCell ref="E138:F138"/>
    <mergeCell ref="E139:F139"/>
    <mergeCell ref="E128:F128"/>
    <mergeCell ref="E129:F129"/>
    <mergeCell ref="E130:F130"/>
    <mergeCell ref="E131:F131"/>
    <mergeCell ref="E132:F132"/>
    <mergeCell ref="E133:F133"/>
    <mergeCell ref="E112:F112"/>
    <mergeCell ref="E113:F113"/>
    <mergeCell ref="B115:B124"/>
    <mergeCell ref="D115:D124"/>
    <mergeCell ref="E126:F126"/>
    <mergeCell ref="E127:F127"/>
    <mergeCell ref="E106:F106"/>
    <mergeCell ref="E107:F107"/>
    <mergeCell ref="E108:F108"/>
    <mergeCell ref="E109:F109"/>
    <mergeCell ref="E110:F110"/>
    <mergeCell ref="E111:F111"/>
    <mergeCell ref="E98:F98"/>
    <mergeCell ref="E101:F101"/>
    <mergeCell ref="E102:F102"/>
    <mergeCell ref="E103:F103"/>
    <mergeCell ref="E104:F104"/>
    <mergeCell ref="E105:F105"/>
    <mergeCell ref="E88:F88"/>
    <mergeCell ref="E89:F89"/>
    <mergeCell ref="E90:F90"/>
    <mergeCell ref="E91:F91"/>
    <mergeCell ref="E92:F92"/>
    <mergeCell ref="B93:B96"/>
    <mergeCell ref="D93:D96"/>
    <mergeCell ref="E52:F52"/>
    <mergeCell ref="E53:F53"/>
    <mergeCell ref="E54:F54"/>
    <mergeCell ref="E55:F55"/>
    <mergeCell ref="E56:F56"/>
    <mergeCell ref="B57:B86"/>
    <mergeCell ref="D57:D86"/>
    <mergeCell ref="E46:F46"/>
    <mergeCell ref="E47:F47"/>
    <mergeCell ref="E48:F48"/>
    <mergeCell ref="E49:F49"/>
    <mergeCell ref="E50:F50"/>
    <mergeCell ref="E51:F51"/>
    <mergeCell ref="E40:F40"/>
    <mergeCell ref="E41:F41"/>
    <mergeCell ref="E42:F42"/>
    <mergeCell ref="E43:F43"/>
    <mergeCell ref="E44:F44"/>
    <mergeCell ref="E45:F45"/>
    <mergeCell ref="E34:F34"/>
    <mergeCell ref="E35:F35"/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3:F33"/>
    <mergeCell ref="E21:F21"/>
    <mergeCell ref="E22:F22"/>
    <mergeCell ref="B23:B24"/>
    <mergeCell ref="D23:D24"/>
    <mergeCell ref="E26:F26"/>
    <mergeCell ref="E27:F27"/>
    <mergeCell ref="AM15:AO15"/>
    <mergeCell ref="AP15:AR15"/>
    <mergeCell ref="D17:E17"/>
    <mergeCell ref="E18:F18"/>
    <mergeCell ref="AA15:AC15"/>
    <mergeCell ref="AD15:AF15"/>
    <mergeCell ref="AG15:AI15"/>
    <mergeCell ref="AJ15:AL15"/>
    <mergeCell ref="O15:Q15"/>
    <mergeCell ref="R15:T15"/>
    <mergeCell ref="AG14:AI14"/>
    <mergeCell ref="AM14:AO14"/>
    <mergeCell ref="O14:Q14"/>
    <mergeCell ref="D12:F12"/>
    <mergeCell ref="D14:E16"/>
    <mergeCell ref="F14:F16"/>
    <mergeCell ref="U15:W15"/>
    <mergeCell ref="X15:Z15"/>
    <mergeCell ref="U14:W14"/>
    <mergeCell ref="AA14:AC14"/>
  </mergeCells>
  <phoneticPr fontId="42" type="noConversion"/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List13">
    <tabColor indexed="20"/>
  </sheetPr>
  <dimension ref="A1:BV53"/>
  <sheetViews>
    <sheetView showGridLines="0" topLeftCell="A11" zoomScaleNormal="100" workbookViewId="0">
      <pane xSplit="6" ySplit="7" topLeftCell="G18" activePane="bottomRight" state="frozen"/>
      <selection pane="topRight"/>
      <selection pane="bottomLeft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44" width="12.7109375" style="343" customWidth="1"/>
    <col min="45" max="16384" width="9.140625" style="343"/>
  </cols>
  <sheetData>
    <row r="1" spans="1:74" hidden="1">
      <c r="A1" s="339" t="s">
        <v>1325</v>
      </c>
      <c r="D1" s="342"/>
      <c r="E1" s="342"/>
      <c r="F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</row>
    <row r="2" spans="1:74" hidden="1">
      <c r="D2" s="342"/>
      <c r="E2" s="342"/>
      <c r="F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</row>
    <row r="3" spans="1:74" hidden="1">
      <c r="D3" s="342"/>
      <c r="E3" s="342"/>
      <c r="F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</row>
    <row r="4" spans="1:74" hidden="1">
      <c r="D4" s="342"/>
      <c r="E4" s="342"/>
      <c r="F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</row>
    <row r="5" spans="1:74" hidden="1">
      <c r="D5" s="342"/>
      <c r="E5" s="342"/>
      <c r="F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</row>
    <row r="6" spans="1:74" hidden="1">
      <c r="D6" s="342"/>
      <c r="E6" s="342"/>
      <c r="F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</row>
    <row r="7" spans="1:74" hidden="1">
      <c r="D7" s="342"/>
      <c r="E7" s="342"/>
      <c r="F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</row>
    <row r="8" spans="1:74" hidden="1">
      <c r="D8" s="342"/>
      <c r="E8" s="342"/>
      <c r="F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</row>
    <row r="9" spans="1:74" hidden="1">
      <c r="D9" s="342"/>
      <c r="E9" s="342"/>
      <c r="F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</row>
    <row r="10" spans="1:74" hidden="1">
      <c r="D10" s="342"/>
      <c r="E10" s="342"/>
      <c r="F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</row>
    <row r="11" spans="1:74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</row>
    <row r="12" spans="1:74" s="351" customFormat="1" ht="20.100000000000001" customHeight="1">
      <c r="A12" s="344"/>
      <c r="B12" s="340"/>
      <c r="C12" s="349"/>
      <c r="D12" s="866" t="s">
        <v>1998</v>
      </c>
      <c r="E12" s="866"/>
      <c r="F12" s="866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</row>
    <row r="13" spans="1:74" s="351" customFormat="1" ht="16.5">
      <c r="A13" s="344"/>
      <c r="B13" s="340"/>
      <c r="C13" s="349"/>
      <c r="D13" s="356"/>
      <c r="E13" s="356"/>
      <c r="F13" s="352"/>
      <c r="G13" s="354"/>
      <c r="H13" s="354"/>
      <c r="I13" s="354"/>
      <c r="J13" s="354"/>
      <c r="K13" s="354"/>
      <c r="L13" s="354"/>
      <c r="M13" s="354"/>
      <c r="N13" s="354"/>
      <c r="O13" s="353"/>
      <c r="P13" s="354"/>
      <c r="Q13" s="354"/>
      <c r="R13" s="353"/>
      <c r="S13" s="355"/>
      <c r="T13" s="355"/>
      <c r="U13" s="353"/>
      <c r="V13" s="354"/>
      <c r="W13" s="354"/>
      <c r="X13" s="353"/>
      <c r="Y13" s="355"/>
      <c r="Z13" s="355"/>
      <c r="AA13" s="353"/>
      <c r="AB13" s="354"/>
      <c r="AC13" s="354"/>
      <c r="AD13" s="353"/>
      <c r="AE13" s="355"/>
      <c r="AF13" s="355"/>
      <c r="AG13" s="353"/>
      <c r="AH13" s="354"/>
      <c r="AI13" s="354"/>
      <c r="AJ13" s="353"/>
      <c r="AK13" s="355"/>
      <c r="AL13" s="355"/>
      <c r="AM13" s="353"/>
      <c r="AN13" s="354"/>
      <c r="AO13" s="354"/>
      <c r="AP13" s="353"/>
      <c r="AQ13" s="355"/>
      <c r="AR13" s="355"/>
    </row>
    <row r="14" spans="1:74" ht="38.1" customHeight="1">
      <c r="C14" s="356" t="s">
        <v>2304</v>
      </c>
      <c r="D14" s="743" t="s">
        <v>1753</v>
      </c>
      <c r="E14" s="743"/>
      <c r="F14" s="745" t="s">
        <v>2305</v>
      </c>
      <c r="G14" s="811" t="str">
        <f>"Утверждено в тарифе " &amp; god-2</f>
        <v>Утверждено в тарифе 2014</v>
      </c>
      <c r="H14" s="812"/>
      <c r="I14" s="811" t="str">
        <f>"Факт " &amp; god-2</f>
        <v>Факт 2014</v>
      </c>
      <c r="J14" s="812"/>
      <c r="K14" s="811" t="str">
        <f>"Утверждено в тарифе " &amp; god-1</f>
        <v>Утверждено в тарифе 2015</v>
      </c>
      <c r="L14" s="812"/>
      <c r="M14" s="811" t="str">
        <f>"Ожидаемо в " &amp; god-1</f>
        <v>Ожидаемо в 2015</v>
      </c>
      <c r="N14" s="812"/>
      <c r="O14" s="811" t="str">
        <f>"План " &amp; god</f>
        <v>План 2016</v>
      </c>
      <c r="P14" s="821"/>
      <c r="Q14" s="822"/>
      <c r="R14" s="821"/>
      <c r="S14" s="821"/>
      <c r="T14" s="812"/>
      <c r="U14" s="840" t="str">
        <f>"План " &amp; god+1</f>
        <v>План 2017</v>
      </c>
      <c r="V14" s="821"/>
      <c r="W14" s="822"/>
      <c r="X14" s="821"/>
      <c r="Y14" s="821"/>
      <c r="Z14" s="812"/>
      <c r="AA14" s="840" t="str">
        <f>"План " &amp; god+2</f>
        <v>План 2018</v>
      </c>
      <c r="AB14" s="821"/>
      <c r="AC14" s="822"/>
      <c r="AD14" s="821"/>
      <c r="AE14" s="821"/>
      <c r="AF14" s="812"/>
      <c r="AG14" s="840" t="str">
        <f>"План " &amp; god+3</f>
        <v>План 2019</v>
      </c>
      <c r="AH14" s="821"/>
      <c r="AI14" s="822"/>
      <c r="AJ14" s="821"/>
      <c r="AK14" s="821"/>
      <c r="AL14" s="812"/>
      <c r="AM14" s="840" t="str">
        <f>"План " &amp; god+4</f>
        <v>План 2020</v>
      </c>
      <c r="AN14" s="821"/>
      <c r="AO14" s="822"/>
      <c r="AP14" s="821"/>
      <c r="AQ14" s="821"/>
      <c r="AR14" s="812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  <c r="BD14" s="496"/>
      <c r="BE14" s="496"/>
      <c r="BF14" s="496"/>
      <c r="BG14" s="496"/>
      <c r="BH14" s="496"/>
      <c r="BI14" s="496"/>
      <c r="BJ14" s="496"/>
      <c r="BK14" s="496"/>
      <c r="BL14" s="496"/>
      <c r="BM14" s="496"/>
      <c r="BN14" s="496"/>
      <c r="BO14" s="496"/>
      <c r="BP14" s="496"/>
      <c r="BQ14" s="496"/>
      <c r="BR14" s="496"/>
      <c r="BS14" s="496"/>
      <c r="BT14" s="496"/>
      <c r="BU14" s="496"/>
      <c r="BV14" s="496"/>
    </row>
    <row r="15" spans="1:74" ht="25.5" customHeight="1">
      <c r="C15" s="356" t="s">
        <v>2306</v>
      </c>
      <c r="D15" s="743"/>
      <c r="E15" s="743"/>
      <c r="F15" s="745"/>
      <c r="G15" s="357" t="s">
        <v>2307</v>
      </c>
      <c r="H15" s="359" t="s">
        <v>2308</v>
      </c>
      <c r="I15" s="357" t="s">
        <v>2307</v>
      </c>
      <c r="J15" s="359" t="s">
        <v>2308</v>
      </c>
      <c r="K15" s="357" t="s">
        <v>2307</v>
      </c>
      <c r="L15" s="359" t="s">
        <v>2308</v>
      </c>
      <c r="M15" s="357" t="s">
        <v>2307</v>
      </c>
      <c r="N15" s="359" t="s">
        <v>2308</v>
      </c>
      <c r="O15" s="825" t="s">
        <v>2307</v>
      </c>
      <c r="P15" s="823"/>
      <c r="Q15" s="824"/>
      <c r="R15" s="823" t="s">
        <v>2308</v>
      </c>
      <c r="S15" s="823"/>
      <c r="T15" s="824"/>
      <c r="U15" s="823" t="s">
        <v>2307</v>
      </c>
      <c r="V15" s="823"/>
      <c r="W15" s="824"/>
      <c r="X15" s="823" t="s">
        <v>2308</v>
      </c>
      <c r="Y15" s="823"/>
      <c r="Z15" s="824"/>
      <c r="AA15" s="823" t="s">
        <v>2307</v>
      </c>
      <c r="AB15" s="823"/>
      <c r="AC15" s="824"/>
      <c r="AD15" s="823" t="s">
        <v>2308</v>
      </c>
      <c r="AE15" s="823"/>
      <c r="AF15" s="824"/>
      <c r="AG15" s="823" t="s">
        <v>2307</v>
      </c>
      <c r="AH15" s="823"/>
      <c r="AI15" s="824"/>
      <c r="AJ15" s="823" t="s">
        <v>2308</v>
      </c>
      <c r="AK15" s="823"/>
      <c r="AL15" s="824"/>
      <c r="AM15" s="823" t="s">
        <v>2307</v>
      </c>
      <c r="AN15" s="823"/>
      <c r="AO15" s="824"/>
      <c r="AP15" s="823" t="s">
        <v>2308</v>
      </c>
      <c r="AQ15" s="823"/>
      <c r="AR15" s="824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  <c r="BD15" s="496"/>
      <c r="BE15" s="496"/>
      <c r="BF15" s="496"/>
      <c r="BG15" s="496"/>
      <c r="BH15" s="496"/>
      <c r="BI15" s="496"/>
      <c r="BJ15" s="496"/>
      <c r="BK15" s="496"/>
      <c r="BL15" s="496"/>
      <c r="BM15" s="496"/>
      <c r="BN15" s="496"/>
      <c r="BO15" s="496"/>
      <c r="BP15" s="496"/>
      <c r="BQ15" s="496"/>
      <c r="BR15" s="496"/>
      <c r="BS15" s="496"/>
      <c r="BT15" s="496"/>
      <c r="BU15" s="496"/>
      <c r="BV15" s="496"/>
    </row>
    <row r="16" spans="1:74" ht="25.5" customHeight="1">
      <c r="D16" s="743"/>
      <c r="E16" s="743"/>
      <c r="F16" s="745"/>
      <c r="G16" s="357" t="s">
        <v>1379</v>
      </c>
      <c r="H16" s="359" t="s">
        <v>1379</v>
      </c>
      <c r="I16" s="357" t="s">
        <v>1379</v>
      </c>
      <c r="J16" s="359" t="s">
        <v>1379</v>
      </c>
      <c r="K16" s="357" t="s">
        <v>1379</v>
      </c>
      <c r="L16" s="359" t="s">
        <v>1379</v>
      </c>
      <c r="M16" s="357" t="s">
        <v>1379</v>
      </c>
      <c r="N16" s="359" t="s">
        <v>1379</v>
      </c>
      <c r="O16" s="357" t="s">
        <v>1379</v>
      </c>
      <c r="P16" s="358" t="s">
        <v>1832</v>
      </c>
      <c r="Q16" s="359" t="s">
        <v>2309</v>
      </c>
      <c r="R16" s="635" t="s">
        <v>1379</v>
      </c>
      <c r="S16" s="358" t="s">
        <v>1832</v>
      </c>
      <c r="T16" s="359" t="s">
        <v>2309</v>
      </c>
      <c r="U16" s="635" t="s">
        <v>1379</v>
      </c>
      <c r="V16" s="358" t="s">
        <v>1832</v>
      </c>
      <c r="W16" s="359" t="s">
        <v>2309</v>
      </c>
      <c r="X16" s="635" t="s">
        <v>1379</v>
      </c>
      <c r="Y16" s="358" t="s">
        <v>1832</v>
      </c>
      <c r="Z16" s="359" t="s">
        <v>2309</v>
      </c>
      <c r="AA16" s="635" t="s">
        <v>1379</v>
      </c>
      <c r="AB16" s="358" t="s">
        <v>1832</v>
      </c>
      <c r="AC16" s="359" t="s">
        <v>2309</v>
      </c>
      <c r="AD16" s="635" t="s">
        <v>1379</v>
      </c>
      <c r="AE16" s="358" t="s">
        <v>1832</v>
      </c>
      <c r="AF16" s="359" t="s">
        <v>2309</v>
      </c>
      <c r="AG16" s="635" t="s">
        <v>1379</v>
      </c>
      <c r="AH16" s="358" t="s">
        <v>1832</v>
      </c>
      <c r="AI16" s="359" t="s">
        <v>2309</v>
      </c>
      <c r="AJ16" s="635" t="s">
        <v>1379</v>
      </c>
      <c r="AK16" s="358" t="s">
        <v>1832</v>
      </c>
      <c r="AL16" s="359" t="s">
        <v>2309</v>
      </c>
      <c r="AM16" s="635" t="s">
        <v>1379</v>
      </c>
      <c r="AN16" s="358" t="s">
        <v>1832</v>
      </c>
      <c r="AO16" s="359" t="s">
        <v>2309</v>
      </c>
      <c r="AP16" s="635" t="s">
        <v>1379</v>
      </c>
      <c r="AQ16" s="358" t="s">
        <v>1832</v>
      </c>
      <c r="AR16" s="359" t="s">
        <v>2309</v>
      </c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  <c r="BD16" s="496"/>
      <c r="BE16" s="496"/>
      <c r="BF16" s="496"/>
      <c r="BG16" s="496"/>
      <c r="BH16" s="496"/>
      <c r="BI16" s="496"/>
      <c r="BJ16" s="496"/>
      <c r="BK16" s="496"/>
      <c r="BL16" s="496"/>
      <c r="BM16" s="496"/>
      <c r="BN16" s="496"/>
      <c r="BO16" s="496"/>
      <c r="BP16" s="496"/>
      <c r="BQ16" s="496"/>
      <c r="BR16" s="496"/>
      <c r="BS16" s="496"/>
      <c r="BT16" s="496"/>
      <c r="BU16" s="496"/>
      <c r="BV16" s="496"/>
    </row>
    <row r="17" spans="2:74" hidden="1">
      <c r="D17" s="838">
        <v>1</v>
      </c>
      <c r="E17" s="839"/>
      <c r="F17" s="404">
        <f>D17+1</f>
        <v>2</v>
      </c>
      <c r="G17" s="361">
        <v>11</v>
      </c>
      <c r="H17" s="362">
        <v>11</v>
      </c>
      <c r="I17" s="361">
        <v>11</v>
      </c>
      <c r="J17" s="362">
        <v>11</v>
      </c>
      <c r="K17" s="361">
        <v>11</v>
      </c>
      <c r="L17" s="362">
        <v>11</v>
      </c>
      <c r="M17" s="361">
        <v>11</v>
      </c>
      <c r="N17" s="362">
        <v>11</v>
      </c>
      <c r="O17" s="361">
        <v>15</v>
      </c>
      <c r="P17" s="360">
        <v>17</v>
      </c>
      <c r="Q17" s="362">
        <v>17</v>
      </c>
      <c r="R17" s="636">
        <v>30</v>
      </c>
      <c r="S17" s="360">
        <v>32</v>
      </c>
      <c r="T17" s="362">
        <v>32</v>
      </c>
      <c r="U17" s="636">
        <v>15</v>
      </c>
      <c r="V17" s="360">
        <v>17</v>
      </c>
      <c r="W17" s="362">
        <v>17</v>
      </c>
      <c r="X17" s="636">
        <v>30</v>
      </c>
      <c r="Y17" s="360">
        <v>32</v>
      </c>
      <c r="Z17" s="362">
        <v>32</v>
      </c>
      <c r="AA17" s="636">
        <v>15</v>
      </c>
      <c r="AB17" s="360">
        <v>17</v>
      </c>
      <c r="AC17" s="362">
        <v>17</v>
      </c>
      <c r="AD17" s="636">
        <v>30</v>
      </c>
      <c r="AE17" s="360">
        <v>32</v>
      </c>
      <c r="AF17" s="362">
        <v>32</v>
      </c>
      <c r="AG17" s="636">
        <v>15</v>
      </c>
      <c r="AH17" s="360">
        <v>17</v>
      </c>
      <c r="AI17" s="362">
        <v>17</v>
      </c>
      <c r="AJ17" s="636">
        <v>30</v>
      </c>
      <c r="AK17" s="360">
        <v>32</v>
      </c>
      <c r="AL17" s="362">
        <v>32</v>
      </c>
      <c r="AM17" s="636">
        <v>15</v>
      </c>
      <c r="AN17" s="360">
        <v>17</v>
      </c>
      <c r="AO17" s="362">
        <v>17</v>
      </c>
      <c r="AP17" s="636">
        <v>30</v>
      </c>
      <c r="AQ17" s="360">
        <v>32</v>
      </c>
      <c r="AR17" s="362">
        <v>32</v>
      </c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  <c r="BD17" s="496"/>
      <c r="BE17" s="496"/>
      <c r="BF17" s="496"/>
      <c r="BG17" s="496"/>
      <c r="BH17" s="496"/>
      <c r="BI17" s="496"/>
      <c r="BJ17" s="496"/>
      <c r="BK17" s="496"/>
      <c r="BL17" s="496"/>
      <c r="BM17" s="496"/>
      <c r="BN17" s="496"/>
      <c r="BO17" s="496"/>
      <c r="BP17" s="496"/>
      <c r="BQ17" s="496"/>
      <c r="BR17" s="496"/>
      <c r="BS17" s="496"/>
      <c r="BT17" s="496"/>
      <c r="BU17" s="496"/>
      <c r="BV17" s="496"/>
    </row>
    <row r="18" spans="2:74" ht="25.5" customHeight="1">
      <c r="C18" s="356" t="s">
        <v>2304</v>
      </c>
      <c r="D18" s="363" t="s">
        <v>1464</v>
      </c>
      <c r="E18" s="830" t="s">
        <v>1825</v>
      </c>
      <c r="F18" s="831"/>
      <c r="G18" s="454">
        <f t="shared" ref="G18:N18" si="0">G19+G20+G21</f>
        <v>0</v>
      </c>
      <c r="H18" s="456">
        <f t="shared" si="0"/>
        <v>0</v>
      </c>
      <c r="I18" s="454">
        <f t="shared" si="0"/>
        <v>0</v>
      </c>
      <c r="J18" s="456">
        <f t="shared" si="0"/>
        <v>0</v>
      </c>
      <c r="K18" s="454">
        <f t="shared" si="0"/>
        <v>0</v>
      </c>
      <c r="L18" s="456">
        <f t="shared" si="0"/>
        <v>0</v>
      </c>
      <c r="M18" s="454">
        <f t="shared" si="0"/>
        <v>0</v>
      </c>
      <c r="N18" s="456">
        <f t="shared" si="0"/>
        <v>0</v>
      </c>
      <c r="O18" s="364">
        <f>P18+Q18</f>
        <v>0</v>
      </c>
      <c r="P18" s="366">
        <f>P19+P20+P21</f>
        <v>0</v>
      </c>
      <c r="Q18" s="365">
        <f>Q19+Q20+Q21</f>
        <v>0</v>
      </c>
      <c r="R18" s="646">
        <f>R19+R20+R21</f>
        <v>0</v>
      </c>
      <c r="S18" s="366">
        <f>S19+S20+S21</f>
        <v>0</v>
      </c>
      <c r="T18" s="365">
        <f>T19+T20+T21</f>
        <v>0</v>
      </c>
      <c r="U18" s="646">
        <f>V18+W18</f>
        <v>0</v>
      </c>
      <c r="V18" s="366">
        <f>V19+V20+V21</f>
        <v>0</v>
      </c>
      <c r="W18" s="365">
        <f>W19+W20+W21</f>
        <v>0</v>
      </c>
      <c r="X18" s="646">
        <f>X19+X20+X21</f>
        <v>0</v>
      </c>
      <c r="Y18" s="366">
        <f>Y19+Y20+Y21</f>
        <v>0</v>
      </c>
      <c r="Z18" s="365">
        <f>Z19+Z20+Z21</f>
        <v>0</v>
      </c>
      <c r="AA18" s="646">
        <f>AB18+AC18</f>
        <v>0</v>
      </c>
      <c r="AB18" s="366">
        <f>AB19+AB20+AB21</f>
        <v>0</v>
      </c>
      <c r="AC18" s="365">
        <f>AC19+AC20+AC21</f>
        <v>0</v>
      </c>
      <c r="AD18" s="646">
        <f>AD19+AD20+AD21</f>
        <v>0</v>
      </c>
      <c r="AE18" s="366">
        <f>AE19+AE20+AE21</f>
        <v>0</v>
      </c>
      <c r="AF18" s="365">
        <f>AF19+AF20+AF21</f>
        <v>0</v>
      </c>
      <c r="AG18" s="646">
        <f>AH18+AI18</f>
        <v>0</v>
      </c>
      <c r="AH18" s="366">
        <f>AH19+AH20+AH21</f>
        <v>0</v>
      </c>
      <c r="AI18" s="365">
        <f>AI19+AI20+AI21</f>
        <v>0</v>
      </c>
      <c r="AJ18" s="646">
        <f>AJ19+AJ20+AJ21</f>
        <v>0</v>
      </c>
      <c r="AK18" s="366">
        <f>AK19+AK20+AK21</f>
        <v>0</v>
      </c>
      <c r="AL18" s="365">
        <f>AL19+AL20+AL21</f>
        <v>0</v>
      </c>
      <c r="AM18" s="646">
        <f>AN18+AO18</f>
        <v>0</v>
      </c>
      <c r="AN18" s="366">
        <f>AN19+AN20+AN21</f>
        <v>0</v>
      </c>
      <c r="AO18" s="365">
        <f>AO19+AO20+AO21</f>
        <v>0</v>
      </c>
      <c r="AP18" s="646">
        <f>AP19+AP20+AP21</f>
        <v>0</v>
      </c>
      <c r="AQ18" s="366">
        <f>AQ19+AQ20+AQ21</f>
        <v>0</v>
      </c>
      <c r="AR18" s="365">
        <f>AR19+AR20+AR21</f>
        <v>0</v>
      </c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  <c r="BD18" s="496"/>
      <c r="BE18" s="496"/>
      <c r="BF18" s="496"/>
      <c r="BG18" s="496"/>
      <c r="BH18" s="496"/>
      <c r="BI18" s="496"/>
      <c r="BJ18" s="496"/>
      <c r="BK18" s="496"/>
      <c r="BL18" s="496"/>
      <c r="BM18" s="496"/>
      <c r="BN18" s="496"/>
      <c r="BO18" s="496"/>
      <c r="BP18" s="496"/>
      <c r="BQ18" s="496"/>
      <c r="BR18" s="496"/>
      <c r="BS18" s="496"/>
      <c r="BT18" s="496"/>
      <c r="BU18" s="496"/>
      <c r="BV18" s="496"/>
    </row>
    <row r="19" spans="2:74">
      <c r="B19" s="340" t="s">
        <v>1393</v>
      </c>
      <c r="C19" s="356"/>
      <c r="D19" s="378" t="s">
        <v>1884</v>
      </c>
      <c r="E19" s="813" t="s">
        <v>934</v>
      </c>
      <c r="F19" s="814"/>
      <c r="G19" s="539">
        <f t="shared" ref="G19:N21" si="1">SUMIF($E$22:$E$23,$D19,G$22:G$23)</f>
        <v>0</v>
      </c>
      <c r="H19" s="538">
        <f t="shared" si="1"/>
        <v>0</v>
      </c>
      <c r="I19" s="539">
        <f t="shared" si="1"/>
        <v>0</v>
      </c>
      <c r="J19" s="538">
        <f t="shared" si="1"/>
        <v>0</v>
      </c>
      <c r="K19" s="539">
        <f t="shared" si="1"/>
        <v>0</v>
      </c>
      <c r="L19" s="538">
        <f t="shared" si="1"/>
        <v>0</v>
      </c>
      <c r="M19" s="539">
        <f t="shared" si="1"/>
        <v>0</v>
      </c>
      <c r="N19" s="538">
        <f t="shared" si="1"/>
        <v>0</v>
      </c>
      <c r="O19" s="364">
        <f>P19+Q19</f>
        <v>0</v>
      </c>
      <c r="P19" s="376">
        <f t="shared" ref="P19:T21" si="2">SUMIF($E$22:$E$23,$D19,P$22:P$23)</f>
        <v>0</v>
      </c>
      <c r="Q19" s="377">
        <f t="shared" si="2"/>
        <v>0</v>
      </c>
      <c r="R19" s="647">
        <f t="shared" si="2"/>
        <v>0</v>
      </c>
      <c r="S19" s="376">
        <f t="shared" si="2"/>
        <v>0</v>
      </c>
      <c r="T19" s="377">
        <f t="shared" si="2"/>
        <v>0</v>
      </c>
      <c r="U19" s="646">
        <f>V19+W19</f>
        <v>0</v>
      </c>
      <c r="V19" s="376">
        <f t="shared" ref="V19:Z21" si="3">SUMIF($E$22:$E$23,$D19,V$22:V$23)</f>
        <v>0</v>
      </c>
      <c r="W19" s="377">
        <f t="shared" si="3"/>
        <v>0</v>
      </c>
      <c r="X19" s="647">
        <f t="shared" si="3"/>
        <v>0</v>
      </c>
      <c r="Y19" s="376">
        <f t="shared" si="3"/>
        <v>0</v>
      </c>
      <c r="Z19" s="377">
        <f t="shared" si="3"/>
        <v>0</v>
      </c>
      <c r="AA19" s="646">
        <f>AB19+AC19</f>
        <v>0</v>
      </c>
      <c r="AB19" s="376">
        <f t="shared" ref="AB19:AF21" si="4">SUMIF($E$22:$E$23,$D19,AB$22:AB$23)</f>
        <v>0</v>
      </c>
      <c r="AC19" s="377">
        <f t="shared" si="4"/>
        <v>0</v>
      </c>
      <c r="AD19" s="647">
        <f t="shared" si="4"/>
        <v>0</v>
      </c>
      <c r="AE19" s="376">
        <f t="shared" si="4"/>
        <v>0</v>
      </c>
      <c r="AF19" s="377">
        <f t="shared" si="4"/>
        <v>0</v>
      </c>
      <c r="AG19" s="646">
        <f>AH19+AI19</f>
        <v>0</v>
      </c>
      <c r="AH19" s="376">
        <f t="shared" ref="AH19:AL21" si="5">SUMIF($E$22:$E$23,$D19,AH$22:AH$23)</f>
        <v>0</v>
      </c>
      <c r="AI19" s="377">
        <f t="shared" si="5"/>
        <v>0</v>
      </c>
      <c r="AJ19" s="647">
        <f t="shared" si="5"/>
        <v>0</v>
      </c>
      <c r="AK19" s="376">
        <f t="shared" si="5"/>
        <v>0</v>
      </c>
      <c r="AL19" s="377">
        <f t="shared" si="5"/>
        <v>0</v>
      </c>
      <c r="AM19" s="646">
        <f>AN19+AO19</f>
        <v>0</v>
      </c>
      <c r="AN19" s="376">
        <f t="shared" ref="AN19:AR21" si="6">SUMIF($E$22:$E$23,$D19,AN$22:AN$23)</f>
        <v>0</v>
      </c>
      <c r="AO19" s="377">
        <f t="shared" si="6"/>
        <v>0</v>
      </c>
      <c r="AP19" s="647">
        <f t="shared" si="6"/>
        <v>0</v>
      </c>
      <c r="AQ19" s="376">
        <f t="shared" si="6"/>
        <v>0</v>
      </c>
      <c r="AR19" s="377">
        <f t="shared" si="6"/>
        <v>0</v>
      </c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  <c r="BD19" s="496"/>
      <c r="BE19" s="496"/>
      <c r="BF19" s="496"/>
      <c r="BG19" s="496"/>
      <c r="BH19" s="496"/>
      <c r="BI19" s="496"/>
      <c r="BJ19" s="496"/>
      <c r="BK19" s="496"/>
      <c r="BL19" s="496"/>
      <c r="BM19" s="496"/>
      <c r="BN19" s="496"/>
      <c r="BO19" s="496"/>
      <c r="BP19" s="496"/>
      <c r="BQ19" s="496"/>
      <c r="BR19" s="496"/>
      <c r="BS19" s="496"/>
      <c r="BT19" s="496"/>
      <c r="BU19" s="496"/>
      <c r="BV19" s="496"/>
    </row>
    <row r="20" spans="2:74" ht="15" customHeight="1">
      <c r="B20" s="340" t="s">
        <v>1394</v>
      </c>
      <c r="C20" s="356"/>
      <c r="D20" s="378" t="s">
        <v>1887</v>
      </c>
      <c r="E20" s="813" t="s">
        <v>936</v>
      </c>
      <c r="F20" s="814"/>
      <c r="G20" s="539">
        <f t="shared" si="1"/>
        <v>0</v>
      </c>
      <c r="H20" s="538">
        <f t="shared" si="1"/>
        <v>0</v>
      </c>
      <c r="I20" s="539">
        <f t="shared" si="1"/>
        <v>0</v>
      </c>
      <c r="J20" s="538">
        <f t="shared" si="1"/>
        <v>0</v>
      </c>
      <c r="K20" s="539">
        <f t="shared" si="1"/>
        <v>0</v>
      </c>
      <c r="L20" s="538">
        <f t="shared" si="1"/>
        <v>0</v>
      </c>
      <c r="M20" s="539">
        <f t="shared" si="1"/>
        <v>0</v>
      </c>
      <c r="N20" s="538">
        <f t="shared" si="1"/>
        <v>0</v>
      </c>
      <c r="O20" s="364">
        <f>P20+Q20</f>
        <v>0</v>
      </c>
      <c r="P20" s="376">
        <f t="shared" si="2"/>
        <v>0</v>
      </c>
      <c r="Q20" s="377">
        <f t="shared" si="2"/>
        <v>0</v>
      </c>
      <c r="R20" s="647">
        <f t="shared" si="2"/>
        <v>0</v>
      </c>
      <c r="S20" s="376">
        <f t="shared" si="2"/>
        <v>0</v>
      </c>
      <c r="T20" s="377">
        <f t="shared" si="2"/>
        <v>0</v>
      </c>
      <c r="U20" s="646">
        <f>V20+W20</f>
        <v>0</v>
      </c>
      <c r="V20" s="376">
        <f t="shared" si="3"/>
        <v>0</v>
      </c>
      <c r="W20" s="377">
        <f t="shared" si="3"/>
        <v>0</v>
      </c>
      <c r="X20" s="647">
        <f t="shared" si="3"/>
        <v>0</v>
      </c>
      <c r="Y20" s="376">
        <f t="shared" si="3"/>
        <v>0</v>
      </c>
      <c r="Z20" s="377">
        <f t="shared" si="3"/>
        <v>0</v>
      </c>
      <c r="AA20" s="646">
        <f>AB20+AC20</f>
        <v>0</v>
      </c>
      <c r="AB20" s="376">
        <f t="shared" si="4"/>
        <v>0</v>
      </c>
      <c r="AC20" s="377">
        <f t="shared" si="4"/>
        <v>0</v>
      </c>
      <c r="AD20" s="647">
        <f t="shared" si="4"/>
        <v>0</v>
      </c>
      <c r="AE20" s="376">
        <f t="shared" si="4"/>
        <v>0</v>
      </c>
      <c r="AF20" s="377">
        <f t="shared" si="4"/>
        <v>0</v>
      </c>
      <c r="AG20" s="646">
        <f>AH20+AI20</f>
        <v>0</v>
      </c>
      <c r="AH20" s="376">
        <f t="shared" si="5"/>
        <v>0</v>
      </c>
      <c r="AI20" s="377">
        <f t="shared" si="5"/>
        <v>0</v>
      </c>
      <c r="AJ20" s="647">
        <f t="shared" si="5"/>
        <v>0</v>
      </c>
      <c r="AK20" s="376">
        <f t="shared" si="5"/>
        <v>0</v>
      </c>
      <c r="AL20" s="377">
        <f t="shared" si="5"/>
        <v>0</v>
      </c>
      <c r="AM20" s="646">
        <f>AN20+AO20</f>
        <v>0</v>
      </c>
      <c r="AN20" s="376">
        <f t="shared" si="6"/>
        <v>0</v>
      </c>
      <c r="AO20" s="377">
        <f t="shared" si="6"/>
        <v>0</v>
      </c>
      <c r="AP20" s="647">
        <f t="shared" si="6"/>
        <v>0</v>
      </c>
      <c r="AQ20" s="376">
        <f t="shared" si="6"/>
        <v>0</v>
      </c>
      <c r="AR20" s="377">
        <f t="shared" si="6"/>
        <v>0</v>
      </c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  <c r="BD20" s="496"/>
      <c r="BE20" s="496"/>
      <c r="BF20" s="496"/>
      <c r="BG20" s="496"/>
      <c r="BH20" s="496"/>
      <c r="BI20" s="496"/>
      <c r="BJ20" s="496"/>
      <c r="BK20" s="496"/>
      <c r="BL20" s="496"/>
      <c r="BM20" s="496"/>
      <c r="BN20" s="496"/>
      <c r="BO20" s="496"/>
      <c r="BP20" s="496"/>
      <c r="BQ20" s="496"/>
      <c r="BR20" s="496"/>
      <c r="BS20" s="496"/>
      <c r="BT20" s="496"/>
      <c r="BU20" s="496"/>
      <c r="BV20" s="496"/>
    </row>
    <row r="21" spans="2:74" ht="15" customHeight="1">
      <c r="B21" s="340" t="s">
        <v>1396</v>
      </c>
      <c r="C21" s="356"/>
      <c r="D21" s="378" t="s">
        <v>1395</v>
      </c>
      <c r="E21" s="813" t="s">
        <v>937</v>
      </c>
      <c r="F21" s="814"/>
      <c r="G21" s="539">
        <f t="shared" si="1"/>
        <v>0</v>
      </c>
      <c r="H21" s="538">
        <f t="shared" si="1"/>
        <v>0</v>
      </c>
      <c r="I21" s="539">
        <f t="shared" si="1"/>
        <v>0</v>
      </c>
      <c r="J21" s="538">
        <f t="shared" si="1"/>
        <v>0</v>
      </c>
      <c r="K21" s="539">
        <f t="shared" si="1"/>
        <v>0</v>
      </c>
      <c r="L21" s="538">
        <f t="shared" si="1"/>
        <v>0</v>
      </c>
      <c r="M21" s="539">
        <f t="shared" si="1"/>
        <v>0</v>
      </c>
      <c r="N21" s="538">
        <f t="shared" si="1"/>
        <v>0</v>
      </c>
      <c r="O21" s="364">
        <f>P21+Q21</f>
        <v>0</v>
      </c>
      <c r="P21" s="376">
        <f t="shared" si="2"/>
        <v>0</v>
      </c>
      <c r="Q21" s="377">
        <f t="shared" si="2"/>
        <v>0</v>
      </c>
      <c r="R21" s="647">
        <f t="shared" si="2"/>
        <v>0</v>
      </c>
      <c r="S21" s="376">
        <f t="shared" si="2"/>
        <v>0</v>
      </c>
      <c r="T21" s="377">
        <f t="shared" si="2"/>
        <v>0</v>
      </c>
      <c r="U21" s="646">
        <f>V21+W21</f>
        <v>0</v>
      </c>
      <c r="V21" s="376">
        <f t="shared" si="3"/>
        <v>0</v>
      </c>
      <c r="W21" s="377">
        <f t="shared" si="3"/>
        <v>0</v>
      </c>
      <c r="X21" s="647">
        <f t="shared" si="3"/>
        <v>0</v>
      </c>
      <c r="Y21" s="376">
        <f t="shared" si="3"/>
        <v>0</v>
      </c>
      <c r="Z21" s="377">
        <f t="shared" si="3"/>
        <v>0</v>
      </c>
      <c r="AA21" s="646">
        <f>AB21+AC21</f>
        <v>0</v>
      </c>
      <c r="AB21" s="376">
        <f t="shared" si="4"/>
        <v>0</v>
      </c>
      <c r="AC21" s="377">
        <f t="shared" si="4"/>
        <v>0</v>
      </c>
      <c r="AD21" s="647">
        <f t="shared" si="4"/>
        <v>0</v>
      </c>
      <c r="AE21" s="376">
        <f t="shared" si="4"/>
        <v>0</v>
      </c>
      <c r="AF21" s="377">
        <f t="shared" si="4"/>
        <v>0</v>
      </c>
      <c r="AG21" s="646">
        <f>AH21+AI21</f>
        <v>0</v>
      </c>
      <c r="AH21" s="376">
        <f t="shared" si="5"/>
        <v>0</v>
      </c>
      <c r="AI21" s="377">
        <f t="shared" si="5"/>
        <v>0</v>
      </c>
      <c r="AJ21" s="647">
        <f t="shared" si="5"/>
        <v>0</v>
      </c>
      <c r="AK21" s="376">
        <f t="shared" si="5"/>
        <v>0</v>
      </c>
      <c r="AL21" s="377">
        <f t="shared" si="5"/>
        <v>0</v>
      </c>
      <c r="AM21" s="646">
        <f>AN21+AO21</f>
        <v>0</v>
      </c>
      <c r="AN21" s="376">
        <f t="shared" si="6"/>
        <v>0</v>
      </c>
      <c r="AO21" s="377">
        <f t="shared" si="6"/>
        <v>0</v>
      </c>
      <c r="AP21" s="647">
        <f t="shared" si="6"/>
        <v>0</v>
      </c>
      <c r="AQ21" s="376">
        <f t="shared" si="6"/>
        <v>0</v>
      </c>
      <c r="AR21" s="377">
        <f t="shared" si="6"/>
        <v>0</v>
      </c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6"/>
      <c r="BK21" s="496"/>
      <c r="BL21" s="496"/>
      <c r="BM21" s="496"/>
      <c r="BN21" s="496"/>
      <c r="BO21" s="496"/>
      <c r="BP21" s="496"/>
      <c r="BQ21" s="496"/>
      <c r="BR21" s="496"/>
      <c r="BS21" s="496"/>
      <c r="BT21" s="496"/>
      <c r="BU21" s="496"/>
      <c r="BV21" s="496"/>
    </row>
    <row r="22" spans="2:74" ht="15" hidden="1" customHeight="1">
      <c r="B22" s="340" t="s">
        <v>2303</v>
      </c>
      <c r="C22" s="356"/>
      <c r="D22" s="367"/>
      <c r="E22" s="834"/>
      <c r="F22" s="834"/>
      <c r="G22" s="556"/>
      <c r="H22" s="555"/>
      <c r="I22" s="556"/>
      <c r="J22" s="555"/>
      <c r="K22" s="556"/>
      <c r="L22" s="555"/>
      <c r="M22" s="556"/>
      <c r="N22" s="555"/>
      <c r="O22" s="370"/>
      <c r="P22" s="372"/>
      <c r="Q22" s="371"/>
      <c r="R22" s="372"/>
      <c r="S22" s="372"/>
      <c r="T22" s="371"/>
      <c r="U22" s="372"/>
      <c r="V22" s="372"/>
      <c r="W22" s="371"/>
      <c r="X22" s="372"/>
      <c r="Y22" s="372"/>
      <c r="Z22" s="371"/>
      <c r="AA22" s="372"/>
      <c r="AB22" s="372"/>
      <c r="AC22" s="371"/>
      <c r="AD22" s="372"/>
      <c r="AE22" s="372"/>
      <c r="AF22" s="371"/>
      <c r="AG22" s="372"/>
      <c r="AH22" s="372"/>
      <c r="AI22" s="371"/>
      <c r="AJ22" s="372"/>
      <c r="AK22" s="372"/>
      <c r="AL22" s="371"/>
      <c r="AM22" s="372"/>
      <c r="AN22" s="372"/>
      <c r="AO22" s="371"/>
      <c r="AP22" s="372"/>
      <c r="AQ22" s="372"/>
      <c r="AR22" s="371"/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6"/>
      <c r="BK22" s="496"/>
      <c r="BL22" s="496"/>
      <c r="BM22" s="496"/>
      <c r="BN22" s="496"/>
      <c r="BO22" s="496"/>
      <c r="BP22" s="496"/>
      <c r="BQ22" s="496"/>
      <c r="BR22" s="496"/>
      <c r="BS22" s="496"/>
      <c r="BT22" s="496"/>
      <c r="BU22" s="496"/>
      <c r="BV22" s="496"/>
    </row>
    <row r="23" spans="2:74" hidden="1">
      <c r="C23" s="356"/>
      <c r="D23" s="367"/>
      <c r="E23" s="368"/>
      <c r="F23" s="386"/>
      <c r="G23" s="556"/>
      <c r="H23" s="555"/>
      <c r="I23" s="556"/>
      <c r="J23" s="555"/>
      <c r="K23" s="556"/>
      <c r="L23" s="555"/>
      <c r="M23" s="556"/>
      <c r="N23" s="555"/>
      <c r="O23" s="370"/>
      <c r="P23" s="372"/>
      <c r="Q23" s="371"/>
      <c r="R23" s="372"/>
      <c r="S23" s="372"/>
      <c r="T23" s="371"/>
      <c r="U23" s="372"/>
      <c r="V23" s="372"/>
      <c r="W23" s="371"/>
      <c r="X23" s="372"/>
      <c r="Y23" s="372"/>
      <c r="Z23" s="371"/>
      <c r="AA23" s="372"/>
      <c r="AB23" s="372"/>
      <c r="AC23" s="371"/>
      <c r="AD23" s="372"/>
      <c r="AE23" s="372"/>
      <c r="AF23" s="371"/>
      <c r="AG23" s="372"/>
      <c r="AH23" s="372"/>
      <c r="AI23" s="371"/>
      <c r="AJ23" s="372"/>
      <c r="AK23" s="372"/>
      <c r="AL23" s="371"/>
      <c r="AM23" s="372"/>
      <c r="AN23" s="372"/>
      <c r="AO23" s="371"/>
      <c r="AP23" s="372"/>
      <c r="AQ23" s="372"/>
      <c r="AR23" s="371"/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6"/>
      <c r="BK23" s="496"/>
      <c r="BL23" s="496"/>
      <c r="BM23" s="496"/>
      <c r="BN23" s="496"/>
      <c r="BO23" s="496"/>
      <c r="BP23" s="496"/>
      <c r="BQ23" s="496"/>
      <c r="BR23" s="496"/>
      <c r="BS23" s="496"/>
      <c r="BT23" s="496"/>
      <c r="BU23" s="496"/>
      <c r="BV23" s="496"/>
    </row>
    <row r="24" spans="2:74">
      <c r="C24" s="356" t="s">
        <v>2304</v>
      </c>
      <c r="D24" s="363" t="s">
        <v>2311</v>
      </c>
      <c r="E24" s="830" t="s">
        <v>1826</v>
      </c>
      <c r="F24" s="831"/>
      <c r="G24" s="454">
        <f t="shared" ref="G24:N24" si="7">G26+G27</f>
        <v>0</v>
      </c>
      <c r="H24" s="456">
        <f t="shared" si="7"/>
        <v>0</v>
      </c>
      <c r="I24" s="454">
        <f t="shared" si="7"/>
        <v>0</v>
      </c>
      <c r="J24" s="456">
        <f t="shared" si="7"/>
        <v>0</v>
      </c>
      <c r="K24" s="454">
        <f t="shared" si="7"/>
        <v>0</v>
      </c>
      <c r="L24" s="456">
        <f t="shared" si="7"/>
        <v>0</v>
      </c>
      <c r="M24" s="454">
        <f t="shared" si="7"/>
        <v>0</v>
      </c>
      <c r="N24" s="456">
        <f t="shared" si="7"/>
        <v>0</v>
      </c>
      <c r="O24" s="364">
        <f>P24+Q24</f>
        <v>0</v>
      </c>
      <c r="P24" s="366">
        <f>P26+P27</f>
        <v>0</v>
      </c>
      <c r="Q24" s="365">
        <f>Q26+Q27</f>
        <v>0</v>
      </c>
      <c r="R24" s="646">
        <f>R26+R27</f>
        <v>0</v>
      </c>
      <c r="S24" s="366">
        <f>S26+S27</f>
        <v>0</v>
      </c>
      <c r="T24" s="365">
        <f>T26+T27</f>
        <v>0</v>
      </c>
      <c r="U24" s="646">
        <f>V24+W24</f>
        <v>0</v>
      </c>
      <c r="V24" s="366">
        <f>V26+V27</f>
        <v>0</v>
      </c>
      <c r="W24" s="365">
        <f>W26+W27</f>
        <v>0</v>
      </c>
      <c r="X24" s="646">
        <f>X26+X27</f>
        <v>0</v>
      </c>
      <c r="Y24" s="366">
        <f>Y26+Y27</f>
        <v>0</v>
      </c>
      <c r="Z24" s="365">
        <f>Z26+Z27</f>
        <v>0</v>
      </c>
      <c r="AA24" s="646">
        <f>AB24+AC24</f>
        <v>0</v>
      </c>
      <c r="AB24" s="366">
        <f>AB26+AB27</f>
        <v>0</v>
      </c>
      <c r="AC24" s="365">
        <f>AC26+AC27</f>
        <v>0</v>
      </c>
      <c r="AD24" s="646">
        <f>AD26+AD27</f>
        <v>0</v>
      </c>
      <c r="AE24" s="366">
        <f>AE26+AE27</f>
        <v>0</v>
      </c>
      <c r="AF24" s="365">
        <f>AF26+AF27</f>
        <v>0</v>
      </c>
      <c r="AG24" s="646">
        <f>AH24+AI24</f>
        <v>0</v>
      </c>
      <c r="AH24" s="366">
        <f>AH26+AH27</f>
        <v>0</v>
      </c>
      <c r="AI24" s="365">
        <f>AI26+AI27</f>
        <v>0</v>
      </c>
      <c r="AJ24" s="646">
        <f>AJ26+AJ27</f>
        <v>0</v>
      </c>
      <c r="AK24" s="366">
        <f>AK26+AK27</f>
        <v>0</v>
      </c>
      <c r="AL24" s="365">
        <f>AL26+AL27</f>
        <v>0</v>
      </c>
      <c r="AM24" s="646">
        <f>AN24+AO24</f>
        <v>0</v>
      </c>
      <c r="AN24" s="366">
        <f>AN26+AN27</f>
        <v>0</v>
      </c>
      <c r="AO24" s="365">
        <f>AO26+AO27</f>
        <v>0</v>
      </c>
      <c r="AP24" s="646">
        <f>AP26+AP27</f>
        <v>0</v>
      </c>
      <c r="AQ24" s="366">
        <f>AQ26+AQ27</f>
        <v>0</v>
      </c>
      <c r="AR24" s="365">
        <f>AR26+AR27</f>
        <v>0</v>
      </c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  <c r="BD24" s="496"/>
      <c r="BE24" s="496"/>
      <c r="BF24" s="496"/>
      <c r="BG24" s="496"/>
      <c r="BH24" s="496"/>
      <c r="BI24" s="496"/>
      <c r="BJ24" s="496"/>
      <c r="BK24" s="496"/>
      <c r="BL24" s="496"/>
      <c r="BM24" s="496"/>
      <c r="BN24" s="496"/>
      <c r="BO24" s="496"/>
      <c r="BP24" s="496"/>
      <c r="BQ24" s="496"/>
      <c r="BR24" s="496"/>
      <c r="BS24" s="496"/>
      <c r="BT24" s="496"/>
      <c r="BU24" s="496"/>
      <c r="BV24" s="496"/>
    </row>
    <row r="25" spans="2:74">
      <c r="C25" s="356"/>
      <c r="D25" s="378" t="s">
        <v>1472</v>
      </c>
      <c r="E25" s="813" t="s">
        <v>1473</v>
      </c>
      <c r="F25" s="820"/>
      <c r="G25" s="454">
        <f t="shared" ref="G25:AR25" si="8">IF(G18=0,0,G24/G18*100)</f>
        <v>0</v>
      </c>
      <c r="H25" s="456">
        <f t="shared" si="8"/>
        <v>0</v>
      </c>
      <c r="I25" s="454">
        <f t="shared" si="8"/>
        <v>0</v>
      </c>
      <c r="J25" s="456">
        <f t="shared" si="8"/>
        <v>0</v>
      </c>
      <c r="K25" s="454">
        <f t="shared" si="8"/>
        <v>0</v>
      </c>
      <c r="L25" s="456">
        <f t="shared" si="8"/>
        <v>0</v>
      </c>
      <c r="M25" s="454">
        <f t="shared" si="8"/>
        <v>0</v>
      </c>
      <c r="N25" s="456">
        <f t="shared" si="8"/>
        <v>0</v>
      </c>
      <c r="O25" s="364">
        <f t="shared" si="8"/>
        <v>0</v>
      </c>
      <c r="P25" s="366">
        <f t="shared" si="8"/>
        <v>0</v>
      </c>
      <c r="Q25" s="365">
        <f t="shared" si="8"/>
        <v>0</v>
      </c>
      <c r="R25" s="646">
        <f t="shared" si="8"/>
        <v>0</v>
      </c>
      <c r="S25" s="366">
        <f t="shared" si="8"/>
        <v>0</v>
      </c>
      <c r="T25" s="365">
        <f t="shared" si="8"/>
        <v>0</v>
      </c>
      <c r="U25" s="646">
        <f t="shared" si="8"/>
        <v>0</v>
      </c>
      <c r="V25" s="366">
        <f t="shared" si="8"/>
        <v>0</v>
      </c>
      <c r="W25" s="365">
        <f t="shared" si="8"/>
        <v>0</v>
      </c>
      <c r="X25" s="646">
        <f t="shared" si="8"/>
        <v>0</v>
      </c>
      <c r="Y25" s="366">
        <f t="shared" si="8"/>
        <v>0</v>
      </c>
      <c r="Z25" s="365">
        <f t="shared" si="8"/>
        <v>0</v>
      </c>
      <c r="AA25" s="646">
        <f t="shared" si="8"/>
        <v>0</v>
      </c>
      <c r="AB25" s="366">
        <f t="shared" si="8"/>
        <v>0</v>
      </c>
      <c r="AC25" s="365">
        <f t="shared" si="8"/>
        <v>0</v>
      </c>
      <c r="AD25" s="646">
        <f t="shared" si="8"/>
        <v>0</v>
      </c>
      <c r="AE25" s="366">
        <f t="shared" si="8"/>
        <v>0</v>
      </c>
      <c r="AF25" s="365">
        <f t="shared" si="8"/>
        <v>0</v>
      </c>
      <c r="AG25" s="646">
        <f t="shared" si="8"/>
        <v>0</v>
      </c>
      <c r="AH25" s="366">
        <f t="shared" si="8"/>
        <v>0</v>
      </c>
      <c r="AI25" s="365">
        <f t="shared" si="8"/>
        <v>0</v>
      </c>
      <c r="AJ25" s="646">
        <f t="shared" si="8"/>
        <v>0</v>
      </c>
      <c r="AK25" s="366">
        <f t="shared" si="8"/>
        <v>0</v>
      </c>
      <c r="AL25" s="365">
        <f t="shared" si="8"/>
        <v>0</v>
      </c>
      <c r="AM25" s="646">
        <f t="shared" si="8"/>
        <v>0</v>
      </c>
      <c r="AN25" s="366">
        <f t="shared" si="8"/>
        <v>0</v>
      </c>
      <c r="AO25" s="365">
        <f t="shared" si="8"/>
        <v>0</v>
      </c>
      <c r="AP25" s="646">
        <f t="shared" si="8"/>
        <v>0</v>
      </c>
      <c r="AQ25" s="366">
        <f t="shared" si="8"/>
        <v>0</v>
      </c>
      <c r="AR25" s="365">
        <f t="shared" si="8"/>
        <v>0</v>
      </c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  <c r="BD25" s="496"/>
      <c r="BE25" s="496"/>
      <c r="BF25" s="496"/>
      <c r="BG25" s="496"/>
      <c r="BH25" s="496"/>
      <c r="BI25" s="496"/>
      <c r="BJ25" s="496"/>
      <c r="BK25" s="496"/>
      <c r="BL25" s="496"/>
      <c r="BM25" s="496"/>
      <c r="BN25" s="496"/>
      <c r="BO25" s="496"/>
      <c r="BP25" s="496"/>
      <c r="BQ25" s="496"/>
      <c r="BR25" s="496"/>
      <c r="BS25" s="496"/>
      <c r="BT25" s="496"/>
      <c r="BU25" s="496"/>
      <c r="BV25" s="496"/>
    </row>
    <row r="26" spans="2:74">
      <c r="C26" s="356"/>
      <c r="D26" s="378" t="s">
        <v>2414</v>
      </c>
      <c r="E26" s="813" t="s">
        <v>945</v>
      </c>
      <c r="F26" s="820"/>
      <c r="G26" s="539">
        <f t="shared" ref="G26:N27" si="9">SUMIF($E$29:$E$30,$D26,G$29:G$30)</f>
        <v>0</v>
      </c>
      <c r="H26" s="538">
        <f t="shared" si="9"/>
        <v>0</v>
      </c>
      <c r="I26" s="539">
        <f t="shared" si="9"/>
        <v>0</v>
      </c>
      <c r="J26" s="538">
        <f t="shared" si="9"/>
        <v>0</v>
      </c>
      <c r="K26" s="539">
        <f t="shared" si="9"/>
        <v>0</v>
      </c>
      <c r="L26" s="538">
        <f t="shared" si="9"/>
        <v>0</v>
      </c>
      <c r="M26" s="539">
        <f t="shared" si="9"/>
        <v>0</v>
      </c>
      <c r="N26" s="538">
        <f t="shared" si="9"/>
        <v>0</v>
      </c>
      <c r="O26" s="364">
        <f>P26+Q26</f>
        <v>0</v>
      </c>
      <c r="P26" s="376">
        <f t="shared" ref="P26:T27" si="10">SUMIF($E$29:$E$30,$D26,P$29:P$30)</f>
        <v>0</v>
      </c>
      <c r="Q26" s="377">
        <f t="shared" si="10"/>
        <v>0</v>
      </c>
      <c r="R26" s="647">
        <f t="shared" si="10"/>
        <v>0</v>
      </c>
      <c r="S26" s="376">
        <f t="shared" si="10"/>
        <v>0</v>
      </c>
      <c r="T26" s="377">
        <f t="shared" si="10"/>
        <v>0</v>
      </c>
      <c r="U26" s="646">
        <f>V26+W26</f>
        <v>0</v>
      </c>
      <c r="V26" s="376">
        <f>SUMIF($E$29:$E$30,$D26,V$29:V$30)</f>
        <v>0</v>
      </c>
      <c r="W26" s="377">
        <f>SUMIF($E$29:$E$30,$D26,W$29:W$30)</f>
        <v>0</v>
      </c>
      <c r="X26" s="647">
        <f t="shared" ref="X26:Z27" si="11">SUMIF($E$29:$E$30,$D26,X$29:X$30)</f>
        <v>0</v>
      </c>
      <c r="Y26" s="376">
        <f t="shared" si="11"/>
        <v>0</v>
      </c>
      <c r="Z26" s="377">
        <f t="shared" si="11"/>
        <v>0</v>
      </c>
      <c r="AA26" s="646">
        <f>AB26+AC26</f>
        <v>0</v>
      </c>
      <c r="AB26" s="376">
        <f>SUMIF($E$29:$E$30,$D26,AB$29:AB$30)</f>
        <v>0</v>
      </c>
      <c r="AC26" s="377">
        <f>SUMIF($E$29:$E$30,$D26,AC$29:AC$30)</f>
        <v>0</v>
      </c>
      <c r="AD26" s="647">
        <f t="shared" ref="AD26:AF27" si="12">SUMIF($E$29:$E$30,$D26,AD$29:AD$30)</f>
        <v>0</v>
      </c>
      <c r="AE26" s="376">
        <f t="shared" si="12"/>
        <v>0</v>
      </c>
      <c r="AF26" s="377">
        <f t="shared" si="12"/>
        <v>0</v>
      </c>
      <c r="AG26" s="646">
        <f>AH26+AI26</f>
        <v>0</v>
      </c>
      <c r="AH26" s="376">
        <f>SUMIF($E$29:$E$30,$D26,AH$29:AH$30)</f>
        <v>0</v>
      </c>
      <c r="AI26" s="377">
        <f>SUMIF($E$29:$E$30,$D26,AI$29:AI$30)</f>
        <v>0</v>
      </c>
      <c r="AJ26" s="647">
        <f t="shared" ref="AJ26:AL27" si="13">SUMIF($E$29:$E$30,$D26,AJ$29:AJ$30)</f>
        <v>0</v>
      </c>
      <c r="AK26" s="376">
        <f t="shared" si="13"/>
        <v>0</v>
      </c>
      <c r="AL26" s="377">
        <f t="shared" si="13"/>
        <v>0</v>
      </c>
      <c r="AM26" s="646">
        <f>AN26+AO26</f>
        <v>0</v>
      </c>
      <c r="AN26" s="376">
        <f>SUMIF($E$29:$E$30,$D26,AN$29:AN$30)</f>
        <v>0</v>
      </c>
      <c r="AO26" s="377">
        <f>SUMIF($E$29:$E$30,$D26,AO$29:AO$30)</f>
        <v>0</v>
      </c>
      <c r="AP26" s="647">
        <f t="shared" ref="AP26:AR27" si="14">SUMIF($E$29:$E$30,$D26,AP$29:AP$30)</f>
        <v>0</v>
      </c>
      <c r="AQ26" s="376">
        <f t="shared" si="14"/>
        <v>0</v>
      </c>
      <c r="AR26" s="377">
        <f t="shared" si="14"/>
        <v>0</v>
      </c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 s="496"/>
      <c r="BE26" s="496"/>
      <c r="BF26" s="496"/>
      <c r="BG26" s="496"/>
      <c r="BH26" s="496"/>
      <c r="BI26" s="496"/>
      <c r="BJ26" s="496"/>
      <c r="BK26" s="496"/>
      <c r="BL26" s="496"/>
      <c r="BM26" s="496"/>
      <c r="BN26" s="496"/>
      <c r="BO26" s="496"/>
      <c r="BP26" s="496"/>
      <c r="BQ26" s="496"/>
      <c r="BR26" s="496"/>
      <c r="BS26" s="496"/>
      <c r="BT26" s="496"/>
      <c r="BU26" s="496"/>
      <c r="BV26" s="496"/>
    </row>
    <row r="27" spans="2:74">
      <c r="C27" s="356"/>
      <c r="D27" s="378" t="s">
        <v>2415</v>
      </c>
      <c r="E27" s="813" t="s">
        <v>946</v>
      </c>
      <c r="F27" s="820"/>
      <c r="G27" s="539">
        <f t="shared" si="9"/>
        <v>0</v>
      </c>
      <c r="H27" s="538">
        <f t="shared" si="9"/>
        <v>0</v>
      </c>
      <c r="I27" s="539">
        <f t="shared" si="9"/>
        <v>0</v>
      </c>
      <c r="J27" s="538">
        <f t="shared" si="9"/>
        <v>0</v>
      </c>
      <c r="K27" s="539">
        <f t="shared" si="9"/>
        <v>0</v>
      </c>
      <c r="L27" s="538">
        <f t="shared" si="9"/>
        <v>0</v>
      </c>
      <c r="M27" s="539">
        <f t="shared" si="9"/>
        <v>0</v>
      </c>
      <c r="N27" s="538">
        <f t="shared" si="9"/>
        <v>0</v>
      </c>
      <c r="O27" s="364">
        <f>P27+Q27</f>
        <v>0</v>
      </c>
      <c r="P27" s="376">
        <f t="shared" si="10"/>
        <v>0</v>
      </c>
      <c r="Q27" s="377">
        <f t="shared" si="10"/>
        <v>0</v>
      </c>
      <c r="R27" s="647">
        <f t="shared" si="10"/>
        <v>0</v>
      </c>
      <c r="S27" s="376">
        <f t="shared" si="10"/>
        <v>0</v>
      </c>
      <c r="T27" s="377">
        <f t="shared" si="10"/>
        <v>0</v>
      </c>
      <c r="U27" s="646">
        <f>V27+W27</f>
        <v>0</v>
      </c>
      <c r="V27" s="376">
        <f>SUMIF($E$29:$E$30,$D27,V$29:V$30)</f>
        <v>0</v>
      </c>
      <c r="W27" s="377">
        <f>SUMIF($E$29:$E$30,$D27,W$29:W$30)</f>
        <v>0</v>
      </c>
      <c r="X27" s="647">
        <f t="shared" si="11"/>
        <v>0</v>
      </c>
      <c r="Y27" s="376">
        <f t="shared" si="11"/>
        <v>0</v>
      </c>
      <c r="Z27" s="377">
        <f t="shared" si="11"/>
        <v>0</v>
      </c>
      <c r="AA27" s="646">
        <f>AB27+AC27</f>
        <v>0</v>
      </c>
      <c r="AB27" s="376">
        <f>SUMIF($E$29:$E$30,$D27,AB$29:AB$30)</f>
        <v>0</v>
      </c>
      <c r="AC27" s="377">
        <f>SUMIF($E$29:$E$30,$D27,AC$29:AC$30)</f>
        <v>0</v>
      </c>
      <c r="AD27" s="647">
        <f t="shared" si="12"/>
        <v>0</v>
      </c>
      <c r="AE27" s="376">
        <f t="shared" si="12"/>
        <v>0</v>
      </c>
      <c r="AF27" s="377">
        <f t="shared" si="12"/>
        <v>0</v>
      </c>
      <c r="AG27" s="646">
        <f>AH27+AI27</f>
        <v>0</v>
      </c>
      <c r="AH27" s="376">
        <f>SUMIF($E$29:$E$30,$D27,AH$29:AH$30)</f>
        <v>0</v>
      </c>
      <c r="AI27" s="377">
        <f>SUMIF($E$29:$E$30,$D27,AI$29:AI$30)</f>
        <v>0</v>
      </c>
      <c r="AJ27" s="647">
        <f t="shared" si="13"/>
        <v>0</v>
      </c>
      <c r="AK27" s="376">
        <f t="shared" si="13"/>
        <v>0</v>
      </c>
      <c r="AL27" s="377">
        <f t="shared" si="13"/>
        <v>0</v>
      </c>
      <c r="AM27" s="646">
        <f>AN27+AO27</f>
        <v>0</v>
      </c>
      <c r="AN27" s="376">
        <f>SUMIF($E$29:$E$30,$D27,AN$29:AN$30)</f>
        <v>0</v>
      </c>
      <c r="AO27" s="377">
        <f>SUMIF($E$29:$E$30,$D27,AO$29:AO$30)</f>
        <v>0</v>
      </c>
      <c r="AP27" s="647">
        <f t="shared" si="14"/>
        <v>0</v>
      </c>
      <c r="AQ27" s="376">
        <f t="shared" si="14"/>
        <v>0</v>
      </c>
      <c r="AR27" s="377">
        <f t="shared" si="14"/>
        <v>0</v>
      </c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  <c r="BD27" s="496"/>
      <c r="BE27" s="496"/>
      <c r="BF27" s="496"/>
      <c r="BG27" s="496"/>
      <c r="BH27" s="496"/>
      <c r="BI27" s="496"/>
      <c r="BJ27" s="496"/>
      <c r="BK27" s="496"/>
      <c r="BL27" s="496"/>
      <c r="BM27" s="496"/>
      <c r="BN27" s="496"/>
      <c r="BO27" s="496"/>
      <c r="BP27" s="496"/>
      <c r="BQ27" s="496"/>
      <c r="BR27" s="496"/>
      <c r="BS27" s="496"/>
      <c r="BT27" s="496"/>
      <c r="BU27" s="496"/>
      <c r="BV27" s="496"/>
    </row>
    <row r="28" spans="2:74">
      <c r="D28" s="378" t="s">
        <v>1827</v>
      </c>
      <c r="E28" s="813" t="s">
        <v>952</v>
      </c>
      <c r="F28" s="820"/>
      <c r="G28" s="539" t="s">
        <v>960</v>
      </c>
      <c r="H28" s="538" t="s">
        <v>960</v>
      </c>
      <c r="I28" s="539" t="s">
        <v>960</v>
      </c>
      <c r="J28" s="538" t="s">
        <v>960</v>
      </c>
      <c r="K28" s="539" t="s">
        <v>960</v>
      </c>
      <c r="L28" s="538" t="s">
        <v>960</v>
      </c>
      <c r="M28" s="539" t="s">
        <v>960</v>
      </c>
      <c r="N28" s="538" t="s">
        <v>960</v>
      </c>
      <c r="O28" s="391"/>
      <c r="P28" s="390"/>
      <c r="Q28" s="389"/>
      <c r="R28" s="648"/>
      <c r="S28" s="390"/>
      <c r="T28" s="389"/>
      <c r="U28" s="653"/>
      <c r="V28" s="390"/>
      <c r="W28" s="389"/>
      <c r="X28" s="648"/>
      <c r="Y28" s="390"/>
      <c r="Z28" s="389"/>
      <c r="AA28" s="653"/>
      <c r="AB28" s="390"/>
      <c r="AC28" s="389"/>
      <c r="AD28" s="648"/>
      <c r="AE28" s="390"/>
      <c r="AF28" s="389"/>
      <c r="AG28" s="653"/>
      <c r="AH28" s="390"/>
      <c r="AI28" s="389"/>
      <c r="AJ28" s="648"/>
      <c r="AK28" s="390"/>
      <c r="AL28" s="389"/>
      <c r="AM28" s="653"/>
      <c r="AN28" s="390"/>
      <c r="AO28" s="389"/>
      <c r="AP28" s="648"/>
      <c r="AQ28" s="390"/>
      <c r="AR28" s="389"/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 s="496"/>
      <c r="BE28" s="496"/>
      <c r="BF28" s="496"/>
      <c r="BG28" s="496"/>
      <c r="BH28" s="496"/>
      <c r="BI28" s="496"/>
      <c r="BJ28" s="496"/>
      <c r="BK28" s="496"/>
      <c r="BL28" s="496"/>
      <c r="BM28" s="496"/>
      <c r="BN28" s="496"/>
      <c r="BO28" s="496"/>
      <c r="BP28" s="496"/>
      <c r="BQ28" s="496"/>
      <c r="BR28" s="496"/>
      <c r="BS28" s="496"/>
      <c r="BT28" s="496"/>
      <c r="BU28" s="496"/>
      <c r="BV28" s="496"/>
    </row>
    <row r="29" spans="2:74" hidden="1">
      <c r="B29" s="340" t="s">
        <v>2303</v>
      </c>
      <c r="D29" s="367"/>
      <c r="E29" s="392"/>
      <c r="F29" s="393"/>
      <c r="G29" s="557"/>
      <c r="H29" s="558"/>
      <c r="I29" s="557"/>
      <c r="J29" s="558"/>
      <c r="K29" s="557"/>
      <c r="L29" s="558"/>
      <c r="M29" s="557"/>
      <c r="N29" s="558"/>
      <c r="O29" s="370"/>
      <c r="P29" s="395"/>
      <c r="Q29" s="394"/>
      <c r="R29" s="395"/>
      <c r="S29" s="395"/>
      <c r="T29" s="394"/>
      <c r="U29" s="372"/>
      <c r="V29" s="395"/>
      <c r="W29" s="394"/>
      <c r="X29" s="395"/>
      <c r="Y29" s="395"/>
      <c r="Z29" s="394"/>
      <c r="AA29" s="372"/>
      <c r="AB29" s="395"/>
      <c r="AC29" s="394"/>
      <c r="AD29" s="395"/>
      <c r="AE29" s="395"/>
      <c r="AF29" s="394"/>
      <c r="AG29" s="372"/>
      <c r="AH29" s="395"/>
      <c r="AI29" s="394"/>
      <c r="AJ29" s="395"/>
      <c r="AK29" s="395"/>
      <c r="AL29" s="394"/>
      <c r="AM29" s="372"/>
      <c r="AN29" s="395"/>
      <c r="AO29" s="394"/>
      <c r="AP29" s="395"/>
      <c r="AQ29" s="395"/>
      <c r="AR29" s="394"/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  <c r="BD29" s="496"/>
      <c r="BE29" s="496"/>
      <c r="BF29" s="496"/>
      <c r="BG29" s="496"/>
      <c r="BH29" s="496"/>
      <c r="BI29" s="496"/>
      <c r="BJ29" s="496"/>
      <c r="BK29" s="496"/>
      <c r="BL29" s="496"/>
      <c r="BM29" s="496"/>
      <c r="BN29" s="496"/>
      <c r="BO29" s="496"/>
      <c r="BP29" s="496"/>
      <c r="BQ29" s="496"/>
      <c r="BR29" s="496"/>
      <c r="BS29" s="496"/>
      <c r="BT29" s="496"/>
      <c r="BU29" s="496"/>
      <c r="BV29" s="496"/>
    </row>
    <row r="30" spans="2:74" hidden="1">
      <c r="D30" s="367"/>
      <c r="E30" s="392"/>
      <c r="F30" s="396"/>
      <c r="G30" s="557"/>
      <c r="H30" s="558"/>
      <c r="I30" s="557"/>
      <c r="J30" s="558"/>
      <c r="K30" s="557"/>
      <c r="L30" s="558"/>
      <c r="M30" s="557"/>
      <c r="N30" s="558"/>
      <c r="O30" s="370"/>
      <c r="P30" s="395"/>
      <c r="Q30" s="394"/>
      <c r="R30" s="395"/>
      <c r="S30" s="395"/>
      <c r="T30" s="394"/>
      <c r="U30" s="372"/>
      <c r="V30" s="395"/>
      <c r="W30" s="394"/>
      <c r="X30" s="395"/>
      <c r="Y30" s="395"/>
      <c r="Z30" s="394"/>
      <c r="AA30" s="372"/>
      <c r="AB30" s="395"/>
      <c r="AC30" s="394"/>
      <c r="AD30" s="395"/>
      <c r="AE30" s="395"/>
      <c r="AF30" s="394"/>
      <c r="AG30" s="372"/>
      <c r="AH30" s="395"/>
      <c r="AI30" s="394"/>
      <c r="AJ30" s="395"/>
      <c r="AK30" s="395"/>
      <c r="AL30" s="394"/>
      <c r="AM30" s="372"/>
      <c r="AN30" s="395"/>
      <c r="AO30" s="394"/>
      <c r="AP30" s="395"/>
      <c r="AQ30" s="395"/>
      <c r="AR30" s="394"/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 s="496"/>
      <c r="BE30" s="496"/>
      <c r="BF30" s="496"/>
      <c r="BG30" s="496"/>
      <c r="BH30" s="496"/>
      <c r="BI30" s="496"/>
      <c r="BJ30" s="496"/>
      <c r="BK30" s="496"/>
      <c r="BL30" s="496"/>
      <c r="BM30" s="496"/>
      <c r="BN30" s="496"/>
      <c r="BO30" s="496"/>
      <c r="BP30" s="496"/>
      <c r="BQ30" s="496"/>
      <c r="BR30" s="496"/>
      <c r="BS30" s="496"/>
      <c r="BT30" s="496"/>
      <c r="BU30" s="496"/>
      <c r="BV30" s="496"/>
    </row>
    <row r="31" spans="2:74">
      <c r="B31" s="340" t="s">
        <v>2417</v>
      </c>
      <c r="C31" s="356" t="s">
        <v>2304</v>
      </c>
      <c r="D31" s="363" t="s">
        <v>1474</v>
      </c>
      <c r="E31" s="830" t="s">
        <v>1828</v>
      </c>
      <c r="F31" s="831"/>
      <c r="G31" s="539">
        <f t="shared" ref="G31:N31" si="15">SUMIF($E$32:$E$33,$D31,G$32:G$33)</f>
        <v>0</v>
      </c>
      <c r="H31" s="538">
        <f t="shared" si="15"/>
        <v>0</v>
      </c>
      <c r="I31" s="539">
        <f t="shared" si="15"/>
        <v>0</v>
      </c>
      <c r="J31" s="538">
        <f t="shared" si="15"/>
        <v>0</v>
      </c>
      <c r="K31" s="539">
        <f t="shared" si="15"/>
        <v>0</v>
      </c>
      <c r="L31" s="538">
        <f t="shared" si="15"/>
        <v>0</v>
      </c>
      <c r="M31" s="539">
        <f t="shared" si="15"/>
        <v>0</v>
      </c>
      <c r="N31" s="538">
        <f t="shared" si="15"/>
        <v>0</v>
      </c>
      <c r="O31" s="364">
        <f>P31+Q31</f>
        <v>0</v>
      </c>
      <c r="P31" s="376">
        <f>SUMIF($E$32:$E$33,$D31,P$32:P$33)</f>
        <v>0</v>
      </c>
      <c r="Q31" s="377">
        <f>SUMIF($E$32:$E$33,$D31,Q$32:Q$33)</f>
        <v>0</v>
      </c>
      <c r="R31" s="647">
        <f>SUMIF($E$32:$E$33,$D31,R$32:R$33)</f>
        <v>0</v>
      </c>
      <c r="S31" s="376">
        <f>SUMIF($E$32:$E$33,$D31,S$32:S$33)</f>
        <v>0</v>
      </c>
      <c r="T31" s="377">
        <f>SUMIF($E$32:$E$33,$D31,T$32:T$33)</f>
        <v>0</v>
      </c>
      <c r="U31" s="646">
        <f>V31+W31</f>
        <v>0</v>
      </c>
      <c r="V31" s="376">
        <f>SUMIF($E$32:$E$33,$D31,V$32:V$33)</f>
        <v>0</v>
      </c>
      <c r="W31" s="377">
        <f>SUMIF($E$32:$E$33,$D31,W$32:W$33)</f>
        <v>0</v>
      </c>
      <c r="X31" s="647">
        <f>SUMIF($E$32:$E$33,$D31,X$32:X$33)</f>
        <v>0</v>
      </c>
      <c r="Y31" s="376">
        <f>SUMIF($E$32:$E$33,$D31,Y$32:Y$33)</f>
        <v>0</v>
      </c>
      <c r="Z31" s="377">
        <f>SUMIF($E$32:$E$33,$D31,Z$32:Z$33)</f>
        <v>0</v>
      </c>
      <c r="AA31" s="646">
        <f>AB31+AC31</f>
        <v>0</v>
      </c>
      <c r="AB31" s="376">
        <f>SUMIF($E$32:$E$33,$D31,AB$32:AB$33)</f>
        <v>0</v>
      </c>
      <c r="AC31" s="377">
        <f>SUMIF($E$32:$E$33,$D31,AC$32:AC$33)</f>
        <v>0</v>
      </c>
      <c r="AD31" s="647">
        <f>SUMIF($E$32:$E$33,$D31,AD$32:AD$33)</f>
        <v>0</v>
      </c>
      <c r="AE31" s="376">
        <f>SUMIF($E$32:$E$33,$D31,AE$32:AE$33)</f>
        <v>0</v>
      </c>
      <c r="AF31" s="377">
        <f>SUMIF($E$32:$E$33,$D31,AF$32:AF$33)</f>
        <v>0</v>
      </c>
      <c r="AG31" s="646">
        <f>AH31+AI31</f>
        <v>0</v>
      </c>
      <c r="AH31" s="376">
        <f>SUMIF($E$32:$E$33,$D31,AH$32:AH$33)</f>
        <v>0</v>
      </c>
      <c r="AI31" s="377">
        <f>SUMIF($E$32:$E$33,$D31,AI$32:AI$33)</f>
        <v>0</v>
      </c>
      <c r="AJ31" s="647">
        <f>SUMIF($E$32:$E$33,$D31,AJ$32:AJ$33)</f>
        <v>0</v>
      </c>
      <c r="AK31" s="376">
        <f>SUMIF($E$32:$E$33,$D31,AK$32:AK$33)</f>
        <v>0</v>
      </c>
      <c r="AL31" s="377">
        <f>SUMIF($E$32:$E$33,$D31,AL$32:AL$33)</f>
        <v>0</v>
      </c>
      <c r="AM31" s="646">
        <f>AN31+AO31</f>
        <v>0</v>
      </c>
      <c r="AN31" s="376">
        <f>SUMIF($E$32:$E$33,$D31,AN$32:AN$33)</f>
        <v>0</v>
      </c>
      <c r="AO31" s="377">
        <f>SUMIF($E$32:$E$33,$D31,AO$32:AO$33)</f>
        <v>0</v>
      </c>
      <c r="AP31" s="647">
        <f>SUMIF($E$32:$E$33,$D31,AP$32:AP$33)</f>
        <v>0</v>
      </c>
      <c r="AQ31" s="376">
        <f>SUMIF($E$32:$E$33,$D31,AQ$32:AQ$33)</f>
        <v>0</v>
      </c>
      <c r="AR31" s="377">
        <f>SUMIF($E$32:$E$33,$D31,AR$32:AR$33)</f>
        <v>0</v>
      </c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 s="496"/>
      <c r="BE31" s="496"/>
      <c r="BF31" s="496"/>
      <c r="BG31" s="496"/>
      <c r="BH31" s="496"/>
      <c r="BI31" s="496"/>
      <c r="BJ31" s="496"/>
      <c r="BK31" s="496"/>
      <c r="BL31" s="496"/>
      <c r="BM31" s="496"/>
      <c r="BN31" s="496"/>
      <c r="BO31" s="496"/>
      <c r="BP31" s="496"/>
      <c r="BQ31" s="496"/>
      <c r="BR31" s="496"/>
      <c r="BS31" s="496"/>
      <c r="BT31" s="496"/>
      <c r="BU31" s="496"/>
      <c r="BV31" s="496"/>
    </row>
    <row r="32" spans="2:74" ht="15" hidden="1" customHeight="1">
      <c r="B32" s="340" t="s">
        <v>2303</v>
      </c>
      <c r="C32" s="356"/>
      <c r="D32" s="367"/>
      <c r="E32" s="865"/>
      <c r="F32" s="865"/>
      <c r="G32" s="556"/>
      <c r="H32" s="555"/>
      <c r="I32" s="556"/>
      <c r="J32" s="555"/>
      <c r="K32" s="556"/>
      <c r="L32" s="555"/>
      <c r="M32" s="556"/>
      <c r="N32" s="555"/>
      <c r="O32" s="370"/>
      <c r="P32" s="372"/>
      <c r="Q32" s="371"/>
      <c r="R32" s="372"/>
      <c r="S32" s="372"/>
      <c r="T32" s="371"/>
      <c r="U32" s="372"/>
      <c r="V32" s="372"/>
      <c r="W32" s="371"/>
      <c r="X32" s="372"/>
      <c r="Y32" s="372"/>
      <c r="Z32" s="371"/>
      <c r="AA32" s="372"/>
      <c r="AB32" s="372"/>
      <c r="AC32" s="371"/>
      <c r="AD32" s="372"/>
      <c r="AE32" s="372"/>
      <c r="AF32" s="371"/>
      <c r="AG32" s="372"/>
      <c r="AH32" s="372"/>
      <c r="AI32" s="371"/>
      <c r="AJ32" s="372"/>
      <c r="AK32" s="372"/>
      <c r="AL32" s="371"/>
      <c r="AM32" s="372"/>
      <c r="AN32" s="372"/>
      <c r="AO32" s="371"/>
      <c r="AP32" s="372"/>
      <c r="AQ32" s="372"/>
      <c r="AR32" s="371"/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  <c r="BD32" s="496"/>
      <c r="BE32" s="496"/>
      <c r="BF32" s="496"/>
      <c r="BG32" s="496"/>
      <c r="BH32" s="496"/>
      <c r="BI32" s="496"/>
      <c r="BJ32" s="496"/>
      <c r="BK32" s="496"/>
      <c r="BL32" s="496"/>
      <c r="BM32" s="496"/>
      <c r="BN32" s="496"/>
      <c r="BO32" s="496"/>
      <c r="BP32" s="496"/>
      <c r="BQ32" s="496"/>
      <c r="BR32" s="496"/>
      <c r="BS32" s="496"/>
      <c r="BT32" s="496"/>
      <c r="BU32" s="496"/>
      <c r="BV32" s="496"/>
    </row>
    <row r="33" spans="1:74" hidden="1">
      <c r="C33" s="356"/>
      <c r="D33" s="367"/>
      <c r="E33" s="368"/>
      <c r="F33" s="386"/>
      <c r="G33" s="556"/>
      <c r="H33" s="555"/>
      <c r="I33" s="556"/>
      <c r="J33" s="555"/>
      <c r="K33" s="556"/>
      <c r="L33" s="555"/>
      <c r="M33" s="556"/>
      <c r="N33" s="555"/>
      <c r="O33" s="370"/>
      <c r="P33" s="372"/>
      <c r="Q33" s="371"/>
      <c r="R33" s="372"/>
      <c r="S33" s="372"/>
      <c r="T33" s="371"/>
      <c r="U33" s="372"/>
      <c r="V33" s="372"/>
      <c r="W33" s="371"/>
      <c r="X33" s="372"/>
      <c r="Y33" s="372"/>
      <c r="Z33" s="371"/>
      <c r="AA33" s="372"/>
      <c r="AB33" s="372"/>
      <c r="AC33" s="371"/>
      <c r="AD33" s="372"/>
      <c r="AE33" s="372"/>
      <c r="AF33" s="371"/>
      <c r="AG33" s="372"/>
      <c r="AH33" s="372"/>
      <c r="AI33" s="371"/>
      <c r="AJ33" s="372"/>
      <c r="AK33" s="372"/>
      <c r="AL33" s="371"/>
      <c r="AM33" s="372"/>
      <c r="AN33" s="372"/>
      <c r="AO33" s="371"/>
      <c r="AP33" s="372"/>
      <c r="AQ33" s="372"/>
      <c r="AR33" s="371"/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  <c r="BD33" s="496"/>
      <c r="BE33" s="496"/>
      <c r="BF33" s="496"/>
      <c r="BG33" s="496"/>
      <c r="BH33" s="496"/>
      <c r="BI33" s="496"/>
      <c r="BJ33" s="496"/>
      <c r="BK33" s="496"/>
      <c r="BL33" s="496"/>
      <c r="BM33" s="496"/>
      <c r="BN33" s="496"/>
      <c r="BO33" s="496"/>
      <c r="BP33" s="496"/>
      <c r="BQ33" s="496"/>
      <c r="BR33" s="496"/>
      <c r="BS33" s="496"/>
      <c r="BT33" s="496"/>
      <c r="BU33" s="496"/>
      <c r="BV33" s="496"/>
    </row>
    <row r="34" spans="1:74" s="452" customFormat="1">
      <c r="A34" s="339"/>
      <c r="B34" s="340"/>
      <c r="C34" s="341"/>
      <c r="D34" s="451"/>
      <c r="E34" s="451"/>
      <c r="F34" s="451"/>
      <c r="G34" s="503"/>
      <c r="H34" s="504"/>
      <c r="I34" s="503"/>
      <c r="J34" s="504"/>
      <c r="K34" s="503"/>
      <c r="L34" s="504"/>
      <c r="M34" s="503"/>
      <c r="N34" s="504"/>
      <c r="O34" s="501"/>
      <c r="P34" s="451"/>
      <c r="Q34" s="502"/>
      <c r="R34" s="451"/>
      <c r="S34" s="451"/>
      <c r="T34" s="502"/>
      <c r="U34" s="451"/>
      <c r="V34" s="451"/>
      <c r="W34" s="502"/>
      <c r="X34" s="451"/>
      <c r="Y34" s="451"/>
      <c r="Z34" s="502"/>
      <c r="AA34" s="451"/>
      <c r="AB34" s="451"/>
      <c r="AC34" s="502"/>
      <c r="AD34" s="451"/>
      <c r="AE34" s="451"/>
      <c r="AF34" s="502"/>
      <c r="AG34" s="451"/>
      <c r="AH34" s="451"/>
      <c r="AI34" s="502"/>
      <c r="AJ34" s="451"/>
      <c r="AK34" s="451"/>
      <c r="AL34" s="502"/>
      <c r="AM34" s="451"/>
      <c r="AN34" s="451"/>
      <c r="AO34" s="502"/>
      <c r="AP34" s="451"/>
      <c r="AQ34" s="451"/>
      <c r="AR34" s="502"/>
      <c r="AS34" s="508"/>
      <c r="AT34" s="508"/>
      <c r="AU34" s="508"/>
      <c r="AV34" s="508"/>
      <c r="AW34" s="508"/>
      <c r="AX34" s="508"/>
      <c r="AY34" s="508"/>
      <c r="AZ34" s="508"/>
      <c r="BA34" s="508"/>
      <c r="BB34" s="508"/>
      <c r="BC34" s="508"/>
      <c r="BD34" s="508"/>
      <c r="BE34" s="508"/>
      <c r="BF34" s="508"/>
      <c r="BG34" s="508"/>
      <c r="BH34" s="508"/>
      <c r="BI34" s="508"/>
      <c r="BJ34" s="508"/>
      <c r="BK34" s="508"/>
      <c r="BL34" s="508"/>
      <c r="BM34" s="508"/>
      <c r="BN34" s="508"/>
      <c r="BO34" s="508"/>
      <c r="BP34" s="508"/>
      <c r="BQ34" s="508"/>
      <c r="BR34" s="508"/>
      <c r="BS34" s="508"/>
      <c r="BT34" s="508"/>
      <c r="BU34" s="508"/>
      <c r="BV34" s="508"/>
    </row>
    <row r="35" spans="1:74" s="81" customFormat="1" ht="12.75">
      <c r="A35" s="405" t="s">
        <v>1392</v>
      </c>
      <c r="G35" s="449"/>
      <c r="H35" s="445"/>
      <c r="I35" s="449"/>
      <c r="J35" s="445"/>
      <c r="K35" s="449"/>
      <c r="L35" s="445"/>
      <c r="M35" s="449"/>
      <c r="N35" s="445"/>
      <c r="O35" s="412"/>
      <c r="P35" s="413"/>
      <c r="Q35" s="413"/>
      <c r="R35" s="312"/>
      <c r="S35" s="312"/>
      <c r="T35" s="413"/>
      <c r="U35" s="312"/>
      <c r="V35" s="413"/>
      <c r="W35" s="413"/>
      <c r="X35" s="312"/>
      <c r="Y35" s="312"/>
      <c r="Z35" s="413"/>
      <c r="AA35" s="312"/>
      <c r="AB35" s="413"/>
      <c r="AC35" s="413"/>
      <c r="AD35" s="312"/>
      <c r="AE35" s="312"/>
      <c r="AF35" s="413"/>
      <c r="AG35" s="312"/>
      <c r="AH35" s="413"/>
      <c r="AI35" s="413"/>
      <c r="AJ35" s="312"/>
      <c r="AK35" s="312"/>
      <c r="AL35" s="413"/>
      <c r="AM35" s="312"/>
      <c r="AN35" s="413"/>
      <c r="AO35" s="413"/>
      <c r="AP35" s="312"/>
      <c r="AQ35" s="312"/>
      <c r="AR35" s="413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12"/>
      <c r="BH35" s="312"/>
      <c r="BI35" s="312"/>
      <c r="BJ35" s="312"/>
      <c r="BK35" s="312"/>
      <c r="BL35" s="312"/>
      <c r="BM35" s="312"/>
      <c r="BN35" s="312"/>
      <c r="BO35" s="312"/>
      <c r="BP35" s="312"/>
      <c r="BQ35" s="312"/>
      <c r="BR35" s="312"/>
      <c r="BS35" s="312"/>
      <c r="BT35" s="312"/>
      <c r="BU35" s="312"/>
      <c r="BV35" s="312"/>
    </row>
    <row r="36" spans="1:74" customFormat="1" ht="13.5" thickBot="1">
      <c r="A36" s="410"/>
      <c r="G36" s="448"/>
      <c r="H36" s="444"/>
      <c r="I36" s="448"/>
      <c r="J36" s="444"/>
      <c r="K36" s="448"/>
      <c r="L36" s="444"/>
      <c r="M36" s="448"/>
      <c r="N36" s="444"/>
      <c r="O36" s="338"/>
      <c r="P36" s="411"/>
      <c r="Q36" s="411"/>
      <c r="R36" s="285"/>
      <c r="S36" s="285"/>
      <c r="T36" s="411"/>
      <c r="U36" s="285"/>
      <c r="V36" s="411"/>
      <c r="W36" s="411"/>
      <c r="X36" s="285"/>
      <c r="Y36" s="285"/>
      <c r="Z36" s="411"/>
      <c r="AA36" s="285"/>
      <c r="AB36" s="411"/>
      <c r="AC36" s="411"/>
      <c r="AD36" s="285"/>
      <c r="AE36" s="285"/>
      <c r="AF36" s="411"/>
      <c r="AG36" s="285"/>
      <c r="AH36" s="411"/>
      <c r="AI36" s="411"/>
      <c r="AJ36" s="285"/>
      <c r="AK36" s="285"/>
      <c r="AL36" s="411"/>
      <c r="AM36" s="285"/>
      <c r="AN36" s="411"/>
      <c r="AO36" s="411"/>
      <c r="AP36" s="285"/>
      <c r="AQ36" s="285"/>
      <c r="AR36" s="411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285"/>
      <c r="BO36" s="285"/>
      <c r="BP36" s="285"/>
      <c r="BQ36" s="285"/>
      <c r="BR36" s="285"/>
      <c r="BS36" s="285"/>
      <c r="BT36" s="285"/>
      <c r="BU36" s="285"/>
      <c r="BV36" s="285"/>
    </row>
    <row r="37" spans="1:74" ht="16.5" thickTop="1">
      <c r="A37" s="406"/>
      <c r="B37" s="841"/>
      <c r="C37" s="414" t="s">
        <v>2304</v>
      </c>
      <c r="D37" s="859" t="str">
        <f>"1." &amp; ROMAN(B37)</f>
        <v>1.</v>
      </c>
      <c r="E37" s="434" t="s">
        <v>1464</v>
      </c>
      <c r="F37" s="417"/>
      <c r="G37" s="551" t="e">
        <f t="shared" ref="G37:N37" si="16">G38+G39+G40</f>
        <v>#VALUE!</v>
      </c>
      <c r="H37" s="550" t="e">
        <f t="shared" si="16"/>
        <v>#VALUE!</v>
      </c>
      <c r="I37" s="551" t="e">
        <f t="shared" si="16"/>
        <v>#VALUE!</v>
      </c>
      <c r="J37" s="550" t="e">
        <f t="shared" si="16"/>
        <v>#VALUE!</v>
      </c>
      <c r="K37" s="551" t="e">
        <f t="shared" si="16"/>
        <v>#VALUE!</v>
      </c>
      <c r="L37" s="550" t="e">
        <f t="shared" si="16"/>
        <v>#VALUE!</v>
      </c>
      <c r="M37" s="551" t="e">
        <f t="shared" si="16"/>
        <v>#VALUE!</v>
      </c>
      <c r="N37" s="550" t="e">
        <f t="shared" si="16"/>
        <v>#VALUE!</v>
      </c>
      <c r="O37" s="418" t="e">
        <f>P37+Q37</f>
        <v>#VALUE!</v>
      </c>
      <c r="P37" s="435" t="e">
        <f>P38+P39+P40</f>
        <v>#VALUE!</v>
      </c>
      <c r="Q37" s="436" t="e">
        <f>Q38+Q39+Q40</f>
        <v>#VALUE!</v>
      </c>
      <c r="R37" s="649" t="e">
        <f>R38+R39+R40</f>
        <v>#VALUE!</v>
      </c>
      <c r="S37" s="435" t="e">
        <f>S38+S39+S40</f>
        <v>#VALUE!</v>
      </c>
      <c r="T37" s="436" t="e">
        <f>T38+T39+T40</f>
        <v>#VALUE!</v>
      </c>
      <c r="U37" s="650" t="e">
        <f>V37+W37</f>
        <v>#VALUE!</v>
      </c>
      <c r="V37" s="435" t="e">
        <f>V38+V39+V40</f>
        <v>#VALUE!</v>
      </c>
      <c r="W37" s="436" t="e">
        <f>W38+W39+W40</f>
        <v>#VALUE!</v>
      </c>
      <c r="X37" s="649" t="e">
        <f>X38+X39+X40</f>
        <v>#VALUE!</v>
      </c>
      <c r="Y37" s="435" t="e">
        <f>Y38+Y39+Y40</f>
        <v>#VALUE!</v>
      </c>
      <c r="Z37" s="436" t="e">
        <f>Z38+Z39+Z40</f>
        <v>#VALUE!</v>
      </c>
      <c r="AA37" s="650" t="e">
        <f>AB37+AC37</f>
        <v>#VALUE!</v>
      </c>
      <c r="AB37" s="435" t="e">
        <f>AB38+AB39+AB40</f>
        <v>#VALUE!</v>
      </c>
      <c r="AC37" s="436" t="e">
        <f>AC38+AC39+AC40</f>
        <v>#VALUE!</v>
      </c>
      <c r="AD37" s="649" t="e">
        <f>AD38+AD39+AD40</f>
        <v>#VALUE!</v>
      </c>
      <c r="AE37" s="435" t="e">
        <f>AE38+AE39+AE40</f>
        <v>#VALUE!</v>
      </c>
      <c r="AF37" s="436" t="e">
        <f>AF38+AF39+AF40</f>
        <v>#VALUE!</v>
      </c>
      <c r="AG37" s="650" t="e">
        <f>AH37+AI37</f>
        <v>#VALUE!</v>
      </c>
      <c r="AH37" s="435" t="e">
        <f>AH38+AH39+AH40</f>
        <v>#VALUE!</v>
      </c>
      <c r="AI37" s="436" t="e">
        <f>AI38+AI39+AI40</f>
        <v>#VALUE!</v>
      </c>
      <c r="AJ37" s="649" t="e">
        <f>AJ38+AJ39+AJ40</f>
        <v>#VALUE!</v>
      </c>
      <c r="AK37" s="435" t="e">
        <f>AK38+AK39+AK40</f>
        <v>#VALUE!</v>
      </c>
      <c r="AL37" s="436" t="e">
        <f>AL38+AL39+AL40</f>
        <v>#VALUE!</v>
      </c>
      <c r="AM37" s="650" t="e">
        <f>AN37+AO37</f>
        <v>#VALUE!</v>
      </c>
      <c r="AN37" s="435" t="e">
        <f>AN38+AN39+AN40</f>
        <v>#VALUE!</v>
      </c>
      <c r="AO37" s="436" t="e">
        <f>AO38+AO39+AO40</f>
        <v>#VALUE!</v>
      </c>
      <c r="AP37" s="649" t="e">
        <f>AP38+AP39+AP40</f>
        <v>#VALUE!</v>
      </c>
      <c r="AQ37" s="435" t="e">
        <f>AQ38+AQ39+AQ40</f>
        <v>#VALUE!</v>
      </c>
      <c r="AR37" s="436" t="e">
        <f>AR38+AR39+AR40</f>
        <v>#VALUE!</v>
      </c>
      <c r="AS37" s="496"/>
      <c r="AT37" s="496"/>
      <c r="AU37" s="496"/>
      <c r="AV37" s="496"/>
      <c r="AW37" s="496"/>
      <c r="AX37" s="496"/>
      <c r="AY37" s="496"/>
      <c r="AZ37" s="496"/>
      <c r="BA37" s="496"/>
      <c r="BB37" s="496"/>
      <c r="BC37" s="496"/>
      <c r="BD37" s="496"/>
      <c r="BE37" s="496"/>
      <c r="BF37" s="496"/>
      <c r="BG37" s="496"/>
      <c r="BH37" s="496"/>
      <c r="BI37" s="496"/>
      <c r="BJ37" s="496"/>
      <c r="BK37" s="496"/>
      <c r="BL37" s="496"/>
      <c r="BM37" s="496"/>
      <c r="BN37" s="496"/>
      <c r="BO37" s="496"/>
      <c r="BP37" s="496"/>
      <c r="BQ37" s="496"/>
      <c r="BR37" s="496"/>
      <c r="BS37" s="496"/>
      <c r="BT37" s="496"/>
      <c r="BU37" s="496"/>
      <c r="BV37" s="496"/>
    </row>
    <row r="38" spans="1:74" ht="14.25">
      <c r="A38" s="406"/>
      <c r="B38" s="841"/>
      <c r="C38" s="407"/>
      <c r="D38" s="860"/>
      <c r="E38" s="378" t="s">
        <v>1884</v>
      </c>
      <c r="F38" s="388" t="s">
        <v>934</v>
      </c>
      <c r="G38" s="539" t="s">
        <v>960</v>
      </c>
      <c r="H38" s="538" t="s">
        <v>960</v>
      </c>
      <c r="I38" s="539" t="s">
        <v>960</v>
      </c>
      <c r="J38" s="538" t="s">
        <v>960</v>
      </c>
      <c r="K38" s="539" t="s">
        <v>960</v>
      </c>
      <c r="L38" s="538" t="s">
        <v>960</v>
      </c>
      <c r="M38" s="539" t="s">
        <v>960</v>
      </c>
      <c r="N38" s="538" t="s">
        <v>960</v>
      </c>
      <c r="O38" s="364" t="e">
        <f>P38+Q38</f>
        <v>#VALUE!</v>
      </c>
      <c r="P38" s="376" t="s">
        <v>960</v>
      </c>
      <c r="Q38" s="377" t="s">
        <v>960</v>
      </c>
      <c r="R38" s="647" t="s">
        <v>960</v>
      </c>
      <c r="S38" s="376" t="s">
        <v>960</v>
      </c>
      <c r="T38" s="377" t="s">
        <v>960</v>
      </c>
      <c r="U38" s="646" t="e">
        <f>V38+W38</f>
        <v>#VALUE!</v>
      </c>
      <c r="V38" s="376" t="s">
        <v>960</v>
      </c>
      <c r="W38" s="377" t="s">
        <v>960</v>
      </c>
      <c r="X38" s="647" t="s">
        <v>960</v>
      </c>
      <c r="Y38" s="376" t="s">
        <v>960</v>
      </c>
      <c r="Z38" s="377" t="s">
        <v>960</v>
      </c>
      <c r="AA38" s="646" t="e">
        <f>AB38+AC38</f>
        <v>#VALUE!</v>
      </c>
      <c r="AB38" s="376" t="s">
        <v>960</v>
      </c>
      <c r="AC38" s="377" t="s">
        <v>960</v>
      </c>
      <c r="AD38" s="647" t="s">
        <v>960</v>
      </c>
      <c r="AE38" s="376" t="s">
        <v>960</v>
      </c>
      <c r="AF38" s="377" t="s">
        <v>960</v>
      </c>
      <c r="AG38" s="646" t="e">
        <f>AH38+AI38</f>
        <v>#VALUE!</v>
      </c>
      <c r="AH38" s="376" t="s">
        <v>960</v>
      </c>
      <c r="AI38" s="377" t="s">
        <v>960</v>
      </c>
      <c r="AJ38" s="647" t="s">
        <v>960</v>
      </c>
      <c r="AK38" s="376" t="s">
        <v>960</v>
      </c>
      <c r="AL38" s="377" t="s">
        <v>960</v>
      </c>
      <c r="AM38" s="646" t="e">
        <f>AN38+AO38</f>
        <v>#VALUE!</v>
      </c>
      <c r="AN38" s="376" t="s">
        <v>960</v>
      </c>
      <c r="AO38" s="377" t="s">
        <v>960</v>
      </c>
      <c r="AP38" s="647" t="s">
        <v>960</v>
      </c>
      <c r="AQ38" s="376" t="s">
        <v>960</v>
      </c>
      <c r="AR38" s="377" t="s">
        <v>960</v>
      </c>
      <c r="AS38" s="496"/>
      <c r="AT38" s="496"/>
      <c r="AU38" s="496"/>
      <c r="AV38" s="496"/>
      <c r="AW38" s="496"/>
      <c r="AX38" s="496"/>
      <c r="AY38" s="496"/>
      <c r="AZ38" s="496"/>
      <c r="BA38" s="496"/>
      <c r="BB38" s="496"/>
      <c r="BC38" s="496"/>
      <c r="BD38" s="496"/>
      <c r="BE38" s="496"/>
      <c r="BF38" s="496"/>
      <c r="BG38" s="496"/>
      <c r="BH38" s="496"/>
      <c r="BI38" s="496"/>
      <c r="BJ38" s="496"/>
      <c r="BK38" s="496"/>
      <c r="BL38" s="496"/>
      <c r="BM38" s="496"/>
      <c r="BN38" s="496"/>
      <c r="BO38" s="496"/>
      <c r="BP38" s="496"/>
      <c r="BQ38" s="496"/>
      <c r="BR38" s="496"/>
      <c r="BS38" s="496"/>
      <c r="BT38" s="496"/>
      <c r="BU38" s="496"/>
      <c r="BV38" s="496"/>
    </row>
    <row r="39" spans="1:74" ht="14.25">
      <c r="A39" s="340"/>
      <c r="B39" s="841"/>
      <c r="C39" s="407"/>
      <c r="D39" s="860"/>
      <c r="E39" s="378" t="s">
        <v>1887</v>
      </c>
      <c r="F39" s="388" t="s">
        <v>936</v>
      </c>
      <c r="G39" s="539" t="s">
        <v>960</v>
      </c>
      <c r="H39" s="538" t="s">
        <v>960</v>
      </c>
      <c r="I39" s="539" t="s">
        <v>960</v>
      </c>
      <c r="J39" s="538" t="s">
        <v>960</v>
      </c>
      <c r="K39" s="539" t="s">
        <v>960</v>
      </c>
      <c r="L39" s="538" t="s">
        <v>960</v>
      </c>
      <c r="M39" s="539" t="s">
        <v>960</v>
      </c>
      <c r="N39" s="538" t="s">
        <v>960</v>
      </c>
      <c r="O39" s="364" t="e">
        <f>P39+Q39</f>
        <v>#VALUE!</v>
      </c>
      <c r="P39" s="376" t="s">
        <v>960</v>
      </c>
      <c r="Q39" s="377" t="s">
        <v>960</v>
      </c>
      <c r="R39" s="647" t="s">
        <v>960</v>
      </c>
      <c r="S39" s="376" t="s">
        <v>960</v>
      </c>
      <c r="T39" s="377" t="s">
        <v>960</v>
      </c>
      <c r="U39" s="646" t="e">
        <f>V39+W39</f>
        <v>#VALUE!</v>
      </c>
      <c r="V39" s="376" t="s">
        <v>960</v>
      </c>
      <c r="W39" s="377" t="s">
        <v>960</v>
      </c>
      <c r="X39" s="647" t="s">
        <v>960</v>
      </c>
      <c r="Y39" s="376" t="s">
        <v>960</v>
      </c>
      <c r="Z39" s="377" t="s">
        <v>960</v>
      </c>
      <c r="AA39" s="646" t="e">
        <f>AB39+AC39</f>
        <v>#VALUE!</v>
      </c>
      <c r="AB39" s="376" t="s">
        <v>960</v>
      </c>
      <c r="AC39" s="377" t="s">
        <v>960</v>
      </c>
      <c r="AD39" s="647" t="s">
        <v>960</v>
      </c>
      <c r="AE39" s="376" t="s">
        <v>960</v>
      </c>
      <c r="AF39" s="377" t="s">
        <v>960</v>
      </c>
      <c r="AG39" s="646" t="e">
        <f>AH39+AI39</f>
        <v>#VALUE!</v>
      </c>
      <c r="AH39" s="376" t="s">
        <v>960</v>
      </c>
      <c r="AI39" s="377" t="s">
        <v>960</v>
      </c>
      <c r="AJ39" s="647" t="s">
        <v>960</v>
      </c>
      <c r="AK39" s="376" t="s">
        <v>960</v>
      </c>
      <c r="AL39" s="377" t="s">
        <v>960</v>
      </c>
      <c r="AM39" s="646" t="e">
        <f>AN39+AO39</f>
        <v>#VALUE!</v>
      </c>
      <c r="AN39" s="376" t="s">
        <v>960</v>
      </c>
      <c r="AO39" s="377" t="s">
        <v>960</v>
      </c>
      <c r="AP39" s="647" t="s">
        <v>960</v>
      </c>
      <c r="AQ39" s="376" t="s">
        <v>960</v>
      </c>
      <c r="AR39" s="377" t="s">
        <v>960</v>
      </c>
      <c r="AS39" s="496"/>
      <c r="AT39" s="496"/>
      <c r="AU39" s="496"/>
      <c r="AV39" s="496"/>
      <c r="AW39" s="496"/>
      <c r="AX39" s="496"/>
      <c r="AY39" s="496"/>
      <c r="AZ39" s="496"/>
      <c r="BA39" s="496"/>
      <c r="BB39" s="496"/>
      <c r="BC39" s="496"/>
      <c r="BD39" s="496"/>
      <c r="BE39" s="496"/>
      <c r="BF39" s="496"/>
      <c r="BG39" s="496"/>
      <c r="BH39" s="496"/>
      <c r="BI39" s="496"/>
      <c r="BJ39" s="496"/>
      <c r="BK39" s="496"/>
      <c r="BL39" s="496"/>
      <c r="BM39" s="496"/>
      <c r="BN39" s="496"/>
      <c r="BO39" s="496"/>
      <c r="BP39" s="496"/>
      <c r="BQ39" s="496"/>
      <c r="BR39" s="496"/>
      <c r="BS39" s="496"/>
      <c r="BT39" s="496"/>
      <c r="BU39" s="496"/>
      <c r="BV39" s="496"/>
    </row>
    <row r="40" spans="1:74" ht="15" thickBot="1">
      <c r="A40" s="340"/>
      <c r="B40" s="841"/>
      <c r="C40" s="407"/>
      <c r="D40" s="860"/>
      <c r="E40" s="378" t="s">
        <v>1395</v>
      </c>
      <c r="F40" s="388" t="s">
        <v>937</v>
      </c>
      <c r="G40" s="539" t="s">
        <v>960</v>
      </c>
      <c r="H40" s="538" t="s">
        <v>960</v>
      </c>
      <c r="I40" s="539" t="s">
        <v>960</v>
      </c>
      <c r="J40" s="538" t="s">
        <v>960</v>
      </c>
      <c r="K40" s="539" t="s">
        <v>960</v>
      </c>
      <c r="L40" s="538" t="s">
        <v>960</v>
      </c>
      <c r="M40" s="539" t="s">
        <v>960</v>
      </c>
      <c r="N40" s="538" t="s">
        <v>960</v>
      </c>
      <c r="O40" s="364" t="e">
        <f>P40+Q40</f>
        <v>#VALUE!</v>
      </c>
      <c r="P40" s="376" t="s">
        <v>960</v>
      </c>
      <c r="Q40" s="377" t="s">
        <v>960</v>
      </c>
      <c r="R40" s="647" t="s">
        <v>960</v>
      </c>
      <c r="S40" s="376" t="s">
        <v>960</v>
      </c>
      <c r="T40" s="377" t="s">
        <v>960</v>
      </c>
      <c r="U40" s="646" t="e">
        <f>V40+W40</f>
        <v>#VALUE!</v>
      </c>
      <c r="V40" s="376" t="s">
        <v>960</v>
      </c>
      <c r="W40" s="377" t="s">
        <v>960</v>
      </c>
      <c r="X40" s="647" t="s">
        <v>960</v>
      </c>
      <c r="Y40" s="376" t="s">
        <v>960</v>
      </c>
      <c r="Z40" s="377" t="s">
        <v>960</v>
      </c>
      <c r="AA40" s="646" t="e">
        <f>AB40+AC40</f>
        <v>#VALUE!</v>
      </c>
      <c r="AB40" s="376" t="s">
        <v>960</v>
      </c>
      <c r="AC40" s="377" t="s">
        <v>960</v>
      </c>
      <c r="AD40" s="647" t="s">
        <v>960</v>
      </c>
      <c r="AE40" s="376" t="s">
        <v>960</v>
      </c>
      <c r="AF40" s="377" t="s">
        <v>960</v>
      </c>
      <c r="AG40" s="646" t="e">
        <f>AH40+AI40</f>
        <v>#VALUE!</v>
      </c>
      <c r="AH40" s="376" t="s">
        <v>960</v>
      </c>
      <c r="AI40" s="377" t="s">
        <v>960</v>
      </c>
      <c r="AJ40" s="647" t="s">
        <v>960</v>
      </c>
      <c r="AK40" s="376" t="s">
        <v>960</v>
      </c>
      <c r="AL40" s="377" t="s">
        <v>960</v>
      </c>
      <c r="AM40" s="646" t="e">
        <f>AN40+AO40</f>
        <v>#VALUE!</v>
      </c>
      <c r="AN40" s="376" t="s">
        <v>960</v>
      </c>
      <c r="AO40" s="377" t="s">
        <v>960</v>
      </c>
      <c r="AP40" s="647" t="s">
        <v>960</v>
      </c>
      <c r="AQ40" s="376" t="s">
        <v>960</v>
      </c>
      <c r="AR40" s="377" t="s">
        <v>960</v>
      </c>
      <c r="AS40" s="496"/>
      <c r="AT40" s="496"/>
      <c r="AU40" s="496"/>
      <c r="AV40" s="496"/>
      <c r="AW40" s="496"/>
      <c r="AX40" s="496"/>
      <c r="AY40" s="496"/>
      <c r="AZ40" s="496"/>
      <c r="BA40" s="496"/>
      <c r="BB40" s="496"/>
      <c r="BC40" s="496"/>
      <c r="BD40" s="496"/>
      <c r="BE40" s="496"/>
      <c r="BF40" s="496"/>
      <c r="BG40" s="496"/>
      <c r="BH40" s="496"/>
      <c r="BI40" s="496"/>
      <c r="BJ40" s="496"/>
      <c r="BK40" s="496"/>
      <c r="BL40" s="496"/>
      <c r="BM40" s="496"/>
      <c r="BN40" s="496"/>
      <c r="BO40" s="496"/>
      <c r="BP40" s="496"/>
      <c r="BQ40" s="496"/>
      <c r="BR40" s="496"/>
      <c r="BS40" s="496"/>
      <c r="BT40" s="496"/>
      <c r="BU40" s="496"/>
      <c r="BV40" s="496"/>
    </row>
    <row r="41" spans="1:74" customFormat="1" ht="12" customHeight="1" thickTop="1">
      <c r="A41" s="410"/>
      <c r="D41" s="429"/>
      <c r="E41" s="429"/>
      <c r="F41" s="429"/>
      <c r="G41" s="450"/>
      <c r="H41" s="446"/>
      <c r="I41" s="450"/>
      <c r="J41" s="446"/>
      <c r="K41" s="450"/>
      <c r="L41" s="446"/>
      <c r="M41" s="450"/>
      <c r="N41" s="446"/>
      <c r="O41" s="430"/>
      <c r="P41" s="429"/>
      <c r="Q41" s="431"/>
      <c r="R41" s="429"/>
      <c r="S41" s="429"/>
      <c r="T41" s="431"/>
      <c r="U41" s="429"/>
      <c r="V41" s="429"/>
      <c r="W41" s="431"/>
      <c r="X41" s="429"/>
      <c r="Y41" s="429"/>
      <c r="Z41" s="431"/>
      <c r="AA41" s="429"/>
      <c r="AB41" s="429"/>
      <c r="AC41" s="431"/>
      <c r="AD41" s="429"/>
      <c r="AE41" s="429"/>
      <c r="AF41" s="431"/>
      <c r="AG41" s="429"/>
      <c r="AH41" s="429"/>
      <c r="AI41" s="431"/>
      <c r="AJ41" s="429"/>
      <c r="AK41" s="429"/>
      <c r="AL41" s="431"/>
      <c r="AM41" s="429"/>
      <c r="AN41" s="429"/>
      <c r="AO41" s="431"/>
      <c r="AP41" s="429"/>
      <c r="AQ41" s="429"/>
      <c r="AR41" s="431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</row>
    <row r="42" spans="1:74" s="81" customFormat="1" ht="12.75">
      <c r="A42" s="405" t="s">
        <v>1999</v>
      </c>
      <c r="G42" s="449"/>
      <c r="H42" s="445"/>
      <c r="I42" s="449"/>
      <c r="J42" s="445"/>
      <c r="K42" s="449"/>
      <c r="L42" s="445"/>
      <c r="M42" s="449"/>
      <c r="N42" s="445"/>
      <c r="O42" s="412"/>
      <c r="P42" s="312"/>
      <c r="Q42" s="413"/>
      <c r="R42" s="312"/>
      <c r="S42" s="312"/>
      <c r="T42" s="413"/>
      <c r="U42" s="312"/>
      <c r="V42" s="312"/>
      <c r="W42" s="413"/>
      <c r="X42" s="312"/>
      <c r="Y42" s="312"/>
      <c r="Z42" s="413"/>
      <c r="AA42" s="312"/>
      <c r="AB42" s="312"/>
      <c r="AC42" s="413"/>
      <c r="AD42" s="312"/>
      <c r="AE42" s="312"/>
      <c r="AF42" s="413"/>
      <c r="AG42" s="312"/>
      <c r="AH42" s="312"/>
      <c r="AI42" s="413"/>
      <c r="AJ42" s="312"/>
      <c r="AK42" s="312"/>
      <c r="AL42" s="413"/>
      <c r="AM42" s="312"/>
      <c r="AN42" s="312"/>
      <c r="AO42" s="413"/>
      <c r="AP42" s="312"/>
      <c r="AQ42" s="312"/>
      <c r="AR42" s="413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</row>
    <row r="43" spans="1:74" customFormat="1" ht="13.5" thickBot="1">
      <c r="A43" s="410"/>
      <c r="G43" s="448"/>
      <c r="H43" s="444"/>
      <c r="I43" s="448"/>
      <c r="J43" s="444"/>
      <c r="K43" s="448"/>
      <c r="L43" s="444"/>
      <c r="M43" s="448"/>
      <c r="N43" s="444"/>
      <c r="O43" s="338"/>
      <c r="P43" s="285"/>
      <c r="Q43" s="411"/>
      <c r="R43" s="285"/>
      <c r="S43" s="285"/>
      <c r="T43" s="411"/>
      <c r="U43" s="285"/>
      <c r="V43" s="285"/>
      <c r="W43" s="411"/>
      <c r="X43" s="285"/>
      <c r="Y43" s="285"/>
      <c r="Z43" s="411"/>
      <c r="AA43" s="285"/>
      <c r="AB43" s="285"/>
      <c r="AC43" s="411"/>
      <c r="AD43" s="285"/>
      <c r="AE43" s="285"/>
      <c r="AF43" s="411"/>
      <c r="AG43" s="285"/>
      <c r="AH43" s="285"/>
      <c r="AI43" s="411"/>
      <c r="AJ43" s="285"/>
      <c r="AK43" s="285"/>
      <c r="AL43" s="411"/>
      <c r="AM43" s="285"/>
      <c r="AN43" s="285"/>
      <c r="AO43" s="411"/>
      <c r="AP43" s="285"/>
      <c r="AQ43" s="285"/>
      <c r="AR43" s="411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</row>
    <row r="44" spans="1:74" ht="16.5" thickTop="1">
      <c r="A44" s="406"/>
      <c r="B44" s="844"/>
      <c r="C44" s="414" t="s">
        <v>2304</v>
      </c>
      <c r="D44" s="850" t="str">
        <f>"2." &amp; ROMAN(B44)</f>
        <v>2.</v>
      </c>
      <c r="E44" s="434" t="s">
        <v>2311</v>
      </c>
      <c r="F44" s="417"/>
      <c r="G44" s="543" t="e">
        <f t="shared" ref="G44:N44" si="17">G46+G47</f>
        <v>#VALUE!</v>
      </c>
      <c r="H44" s="545" t="e">
        <f t="shared" si="17"/>
        <v>#VALUE!</v>
      </c>
      <c r="I44" s="543" t="e">
        <f t="shared" si="17"/>
        <v>#VALUE!</v>
      </c>
      <c r="J44" s="545" t="e">
        <f t="shared" si="17"/>
        <v>#VALUE!</v>
      </c>
      <c r="K44" s="543" t="e">
        <f t="shared" si="17"/>
        <v>#VALUE!</v>
      </c>
      <c r="L44" s="545" t="e">
        <f t="shared" si="17"/>
        <v>#VALUE!</v>
      </c>
      <c r="M44" s="543" t="e">
        <f t="shared" si="17"/>
        <v>#VALUE!</v>
      </c>
      <c r="N44" s="545" t="e">
        <f t="shared" si="17"/>
        <v>#VALUE!</v>
      </c>
      <c r="O44" s="418" t="e">
        <f>P44+Q44</f>
        <v>#VALUE!</v>
      </c>
      <c r="P44" s="419" t="e">
        <f>P46+P47</f>
        <v>#VALUE!</v>
      </c>
      <c r="Q44" s="420" t="e">
        <f>Q46+Q47</f>
        <v>#VALUE!</v>
      </c>
      <c r="R44" s="650" t="e">
        <f>R46+R47</f>
        <v>#VALUE!</v>
      </c>
      <c r="S44" s="419" t="e">
        <f>S46+S47</f>
        <v>#VALUE!</v>
      </c>
      <c r="T44" s="420" t="e">
        <f>T46+T47</f>
        <v>#VALUE!</v>
      </c>
      <c r="U44" s="650" t="e">
        <f>V44+W44</f>
        <v>#VALUE!</v>
      </c>
      <c r="V44" s="419" t="e">
        <f>V46+V47</f>
        <v>#VALUE!</v>
      </c>
      <c r="W44" s="420" t="e">
        <f>W46+W47</f>
        <v>#VALUE!</v>
      </c>
      <c r="X44" s="650" t="e">
        <f>X46+X47</f>
        <v>#VALUE!</v>
      </c>
      <c r="Y44" s="419" t="e">
        <f>Y46+Y47</f>
        <v>#VALUE!</v>
      </c>
      <c r="Z44" s="420" t="e">
        <f>Z46+Z47</f>
        <v>#VALUE!</v>
      </c>
      <c r="AA44" s="650" t="e">
        <f>AB44+AC44</f>
        <v>#VALUE!</v>
      </c>
      <c r="AB44" s="419" t="e">
        <f>AB46+AB47</f>
        <v>#VALUE!</v>
      </c>
      <c r="AC44" s="420" t="e">
        <f>AC46+AC47</f>
        <v>#VALUE!</v>
      </c>
      <c r="AD44" s="650" t="e">
        <f>AD46+AD47</f>
        <v>#VALUE!</v>
      </c>
      <c r="AE44" s="419" t="e">
        <f>AE46+AE47</f>
        <v>#VALUE!</v>
      </c>
      <c r="AF44" s="420" t="e">
        <f>AF46+AF47</f>
        <v>#VALUE!</v>
      </c>
      <c r="AG44" s="650" t="e">
        <f>AH44+AI44</f>
        <v>#VALUE!</v>
      </c>
      <c r="AH44" s="419" t="e">
        <f>AH46+AH47</f>
        <v>#VALUE!</v>
      </c>
      <c r="AI44" s="420" t="e">
        <f>AI46+AI47</f>
        <v>#VALUE!</v>
      </c>
      <c r="AJ44" s="650" t="e">
        <f>AJ46+AJ47</f>
        <v>#VALUE!</v>
      </c>
      <c r="AK44" s="419" t="e">
        <f>AK46+AK47</f>
        <v>#VALUE!</v>
      </c>
      <c r="AL44" s="420" t="e">
        <f>AL46+AL47</f>
        <v>#VALUE!</v>
      </c>
      <c r="AM44" s="650" t="e">
        <f>AN44+AO44</f>
        <v>#VALUE!</v>
      </c>
      <c r="AN44" s="419" t="e">
        <f>AN46+AN47</f>
        <v>#VALUE!</v>
      </c>
      <c r="AO44" s="420" t="e">
        <f>AO46+AO47</f>
        <v>#VALUE!</v>
      </c>
      <c r="AP44" s="650" t="e">
        <f>AP46+AP47</f>
        <v>#VALUE!</v>
      </c>
      <c r="AQ44" s="419" t="e">
        <f>AQ46+AQ47</f>
        <v>#VALUE!</v>
      </c>
      <c r="AR44" s="420" t="e">
        <f>AR46+AR47</f>
        <v>#VALUE!</v>
      </c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  <c r="BD44" s="496"/>
      <c r="BE44" s="496"/>
      <c r="BF44" s="496"/>
      <c r="BG44" s="496"/>
      <c r="BH44" s="496"/>
      <c r="BI44" s="496"/>
      <c r="BJ44" s="496"/>
      <c r="BK44" s="496"/>
      <c r="BL44" s="496"/>
      <c r="BM44" s="496"/>
      <c r="BN44" s="496"/>
      <c r="BO44" s="496"/>
      <c r="BP44" s="496"/>
      <c r="BQ44" s="496"/>
      <c r="BR44" s="496"/>
      <c r="BS44" s="496"/>
      <c r="BT44" s="496"/>
      <c r="BU44" s="496"/>
      <c r="BV44" s="496"/>
    </row>
    <row r="45" spans="1:74" ht="56.25">
      <c r="A45" s="406"/>
      <c r="B45" s="844"/>
      <c r="C45" s="407"/>
      <c r="D45" s="851"/>
      <c r="E45" s="378" t="s">
        <v>1472</v>
      </c>
      <c r="F45" s="388" t="s">
        <v>1473</v>
      </c>
      <c r="G45" s="454" t="s">
        <v>2000</v>
      </c>
      <c r="H45" s="456" t="s">
        <v>2000</v>
      </c>
      <c r="I45" s="454" t="s">
        <v>2000</v>
      </c>
      <c r="J45" s="456" t="s">
        <v>2000</v>
      </c>
      <c r="K45" s="454" t="s">
        <v>2000</v>
      </c>
      <c r="L45" s="456" t="s">
        <v>2000</v>
      </c>
      <c r="M45" s="454" t="s">
        <v>2000</v>
      </c>
      <c r="N45" s="456" t="s">
        <v>2000</v>
      </c>
      <c r="O45" s="364" t="s">
        <v>2000</v>
      </c>
      <c r="P45" s="366" t="s">
        <v>2000</v>
      </c>
      <c r="Q45" s="365" t="s">
        <v>2000</v>
      </c>
      <c r="R45" s="646" t="s">
        <v>2000</v>
      </c>
      <c r="S45" s="366" t="s">
        <v>2000</v>
      </c>
      <c r="T45" s="365" t="s">
        <v>2000</v>
      </c>
      <c r="U45" s="646" t="s">
        <v>2000</v>
      </c>
      <c r="V45" s="366" t="s">
        <v>2000</v>
      </c>
      <c r="W45" s="365" t="s">
        <v>2000</v>
      </c>
      <c r="X45" s="646" t="s">
        <v>2000</v>
      </c>
      <c r="Y45" s="366" t="s">
        <v>2000</v>
      </c>
      <c r="Z45" s="365" t="s">
        <v>2000</v>
      </c>
      <c r="AA45" s="646" t="s">
        <v>2000</v>
      </c>
      <c r="AB45" s="366" t="s">
        <v>2000</v>
      </c>
      <c r="AC45" s="365" t="s">
        <v>2000</v>
      </c>
      <c r="AD45" s="646" t="s">
        <v>2000</v>
      </c>
      <c r="AE45" s="366" t="s">
        <v>2000</v>
      </c>
      <c r="AF45" s="365" t="s">
        <v>2000</v>
      </c>
      <c r="AG45" s="646" t="s">
        <v>2000</v>
      </c>
      <c r="AH45" s="366" t="s">
        <v>2000</v>
      </c>
      <c r="AI45" s="365" t="s">
        <v>2000</v>
      </c>
      <c r="AJ45" s="646" t="s">
        <v>2000</v>
      </c>
      <c r="AK45" s="366" t="s">
        <v>2000</v>
      </c>
      <c r="AL45" s="365" t="s">
        <v>2000</v>
      </c>
      <c r="AM45" s="646" t="s">
        <v>2000</v>
      </c>
      <c r="AN45" s="366" t="s">
        <v>2000</v>
      </c>
      <c r="AO45" s="365" t="s">
        <v>2000</v>
      </c>
      <c r="AP45" s="646" t="s">
        <v>2000</v>
      </c>
      <c r="AQ45" s="366" t="s">
        <v>2000</v>
      </c>
      <c r="AR45" s="365" t="s">
        <v>2000</v>
      </c>
      <c r="AS45" s="496"/>
      <c r="AT45" s="496"/>
      <c r="AU45" s="496"/>
      <c r="AV45" s="496"/>
      <c r="AW45" s="496"/>
      <c r="AX45" s="496"/>
      <c r="AY45" s="496"/>
      <c r="AZ45" s="496"/>
      <c r="BA45" s="496"/>
      <c r="BB45" s="496"/>
      <c r="BC45" s="496"/>
      <c r="BD45" s="496"/>
      <c r="BE45" s="496"/>
      <c r="BF45" s="496"/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</row>
    <row r="46" spans="1:74" ht="14.25">
      <c r="A46" s="406"/>
      <c r="B46" s="844"/>
      <c r="C46" s="407"/>
      <c r="D46" s="851"/>
      <c r="E46" s="378" t="s">
        <v>2414</v>
      </c>
      <c r="F46" s="388" t="s">
        <v>945</v>
      </c>
      <c r="G46" s="539" t="s">
        <v>960</v>
      </c>
      <c r="H46" s="538" t="s">
        <v>960</v>
      </c>
      <c r="I46" s="539" t="s">
        <v>960</v>
      </c>
      <c r="J46" s="538" t="s">
        <v>960</v>
      </c>
      <c r="K46" s="539" t="s">
        <v>960</v>
      </c>
      <c r="L46" s="538" t="s">
        <v>960</v>
      </c>
      <c r="M46" s="539" t="s">
        <v>960</v>
      </c>
      <c r="N46" s="538" t="s">
        <v>960</v>
      </c>
      <c r="O46" s="364" t="e">
        <f>P46+Q46</f>
        <v>#VALUE!</v>
      </c>
      <c r="P46" s="376" t="s">
        <v>960</v>
      </c>
      <c r="Q46" s="377" t="s">
        <v>960</v>
      </c>
      <c r="R46" s="647" t="s">
        <v>960</v>
      </c>
      <c r="S46" s="376" t="s">
        <v>960</v>
      </c>
      <c r="T46" s="377" t="s">
        <v>960</v>
      </c>
      <c r="U46" s="646" t="e">
        <f>V46+W46</f>
        <v>#VALUE!</v>
      </c>
      <c r="V46" s="376" t="s">
        <v>960</v>
      </c>
      <c r="W46" s="377" t="s">
        <v>960</v>
      </c>
      <c r="X46" s="647" t="s">
        <v>960</v>
      </c>
      <c r="Y46" s="376" t="s">
        <v>960</v>
      </c>
      <c r="Z46" s="377" t="s">
        <v>960</v>
      </c>
      <c r="AA46" s="646" t="e">
        <f>AB46+AC46</f>
        <v>#VALUE!</v>
      </c>
      <c r="AB46" s="376" t="s">
        <v>960</v>
      </c>
      <c r="AC46" s="377" t="s">
        <v>960</v>
      </c>
      <c r="AD46" s="647" t="s">
        <v>960</v>
      </c>
      <c r="AE46" s="376" t="s">
        <v>960</v>
      </c>
      <c r="AF46" s="377" t="s">
        <v>960</v>
      </c>
      <c r="AG46" s="646" t="e">
        <f>AH46+AI46</f>
        <v>#VALUE!</v>
      </c>
      <c r="AH46" s="376" t="s">
        <v>960</v>
      </c>
      <c r="AI46" s="377" t="s">
        <v>960</v>
      </c>
      <c r="AJ46" s="647" t="s">
        <v>960</v>
      </c>
      <c r="AK46" s="376" t="s">
        <v>960</v>
      </c>
      <c r="AL46" s="377" t="s">
        <v>960</v>
      </c>
      <c r="AM46" s="646" t="e">
        <f>AN46+AO46</f>
        <v>#VALUE!</v>
      </c>
      <c r="AN46" s="376" t="s">
        <v>960</v>
      </c>
      <c r="AO46" s="377" t="s">
        <v>960</v>
      </c>
      <c r="AP46" s="647" t="s">
        <v>960</v>
      </c>
      <c r="AQ46" s="376" t="s">
        <v>960</v>
      </c>
      <c r="AR46" s="377" t="s">
        <v>960</v>
      </c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  <c r="BD46" s="496"/>
      <c r="BE46" s="496"/>
      <c r="BF46" s="496"/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</row>
    <row r="47" spans="1:74" ht="15" thickBot="1">
      <c r="A47" s="406"/>
      <c r="B47" s="844"/>
      <c r="C47" s="407"/>
      <c r="D47" s="852"/>
      <c r="E47" s="438" t="s">
        <v>2415</v>
      </c>
      <c r="F47" s="442" t="s">
        <v>946</v>
      </c>
      <c r="G47" s="562" t="s">
        <v>960</v>
      </c>
      <c r="H47" s="561" t="s">
        <v>960</v>
      </c>
      <c r="I47" s="562" t="s">
        <v>960</v>
      </c>
      <c r="J47" s="561" t="s">
        <v>960</v>
      </c>
      <c r="K47" s="562" t="s">
        <v>960</v>
      </c>
      <c r="L47" s="561" t="s">
        <v>960</v>
      </c>
      <c r="M47" s="562" t="s">
        <v>960</v>
      </c>
      <c r="N47" s="561" t="s">
        <v>960</v>
      </c>
      <c r="O47" s="440" t="e">
        <f>P47+Q47</f>
        <v>#VALUE!</v>
      </c>
      <c r="P47" s="506" t="s">
        <v>960</v>
      </c>
      <c r="Q47" s="507" t="s">
        <v>960</v>
      </c>
      <c r="R47" s="651" t="s">
        <v>960</v>
      </c>
      <c r="S47" s="506" t="s">
        <v>960</v>
      </c>
      <c r="T47" s="507" t="s">
        <v>960</v>
      </c>
      <c r="U47" s="654" t="e">
        <f>V47+W47</f>
        <v>#VALUE!</v>
      </c>
      <c r="V47" s="506" t="s">
        <v>960</v>
      </c>
      <c r="W47" s="507" t="s">
        <v>960</v>
      </c>
      <c r="X47" s="651" t="s">
        <v>960</v>
      </c>
      <c r="Y47" s="506" t="s">
        <v>960</v>
      </c>
      <c r="Z47" s="507" t="s">
        <v>960</v>
      </c>
      <c r="AA47" s="654" t="e">
        <f>AB47+AC47</f>
        <v>#VALUE!</v>
      </c>
      <c r="AB47" s="506" t="s">
        <v>960</v>
      </c>
      <c r="AC47" s="507" t="s">
        <v>960</v>
      </c>
      <c r="AD47" s="651" t="s">
        <v>960</v>
      </c>
      <c r="AE47" s="506" t="s">
        <v>960</v>
      </c>
      <c r="AF47" s="507" t="s">
        <v>960</v>
      </c>
      <c r="AG47" s="654" t="e">
        <f>AH47+AI47</f>
        <v>#VALUE!</v>
      </c>
      <c r="AH47" s="506" t="s">
        <v>960</v>
      </c>
      <c r="AI47" s="507" t="s">
        <v>960</v>
      </c>
      <c r="AJ47" s="651" t="s">
        <v>960</v>
      </c>
      <c r="AK47" s="506" t="s">
        <v>960</v>
      </c>
      <c r="AL47" s="507" t="s">
        <v>960</v>
      </c>
      <c r="AM47" s="654" t="e">
        <f>AN47+AO47</f>
        <v>#VALUE!</v>
      </c>
      <c r="AN47" s="506" t="s">
        <v>960</v>
      </c>
      <c r="AO47" s="507" t="s">
        <v>960</v>
      </c>
      <c r="AP47" s="651" t="s">
        <v>960</v>
      </c>
      <c r="AQ47" s="506" t="s">
        <v>960</v>
      </c>
      <c r="AR47" s="507" t="s">
        <v>960</v>
      </c>
      <c r="AS47" s="496"/>
      <c r="AT47" s="496"/>
      <c r="AU47" s="496"/>
      <c r="AV47" s="496"/>
      <c r="AW47" s="496"/>
      <c r="AX47" s="496"/>
      <c r="AY47" s="496"/>
      <c r="AZ47" s="496"/>
      <c r="BA47" s="496"/>
      <c r="BB47" s="496"/>
      <c r="BC47" s="496"/>
      <c r="BD47" s="496"/>
      <c r="BE47" s="496"/>
      <c r="BF47" s="496"/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</row>
    <row r="48" spans="1:74" customFormat="1" ht="13.5" thickTop="1">
      <c r="A48" s="410"/>
      <c r="G48" s="448"/>
      <c r="H48" s="444"/>
      <c r="I48" s="448"/>
      <c r="J48" s="444"/>
      <c r="K48" s="448"/>
      <c r="L48" s="444"/>
      <c r="M48" s="448"/>
      <c r="N48" s="444"/>
      <c r="O48" s="338"/>
      <c r="P48" s="285"/>
      <c r="Q48" s="411"/>
      <c r="R48" s="285"/>
      <c r="S48" s="285"/>
      <c r="T48" s="411"/>
      <c r="U48" s="285"/>
      <c r="V48" s="285"/>
      <c r="W48" s="411"/>
      <c r="X48" s="285"/>
      <c r="Y48" s="285"/>
      <c r="Z48" s="411"/>
      <c r="AA48" s="285"/>
      <c r="AB48" s="285"/>
      <c r="AC48" s="411"/>
      <c r="AD48" s="285"/>
      <c r="AE48" s="285"/>
      <c r="AF48" s="411"/>
      <c r="AG48" s="285"/>
      <c r="AH48" s="285"/>
      <c r="AI48" s="411"/>
      <c r="AJ48" s="285"/>
      <c r="AK48" s="285"/>
      <c r="AL48" s="411"/>
      <c r="AM48" s="285"/>
      <c r="AN48" s="285"/>
      <c r="AO48" s="411"/>
      <c r="AP48" s="285"/>
      <c r="AQ48" s="285"/>
      <c r="AR48" s="411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</row>
    <row r="49" spans="1:74" s="81" customFormat="1" ht="12.75">
      <c r="A49" s="405" t="s">
        <v>2001</v>
      </c>
      <c r="G49" s="449"/>
      <c r="H49" s="445"/>
      <c r="I49" s="449"/>
      <c r="J49" s="445"/>
      <c r="K49" s="449"/>
      <c r="L49" s="445"/>
      <c r="M49" s="449"/>
      <c r="N49" s="445"/>
      <c r="O49" s="412"/>
      <c r="P49" s="312"/>
      <c r="Q49" s="413"/>
      <c r="R49" s="312"/>
      <c r="S49" s="312"/>
      <c r="T49" s="413"/>
      <c r="U49" s="312"/>
      <c r="V49" s="312"/>
      <c r="W49" s="413"/>
      <c r="X49" s="312"/>
      <c r="Y49" s="312"/>
      <c r="Z49" s="413"/>
      <c r="AA49" s="312"/>
      <c r="AB49" s="312"/>
      <c r="AC49" s="413"/>
      <c r="AD49" s="312"/>
      <c r="AE49" s="312"/>
      <c r="AF49" s="413"/>
      <c r="AG49" s="312"/>
      <c r="AH49" s="312"/>
      <c r="AI49" s="413"/>
      <c r="AJ49" s="312"/>
      <c r="AK49" s="312"/>
      <c r="AL49" s="413"/>
      <c r="AM49" s="312"/>
      <c r="AN49" s="312"/>
      <c r="AO49" s="413"/>
      <c r="AP49" s="312"/>
      <c r="AQ49" s="312"/>
      <c r="AR49" s="413"/>
      <c r="AS49" s="312"/>
      <c r="AT49" s="312"/>
      <c r="AU49" s="312"/>
      <c r="AV49" s="312"/>
      <c r="AW49" s="312"/>
      <c r="AX49" s="312"/>
      <c r="AY49" s="312"/>
      <c r="AZ49" s="312"/>
      <c r="BA49" s="312"/>
      <c r="BB49" s="312"/>
      <c r="BC49" s="312"/>
      <c r="BD49" s="312"/>
      <c r="BE49" s="312"/>
      <c r="BF49" s="312"/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</row>
    <row r="50" spans="1:74" customFormat="1" ht="13.5" thickBot="1">
      <c r="A50" s="410"/>
      <c r="G50" s="448"/>
      <c r="H50" s="444"/>
      <c r="I50" s="448"/>
      <c r="J50" s="444"/>
      <c r="K50" s="448"/>
      <c r="L50" s="444"/>
      <c r="M50" s="448"/>
      <c r="N50" s="444"/>
      <c r="O50" s="338"/>
      <c r="P50" s="285"/>
      <c r="Q50" s="411"/>
      <c r="R50" s="285"/>
      <c r="S50" s="285"/>
      <c r="T50" s="411"/>
      <c r="U50" s="285"/>
      <c r="V50" s="285"/>
      <c r="W50" s="411"/>
      <c r="X50" s="285"/>
      <c r="Y50" s="285"/>
      <c r="Z50" s="411"/>
      <c r="AA50" s="285"/>
      <c r="AB50" s="285"/>
      <c r="AC50" s="411"/>
      <c r="AD50" s="285"/>
      <c r="AE50" s="285"/>
      <c r="AF50" s="411"/>
      <c r="AG50" s="285"/>
      <c r="AH50" s="285"/>
      <c r="AI50" s="411"/>
      <c r="AJ50" s="285"/>
      <c r="AK50" s="285"/>
      <c r="AL50" s="411"/>
      <c r="AM50" s="285"/>
      <c r="AN50" s="285"/>
      <c r="AO50" s="411"/>
      <c r="AP50" s="285"/>
      <c r="AQ50" s="285"/>
      <c r="AR50" s="411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</row>
    <row r="51" spans="1:74" ht="17.25" thickTop="1" thickBot="1">
      <c r="A51" s="406"/>
      <c r="C51" s="414" t="s">
        <v>2304</v>
      </c>
      <c r="D51" s="509" t="str">
        <f>"3." &amp; ROMAN(B51)</f>
        <v>3.</v>
      </c>
      <c r="E51" s="510" t="s">
        <v>1474</v>
      </c>
      <c r="F51" s="511"/>
      <c r="G51" s="566" t="s">
        <v>960</v>
      </c>
      <c r="H51" s="565" t="s">
        <v>960</v>
      </c>
      <c r="I51" s="566" t="s">
        <v>960</v>
      </c>
      <c r="J51" s="565" t="s">
        <v>960</v>
      </c>
      <c r="K51" s="566" t="s">
        <v>960</v>
      </c>
      <c r="L51" s="565" t="s">
        <v>960</v>
      </c>
      <c r="M51" s="566" t="s">
        <v>960</v>
      </c>
      <c r="N51" s="565" t="s">
        <v>960</v>
      </c>
      <c r="O51" s="505" t="e">
        <f>P51+Q51</f>
        <v>#VALUE!</v>
      </c>
      <c r="P51" s="512" t="s">
        <v>960</v>
      </c>
      <c r="Q51" s="513" t="s">
        <v>960</v>
      </c>
      <c r="R51" s="652" t="s">
        <v>960</v>
      </c>
      <c r="S51" s="512" t="s">
        <v>960</v>
      </c>
      <c r="T51" s="513" t="s">
        <v>960</v>
      </c>
      <c r="U51" s="655" t="e">
        <f>V51+W51</f>
        <v>#VALUE!</v>
      </c>
      <c r="V51" s="512" t="s">
        <v>960</v>
      </c>
      <c r="W51" s="513" t="s">
        <v>960</v>
      </c>
      <c r="X51" s="652" t="s">
        <v>960</v>
      </c>
      <c r="Y51" s="512" t="s">
        <v>960</v>
      </c>
      <c r="Z51" s="513" t="s">
        <v>960</v>
      </c>
      <c r="AA51" s="655" t="e">
        <f>AB51+AC51</f>
        <v>#VALUE!</v>
      </c>
      <c r="AB51" s="512" t="s">
        <v>960</v>
      </c>
      <c r="AC51" s="513" t="s">
        <v>960</v>
      </c>
      <c r="AD51" s="652" t="s">
        <v>960</v>
      </c>
      <c r="AE51" s="512" t="s">
        <v>960</v>
      </c>
      <c r="AF51" s="513" t="s">
        <v>960</v>
      </c>
      <c r="AG51" s="655" t="e">
        <f>AH51+AI51</f>
        <v>#VALUE!</v>
      </c>
      <c r="AH51" s="512" t="s">
        <v>960</v>
      </c>
      <c r="AI51" s="513" t="s">
        <v>960</v>
      </c>
      <c r="AJ51" s="652" t="s">
        <v>960</v>
      </c>
      <c r="AK51" s="512" t="s">
        <v>960</v>
      </c>
      <c r="AL51" s="513" t="s">
        <v>960</v>
      </c>
      <c r="AM51" s="655" t="e">
        <f>AN51+AO51</f>
        <v>#VALUE!</v>
      </c>
      <c r="AN51" s="512" t="s">
        <v>960</v>
      </c>
      <c r="AO51" s="513" t="s">
        <v>960</v>
      </c>
      <c r="AP51" s="652" t="s">
        <v>960</v>
      </c>
      <c r="AQ51" s="512" t="s">
        <v>960</v>
      </c>
      <c r="AR51" s="513" t="s">
        <v>960</v>
      </c>
      <c r="AS51" s="496"/>
      <c r="AT51" s="496"/>
      <c r="AU51" s="496"/>
      <c r="AV51" s="496"/>
      <c r="AW51" s="496"/>
      <c r="AX51" s="496"/>
      <c r="AY51" s="496"/>
      <c r="AZ51" s="496"/>
      <c r="BA51" s="496"/>
      <c r="BB51" s="496"/>
      <c r="BC51" s="496"/>
      <c r="BD51" s="496"/>
      <c r="BE51" s="496"/>
      <c r="BF51" s="496"/>
      <c r="BG51" s="496"/>
      <c r="BH51" s="496"/>
      <c r="BI51" s="496"/>
      <c r="BJ51" s="496"/>
      <c r="BK51" s="496"/>
      <c r="BL51" s="496"/>
      <c r="BM51" s="496"/>
      <c r="BN51" s="496"/>
      <c r="BO51" s="496"/>
      <c r="BP51" s="496"/>
      <c r="BQ51" s="496"/>
      <c r="BR51" s="496"/>
      <c r="BS51" s="496"/>
      <c r="BT51" s="496"/>
      <c r="BU51" s="496"/>
      <c r="BV51" s="496"/>
    </row>
    <row r="52" spans="1:74" customFormat="1" ht="13.5" thickTop="1">
      <c r="A52" s="410"/>
      <c r="G52" s="429"/>
      <c r="H52" s="429"/>
      <c r="I52" s="429"/>
      <c r="J52" s="429"/>
      <c r="K52" s="429"/>
      <c r="L52" s="429"/>
      <c r="M52" s="429"/>
      <c r="N52" s="429"/>
    </row>
    <row r="53" spans="1:74">
      <c r="G53"/>
      <c r="H53"/>
      <c r="I53"/>
      <c r="J53"/>
      <c r="K53"/>
      <c r="L53"/>
      <c r="M53"/>
      <c r="N53"/>
    </row>
  </sheetData>
  <sheetProtection formatColumns="0" formatRows="0"/>
  <mergeCells count="39">
    <mergeCell ref="K14:L14"/>
    <mergeCell ref="M14:N14"/>
    <mergeCell ref="D37:D40"/>
    <mergeCell ref="E32:F32"/>
    <mergeCell ref="E26:F26"/>
    <mergeCell ref="E19:F19"/>
    <mergeCell ref="E20:F20"/>
    <mergeCell ref="E25:F25"/>
    <mergeCell ref="E22:F22"/>
    <mergeCell ref="E27:F27"/>
    <mergeCell ref="U14:Z14"/>
    <mergeCell ref="X15:Z15"/>
    <mergeCell ref="D12:F12"/>
    <mergeCell ref="D17:E17"/>
    <mergeCell ref="D14:E16"/>
    <mergeCell ref="F14:F16"/>
    <mergeCell ref="O14:T14"/>
    <mergeCell ref="U15:W15"/>
    <mergeCell ref="G14:H14"/>
    <mergeCell ref="I14:J14"/>
    <mergeCell ref="E18:F18"/>
    <mergeCell ref="O15:Q15"/>
    <mergeCell ref="R15:T15"/>
    <mergeCell ref="B44:B47"/>
    <mergeCell ref="D44:D47"/>
    <mergeCell ref="E21:F21"/>
    <mergeCell ref="E31:F31"/>
    <mergeCell ref="E24:F24"/>
    <mergeCell ref="E28:F28"/>
    <mergeCell ref="B37:B40"/>
    <mergeCell ref="AA14:AF14"/>
    <mergeCell ref="AA15:AC15"/>
    <mergeCell ref="AD15:AF15"/>
    <mergeCell ref="AM14:AR14"/>
    <mergeCell ref="AM15:AO15"/>
    <mergeCell ref="AP15:AR15"/>
    <mergeCell ref="AG14:AL14"/>
    <mergeCell ref="AG15:AI15"/>
    <mergeCell ref="AJ15:AL15"/>
  </mergeCells>
  <phoneticPr fontId="42" type="noConversion"/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List14">
    <tabColor indexed="20"/>
  </sheetPr>
  <dimension ref="A1:GD14"/>
  <sheetViews>
    <sheetView showGridLines="0" topLeftCell="C11" zoomScaleNormal="100" workbookViewId="0">
      <pane xSplit="4" ySplit="7" topLeftCell="G18" activePane="bottomRight" state="frozen"/>
      <selection pane="topRight"/>
      <selection pane="bottomLeft"/>
      <selection pane="bottomRight"/>
    </sheetView>
  </sheetViews>
  <sheetFormatPr defaultRowHeight="15.75"/>
  <cols>
    <col min="1" max="1" width="6.140625" style="339" hidden="1" customWidth="1"/>
    <col min="2" max="2" width="5.85546875" style="340" hidden="1" customWidth="1"/>
    <col min="3" max="3" width="3.7109375" style="341" customWidth="1"/>
    <col min="4" max="4" width="8.28515625" style="343" bestFit="1" customWidth="1"/>
    <col min="5" max="5" width="8.7109375" style="343" customWidth="1"/>
    <col min="6" max="6" width="40.7109375" style="343" customWidth="1"/>
    <col min="7" max="186" width="12.7109375" style="343" customWidth="1"/>
    <col min="187" max="16384" width="9.140625" style="343"/>
  </cols>
  <sheetData>
    <row r="1" spans="1:186" hidden="1">
      <c r="A1" s="339" t="s">
        <v>1325</v>
      </c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342"/>
      <c r="DK1" s="342"/>
      <c r="DL1" s="342"/>
      <c r="DM1" s="342"/>
      <c r="DN1" s="342"/>
      <c r="DO1" s="342"/>
      <c r="DP1" s="342"/>
      <c r="DQ1" s="342"/>
      <c r="DR1" s="342"/>
      <c r="DS1" s="342"/>
      <c r="DT1" s="342"/>
      <c r="DU1" s="342"/>
      <c r="DV1" s="34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342"/>
      <c r="ES1" s="342"/>
      <c r="ET1" s="342"/>
      <c r="EU1" s="342"/>
      <c r="EV1" s="342"/>
      <c r="EW1" s="342"/>
      <c r="EX1" s="342"/>
      <c r="EY1" s="342"/>
      <c r="EZ1" s="34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/>
      <c r="GA1" s="342"/>
      <c r="GB1" s="342"/>
      <c r="GC1" s="342"/>
      <c r="GD1" s="342"/>
    </row>
    <row r="2" spans="1:186" hidden="1"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342"/>
      <c r="DH2" s="342"/>
      <c r="DI2" s="342"/>
      <c r="DJ2" s="342"/>
      <c r="DK2" s="342"/>
      <c r="DL2" s="342"/>
      <c r="DM2" s="342"/>
      <c r="DN2" s="342"/>
      <c r="DO2" s="342"/>
      <c r="DP2" s="342"/>
      <c r="DQ2" s="342"/>
      <c r="DR2" s="342"/>
      <c r="DS2" s="342"/>
      <c r="DT2" s="342"/>
      <c r="DU2" s="342"/>
      <c r="DV2" s="342"/>
      <c r="DW2" s="342"/>
      <c r="DX2" s="342"/>
      <c r="DY2" s="342"/>
      <c r="DZ2" s="342"/>
      <c r="EA2" s="342"/>
      <c r="EB2" s="342"/>
      <c r="EC2" s="342"/>
      <c r="ED2" s="342"/>
      <c r="EE2" s="342"/>
      <c r="EF2" s="342"/>
      <c r="EG2" s="342"/>
      <c r="EH2" s="342"/>
      <c r="EI2" s="342"/>
      <c r="EJ2" s="342"/>
      <c r="EK2" s="342"/>
      <c r="EL2" s="342"/>
      <c r="EM2" s="342"/>
      <c r="EN2" s="342"/>
      <c r="EO2" s="342"/>
      <c r="EP2" s="342"/>
      <c r="EQ2" s="342"/>
      <c r="ER2" s="342"/>
      <c r="ES2" s="342"/>
      <c r="ET2" s="342"/>
      <c r="EU2" s="342"/>
      <c r="EV2" s="342"/>
      <c r="EW2" s="342"/>
      <c r="EX2" s="342"/>
      <c r="EY2" s="342"/>
      <c r="EZ2" s="342"/>
      <c r="FA2" s="342"/>
      <c r="FB2" s="342"/>
      <c r="FC2" s="342"/>
      <c r="FD2" s="342"/>
      <c r="FE2" s="342"/>
      <c r="FF2" s="342"/>
      <c r="FG2" s="342"/>
      <c r="FH2" s="342"/>
      <c r="FI2" s="342"/>
      <c r="FJ2" s="342"/>
      <c r="FK2" s="342"/>
      <c r="FL2" s="342"/>
      <c r="FM2" s="342"/>
      <c r="FN2" s="342"/>
      <c r="FO2" s="342"/>
      <c r="FP2" s="342"/>
      <c r="FQ2" s="342"/>
      <c r="FR2" s="342"/>
      <c r="FS2" s="342"/>
      <c r="FT2" s="342"/>
      <c r="FU2" s="342"/>
      <c r="FV2" s="342"/>
      <c r="FW2" s="342"/>
      <c r="FX2" s="342"/>
      <c r="FY2" s="342"/>
      <c r="FZ2" s="342"/>
      <c r="GA2" s="342"/>
      <c r="GB2" s="342"/>
      <c r="GC2" s="342"/>
      <c r="GD2" s="342"/>
    </row>
    <row r="3" spans="1:186" hidden="1"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342"/>
      <c r="DI3" s="342"/>
      <c r="DJ3" s="342"/>
      <c r="DK3" s="342"/>
      <c r="DL3" s="342"/>
      <c r="DM3" s="342"/>
      <c r="DN3" s="342"/>
      <c r="DO3" s="342"/>
      <c r="DP3" s="342"/>
      <c r="DQ3" s="342"/>
      <c r="DR3" s="342"/>
      <c r="DS3" s="342"/>
      <c r="DT3" s="342"/>
      <c r="DU3" s="342"/>
      <c r="DV3" s="34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342"/>
      <c r="EM3" s="342"/>
      <c r="EN3" s="342"/>
      <c r="EO3" s="342"/>
      <c r="EP3" s="342"/>
      <c r="EQ3" s="342"/>
      <c r="ER3" s="342"/>
      <c r="ES3" s="342"/>
      <c r="ET3" s="342"/>
      <c r="EU3" s="342"/>
      <c r="EV3" s="342"/>
      <c r="EW3" s="342"/>
      <c r="EX3" s="342"/>
      <c r="EY3" s="342"/>
      <c r="EZ3" s="342"/>
      <c r="FA3" s="342"/>
      <c r="FB3" s="342"/>
      <c r="FC3" s="342"/>
      <c r="FD3" s="342"/>
      <c r="FE3" s="342"/>
      <c r="FF3" s="342"/>
      <c r="FG3" s="342"/>
      <c r="FH3" s="342"/>
      <c r="FI3" s="342"/>
      <c r="FJ3" s="342"/>
      <c r="FK3" s="342"/>
      <c r="FL3" s="342"/>
      <c r="FM3" s="342"/>
      <c r="FN3" s="342"/>
      <c r="FO3" s="342"/>
      <c r="FP3" s="342"/>
      <c r="FQ3" s="342"/>
      <c r="FR3" s="342"/>
      <c r="FS3" s="342"/>
      <c r="FT3" s="342"/>
      <c r="FU3" s="342"/>
      <c r="FV3" s="342"/>
      <c r="FW3" s="342"/>
      <c r="FX3" s="342"/>
      <c r="FY3" s="342"/>
      <c r="FZ3" s="342"/>
      <c r="GA3" s="342"/>
      <c r="GB3" s="342"/>
      <c r="GC3" s="342"/>
      <c r="GD3" s="342"/>
    </row>
    <row r="4" spans="1:186" hidden="1"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  <c r="FQ4" s="342"/>
      <c r="FR4" s="342"/>
      <c r="FS4" s="342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</row>
    <row r="5" spans="1:186" hidden="1"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</row>
    <row r="6" spans="1:186" hidden="1"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342"/>
      <c r="EM6" s="342"/>
      <c r="EN6" s="342"/>
      <c r="EO6" s="342"/>
      <c r="EP6" s="342"/>
      <c r="EQ6" s="342"/>
      <c r="ER6" s="342"/>
      <c r="ES6" s="342"/>
      <c r="ET6" s="342"/>
      <c r="EU6" s="342"/>
      <c r="EV6" s="342"/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  <c r="FL6" s="342"/>
      <c r="FM6" s="342"/>
      <c r="FN6" s="342"/>
      <c r="FO6" s="342"/>
      <c r="FP6" s="342"/>
      <c r="FQ6" s="342"/>
      <c r="FR6" s="342"/>
      <c r="FS6" s="342"/>
      <c r="FT6" s="342"/>
      <c r="FU6" s="342"/>
      <c r="FV6" s="342"/>
      <c r="FW6" s="342"/>
      <c r="FX6" s="342"/>
      <c r="FY6" s="342"/>
      <c r="FZ6" s="342"/>
      <c r="GA6" s="342"/>
      <c r="GB6" s="342"/>
      <c r="GC6" s="342"/>
      <c r="GD6" s="342"/>
    </row>
    <row r="7" spans="1:186" hidden="1"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342"/>
      <c r="FQ7" s="342"/>
      <c r="FR7" s="342"/>
      <c r="FS7" s="342"/>
      <c r="FT7" s="342"/>
      <c r="FU7" s="342"/>
      <c r="FV7" s="342"/>
      <c r="FW7" s="342"/>
      <c r="FX7" s="342"/>
      <c r="FY7" s="342"/>
      <c r="FZ7" s="342"/>
      <c r="GA7" s="342"/>
      <c r="GB7" s="342"/>
      <c r="GC7" s="342"/>
      <c r="GD7" s="342"/>
    </row>
    <row r="8" spans="1:186" hidden="1"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  <c r="CL8" s="342"/>
      <c r="CM8" s="342"/>
      <c r="CN8" s="342"/>
      <c r="CO8" s="342"/>
      <c r="CP8" s="342"/>
      <c r="CQ8" s="342"/>
      <c r="CR8" s="34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342"/>
      <c r="DI8" s="342"/>
      <c r="DJ8" s="342"/>
      <c r="DK8" s="342"/>
      <c r="DL8" s="342"/>
      <c r="DM8" s="342"/>
      <c r="DN8" s="342"/>
      <c r="DO8" s="342"/>
      <c r="DP8" s="342"/>
      <c r="DQ8" s="342"/>
      <c r="DR8" s="342"/>
      <c r="DS8" s="342"/>
      <c r="DT8" s="342"/>
      <c r="DU8" s="342"/>
      <c r="DV8" s="34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342"/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  <c r="FO8" s="342"/>
      <c r="FP8" s="342"/>
      <c r="FQ8" s="342"/>
      <c r="FR8" s="342"/>
      <c r="FS8" s="342"/>
      <c r="FT8" s="342"/>
      <c r="FU8" s="342"/>
      <c r="FV8" s="342"/>
      <c r="FW8" s="342"/>
      <c r="FX8" s="342"/>
      <c r="FY8" s="342"/>
      <c r="FZ8" s="342"/>
      <c r="GA8" s="342"/>
      <c r="GB8" s="342"/>
      <c r="GC8" s="342"/>
      <c r="GD8" s="342"/>
    </row>
    <row r="9" spans="1:186" hidden="1"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</row>
    <row r="10" spans="1:186" hidden="1">
      <c r="D10" s="342"/>
      <c r="E10" s="342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  <c r="CL10" s="342"/>
      <c r="CM10" s="342"/>
      <c r="CN10" s="342"/>
      <c r="CO10" s="342"/>
      <c r="CP10" s="342"/>
      <c r="CQ10" s="342"/>
      <c r="CR10" s="34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342"/>
      <c r="DI10" s="342"/>
      <c r="DJ10" s="342"/>
      <c r="DK10" s="342"/>
      <c r="DL10" s="342"/>
      <c r="DM10" s="342"/>
      <c r="DN10" s="342"/>
      <c r="DO10" s="342"/>
      <c r="DP10" s="342"/>
      <c r="DQ10" s="342"/>
      <c r="DR10" s="342"/>
      <c r="DS10" s="342"/>
      <c r="DT10" s="342"/>
      <c r="DU10" s="342"/>
      <c r="DV10" s="34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342"/>
      <c r="EM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342"/>
      <c r="FR10" s="342"/>
      <c r="FS10" s="342"/>
      <c r="FT10" s="342"/>
      <c r="FU10" s="342"/>
      <c r="FV10" s="342"/>
      <c r="FW10" s="342"/>
      <c r="FX10" s="342"/>
      <c r="FY10" s="342"/>
      <c r="FZ10" s="342"/>
      <c r="GA10" s="342"/>
      <c r="GB10" s="342"/>
      <c r="GC10" s="342"/>
      <c r="GD10" s="342"/>
    </row>
    <row r="11" spans="1:186" s="348" customFormat="1">
      <c r="A11" s="344"/>
      <c r="B11" s="345"/>
      <c r="C11" s="341"/>
      <c r="D11" s="346"/>
      <c r="E11" s="346"/>
      <c r="F11" s="346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39"/>
      <c r="AL11" s="339"/>
      <c r="AM11" s="339"/>
      <c r="AN11" s="339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339"/>
      <c r="BA11" s="339"/>
      <c r="BB11" s="339"/>
      <c r="BC11" s="339"/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  <c r="EQ11" s="339"/>
      <c r="ER11" s="339"/>
      <c r="ES11" s="339"/>
      <c r="ET11" s="339"/>
      <c r="EU11" s="339"/>
      <c r="EV11" s="339"/>
      <c r="EW11" s="339"/>
      <c r="EX11" s="339"/>
      <c r="EY11" s="339"/>
      <c r="EZ11" s="339"/>
      <c r="FA11" s="339"/>
      <c r="FB11" s="339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</row>
    <row r="12" spans="1:186" s="351" customFormat="1" ht="20.100000000000001" customHeight="1">
      <c r="A12" s="344"/>
      <c r="B12" s="340"/>
      <c r="C12" s="349"/>
      <c r="D12" s="866" t="s">
        <v>2002</v>
      </c>
      <c r="E12" s="866"/>
      <c r="F12" s="866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CP12" s="350"/>
      <c r="CQ12" s="350"/>
      <c r="CR12" s="350"/>
      <c r="CS12" s="350"/>
      <c r="CT12" s="350"/>
      <c r="CU12" s="350"/>
      <c r="CV12" s="350"/>
      <c r="CW12" s="350"/>
      <c r="CX12" s="350"/>
      <c r="CY12" s="350"/>
      <c r="CZ12" s="350"/>
      <c r="DA12" s="350"/>
      <c r="DB12" s="350"/>
      <c r="DC12" s="350"/>
      <c r="DD12" s="350"/>
      <c r="DE12" s="350"/>
      <c r="DF12" s="350"/>
      <c r="DG12" s="350"/>
      <c r="DH12" s="350"/>
      <c r="DI12" s="350"/>
      <c r="DJ12" s="350"/>
      <c r="DK12" s="350"/>
      <c r="DL12" s="350"/>
      <c r="DM12" s="350"/>
      <c r="DN12" s="350"/>
      <c r="DO12" s="350"/>
      <c r="DP12" s="350"/>
      <c r="DQ12" s="350"/>
      <c r="DR12" s="350"/>
      <c r="DS12" s="350"/>
      <c r="DT12" s="350"/>
      <c r="DU12" s="350"/>
      <c r="DV12" s="350"/>
      <c r="DW12" s="350"/>
      <c r="DX12" s="350"/>
      <c r="DY12" s="350"/>
      <c r="DZ12" s="350"/>
      <c r="EA12" s="350"/>
      <c r="EB12" s="350"/>
      <c r="EC12" s="350"/>
      <c r="ED12" s="350"/>
      <c r="EE12" s="350"/>
      <c r="EF12" s="350"/>
      <c r="EG12" s="350"/>
      <c r="EH12" s="350"/>
      <c r="EI12" s="350"/>
      <c r="EJ12" s="350"/>
      <c r="EK12" s="350"/>
      <c r="EL12" s="350"/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350"/>
      <c r="FA12" s="350"/>
      <c r="FB12" s="350"/>
      <c r="FC12" s="350"/>
      <c r="FD12" s="350"/>
      <c r="FE12" s="350"/>
      <c r="FF12" s="350"/>
      <c r="FG12" s="350"/>
      <c r="FH12" s="350"/>
      <c r="FI12" s="350"/>
      <c r="FJ12" s="350"/>
      <c r="FK12" s="350"/>
      <c r="FL12" s="350"/>
      <c r="FM12" s="350"/>
      <c r="FN12" s="350"/>
      <c r="FO12" s="350"/>
      <c r="FP12" s="350"/>
      <c r="FQ12" s="350"/>
      <c r="FR12" s="350"/>
      <c r="FS12" s="350"/>
      <c r="FT12" s="350"/>
      <c r="FU12" s="350"/>
      <c r="FV12" s="350"/>
      <c r="FW12" s="350"/>
      <c r="FX12" s="350"/>
      <c r="FY12" s="350"/>
      <c r="FZ12" s="350"/>
      <c r="GA12" s="350"/>
      <c r="GB12" s="350"/>
      <c r="GC12" s="350"/>
      <c r="GD12" s="350"/>
    </row>
    <row r="14" spans="1:186" ht="38.1" customHeight="1"/>
  </sheetData>
  <sheetProtection formatColumns="0" formatRows="0"/>
  <mergeCells count="1">
    <mergeCell ref="D12:F12"/>
  </mergeCells>
  <phoneticPr fontId="42" type="noConversion"/>
  <pageMargins left="0.7" right="0.7" top="0.75" bottom="0.75" header="0.3" footer="0.3"/>
  <pageSetup paperSize="9" orientation="portrait" verticalDpi="200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List19">
    <tabColor indexed="30"/>
  </sheetPr>
  <dimension ref="A1:HU17"/>
  <sheetViews>
    <sheetView showGridLines="0" topLeftCell="C11" zoomScaleNormal="100" workbookViewId="0"/>
  </sheetViews>
  <sheetFormatPr defaultColWidth="10.28515625" defaultRowHeight="11.25"/>
  <cols>
    <col min="1" max="2" width="0" style="464" hidden="1" customWidth="1"/>
    <col min="3" max="3" width="3.7109375" style="464" customWidth="1"/>
    <col min="4" max="4" width="6.85546875" style="464" customWidth="1"/>
    <col min="5" max="5" width="26.28515625" style="464" customWidth="1"/>
    <col min="6" max="32" width="10.28515625" style="464" customWidth="1"/>
    <col min="33" max="33" width="10.28515625" style="465" customWidth="1"/>
    <col min="34" max="229" width="10.28515625" style="465"/>
    <col min="230" max="16384" width="10.28515625" style="464"/>
  </cols>
  <sheetData>
    <row r="1" spans="1:229" hidden="1"/>
    <row r="2" spans="1:229" hidden="1"/>
    <row r="3" spans="1:229" hidden="1"/>
    <row r="4" spans="1:229" hidden="1"/>
    <row r="5" spans="1:229" hidden="1"/>
    <row r="6" spans="1:229" hidden="1"/>
    <row r="7" spans="1:229" hidden="1"/>
    <row r="8" spans="1:229" hidden="1"/>
    <row r="9" spans="1:229" hidden="1"/>
    <row r="10" spans="1:229" hidden="1"/>
    <row r="11" spans="1:229" ht="15" customHeight="1"/>
    <row r="12" spans="1:229" s="467" customFormat="1" ht="25.15" customHeight="1">
      <c r="C12" s="466"/>
      <c r="D12" s="867" t="s">
        <v>1326</v>
      </c>
      <c r="E12" s="868"/>
      <c r="F12" s="610"/>
      <c r="G12" s="610"/>
      <c r="H12" s="610"/>
      <c r="I12" s="610"/>
      <c r="J12" s="610"/>
      <c r="K12" s="610"/>
      <c r="L12" s="610"/>
      <c r="M12" s="610"/>
      <c r="N12" s="610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478"/>
      <c r="AB12" s="478"/>
      <c r="AC12" s="478"/>
      <c r="AD12" s="478"/>
      <c r="AE12" s="478"/>
      <c r="AF12" s="478"/>
      <c r="AG12" s="466"/>
      <c r="AH12" s="466"/>
      <c r="AI12" s="466"/>
      <c r="AJ12" s="466"/>
      <c r="AK12" s="466"/>
      <c r="AL12" s="466"/>
      <c r="AM12" s="466"/>
      <c r="AN12" s="466"/>
      <c r="AO12" s="466"/>
      <c r="AP12" s="466"/>
      <c r="AQ12" s="466"/>
      <c r="AR12" s="466"/>
      <c r="AS12" s="466"/>
      <c r="AT12" s="466"/>
      <c r="AU12" s="466"/>
      <c r="AV12" s="466"/>
      <c r="AW12" s="466"/>
      <c r="AX12" s="466"/>
      <c r="AY12" s="466"/>
      <c r="AZ12" s="466"/>
      <c r="BA12" s="466"/>
      <c r="BB12" s="466"/>
      <c r="BC12" s="466"/>
      <c r="BD12" s="466"/>
      <c r="BE12" s="466"/>
      <c r="BF12" s="466"/>
      <c r="BG12" s="466"/>
      <c r="BH12" s="466"/>
      <c r="BI12" s="466"/>
      <c r="BJ12" s="466"/>
      <c r="BK12" s="466"/>
      <c r="BL12" s="466"/>
      <c r="BM12" s="466"/>
      <c r="BN12" s="466"/>
      <c r="BO12" s="466"/>
      <c r="BP12" s="466"/>
      <c r="BQ12" s="466"/>
      <c r="BR12" s="466"/>
      <c r="BS12" s="466"/>
      <c r="BT12" s="466"/>
      <c r="BU12" s="466"/>
      <c r="BV12" s="466"/>
      <c r="BW12" s="466"/>
      <c r="BX12" s="466"/>
      <c r="BY12" s="466"/>
      <c r="BZ12" s="466"/>
      <c r="CA12" s="466"/>
      <c r="CB12" s="466"/>
      <c r="CC12" s="466"/>
      <c r="CD12" s="466"/>
      <c r="CE12" s="466"/>
      <c r="CF12" s="466"/>
      <c r="CG12" s="466"/>
      <c r="CH12" s="466"/>
      <c r="CI12" s="466"/>
      <c r="CJ12" s="466"/>
      <c r="CK12" s="466"/>
      <c r="CL12" s="466"/>
      <c r="CM12" s="466"/>
      <c r="CN12" s="466"/>
      <c r="CO12" s="466"/>
      <c r="CP12" s="466"/>
      <c r="CQ12" s="466"/>
      <c r="CR12" s="466"/>
      <c r="CS12" s="466"/>
      <c r="CT12" s="466"/>
      <c r="CU12" s="466"/>
      <c r="CV12" s="466"/>
      <c r="CW12" s="466"/>
      <c r="CX12" s="466"/>
      <c r="CY12" s="466"/>
      <c r="CZ12" s="466"/>
      <c r="DA12" s="466"/>
      <c r="DB12" s="466"/>
      <c r="DC12" s="466"/>
      <c r="DD12" s="466"/>
      <c r="DE12" s="466"/>
      <c r="DF12" s="466"/>
      <c r="DG12" s="466"/>
      <c r="DH12" s="466"/>
      <c r="DI12" s="466"/>
      <c r="DJ12" s="466"/>
      <c r="DK12" s="466"/>
      <c r="DL12" s="466"/>
      <c r="DM12" s="466"/>
      <c r="DN12" s="466"/>
      <c r="DO12" s="466"/>
      <c r="DP12" s="466"/>
      <c r="DQ12" s="466"/>
      <c r="DR12" s="466"/>
      <c r="DS12" s="466"/>
      <c r="DT12" s="466"/>
      <c r="DU12" s="466"/>
      <c r="DV12" s="466"/>
      <c r="DW12" s="466"/>
      <c r="DX12" s="466"/>
      <c r="DY12" s="466"/>
      <c r="DZ12" s="466"/>
      <c r="EA12" s="466"/>
      <c r="EB12" s="466"/>
      <c r="EC12" s="466"/>
      <c r="ED12" s="466"/>
      <c r="EE12" s="466"/>
      <c r="EF12" s="466"/>
      <c r="EG12" s="466"/>
      <c r="EH12" s="466"/>
      <c r="EI12" s="466"/>
      <c r="EJ12" s="466"/>
      <c r="EK12" s="466"/>
      <c r="EL12" s="466"/>
      <c r="EM12" s="466"/>
      <c r="EN12" s="466"/>
      <c r="EO12" s="466"/>
      <c r="EP12" s="466"/>
      <c r="EQ12" s="466"/>
      <c r="ER12" s="466"/>
      <c r="ES12" s="466"/>
      <c r="ET12" s="466"/>
      <c r="EU12" s="466"/>
      <c r="EV12" s="466"/>
      <c r="EW12" s="466"/>
      <c r="EX12" s="466"/>
      <c r="EY12" s="466"/>
      <c r="EZ12" s="466"/>
      <c r="FA12" s="466"/>
      <c r="FB12" s="466"/>
      <c r="FC12" s="466"/>
      <c r="FD12" s="466"/>
      <c r="FE12" s="466"/>
      <c r="FF12" s="466"/>
      <c r="FG12" s="466"/>
      <c r="FH12" s="466"/>
      <c r="FI12" s="466"/>
      <c r="FJ12" s="466"/>
      <c r="FK12" s="466"/>
      <c r="FL12" s="466"/>
      <c r="FM12" s="466"/>
      <c r="FN12" s="466"/>
      <c r="FO12" s="466"/>
      <c r="FP12" s="466"/>
      <c r="FQ12" s="466"/>
      <c r="FR12" s="466"/>
      <c r="FS12" s="466"/>
      <c r="FT12" s="466"/>
      <c r="FU12" s="466"/>
      <c r="FV12" s="466"/>
      <c r="FW12" s="466"/>
      <c r="FX12" s="466"/>
      <c r="FY12" s="466"/>
      <c r="FZ12" s="466"/>
      <c r="GA12" s="466"/>
      <c r="GB12" s="466"/>
      <c r="GC12" s="466"/>
      <c r="GD12" s="466"/>
      <c r="GE12" s="466"/>
      <c r="GF12" s="466"/>
      <c r="GG12" s="466"/>
      <c r="GH12" s="466"/>
      <c r="GI12" s="466"/>
      <c r="GJ12" s="466"/>
      <c r="GK12" s="466"/>
      <c r="GL12" s="466"/>
      <c r="GM12" s="466"/>
      <c r="GN12" s="466"/>
      <c r="GO12" s="466"/>
      <c r="GP12" s="466"/>
      <c r="GQ12" s="466"/>
      <c r="GR12" s="466"/>
      <c r="GS12" s="466"/>
      <c r="GT12" s="466"/>
      <c r="GU12" s="466"/>
      <c r="GV12" s="466"/>
      <c r="GW12" s="466"/>
      <c r="GX12" s="466"/>
      <c r="GY12" s="466"/>
      <c r="GZ12" s="466"/>
      <c r="HA12" s="466"/>
      <c r="HB12" s="466"/>
      <c r="HC12" s="466"/>
      <c r="HD12" s="466"/>
      <c r="HE12" s="466"/>
      <c r="HF12" s="466"/>
      <c r="HG12" s="466"/>
      <c r="HH12" s="466"/>
      <c r="HI12" s="466"/>
      <c r="HJ12" s="466"/>
      <c r="HK12" s="466"/>
      <c r="HL12" s="466"/>
      <c r="HM12" s="466"/>
      <c r="HN12" s="466"/>
      <c r="HO12" s="466"/>
      <c r="HP12" s="466"/>
      <c r="HQ12" s="466"/>
      <c r="HR12" s="466"/>
      <c r="HS12" s="466"/>
      <c r="HT12" s="466"/>
      <c r="HU12" s="466"/>
    </row>
    <row r="13" spans="1:229" s="467" customFormat="1" ht="111.75" customHeight="1">
      <c r="C13" s="466"/>
      <c r="D13" s="468"/>
      <c r="E13" s="870" t="s">
        <v>2018</v>
      </c>
      <c r="F13" s="870"/>
      <c r="G13" s="870"/>
      <c r="H13" s="870"/>
      <c r="I13" s="870"/>
      <c r="J13" s="870"/>
      <c r="K13" s="870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466"/>
      <c r="DH13" s="466"/>
      <c r="DI13" s="466"/>
      <c r="DJ13" s="466"/>
      <c r="DK13" s="466"/>
      <c r="DL13" s="466"/>
      <c r="DM13" s="466"/>
      <c r="DN13" s="466"/>
      <c r="DO13" s="466"/>
      <c r="DP13" s="466"/>
      <c r="DQ13" s="466"/>
      <c r="DR13" s="466"/>
      <c r="DS13" s="466"/>
      <c r="DT13" s="466"/>
      <c r="DU13" s="466"/>
      <c r="DV13" s="466"/>
      <c r="DW13" s="466"/>
      <c r="DX13" s="466"/>
      <c r="DY13" s="466"/>
      <c r="DZ13" s="466"/>
      <c r="EA13" s="466"/>
      <c r="EB13" s="466"/>
      <c r="EC13" s="466"/>
      <c r="ED13" s="466"/>
      <c r="EE13" s="466"/>
      <c r="EF13" s="466"/>
      <c r="EG13" s="466"/>
      <c r="EH13" s="466"/>
      <c r="EI13" s="466"/>
      <c r="EJ13" s="466"/>
      <c r="EK13" s="466"/>
      <c r="EL13" s="466"/>
      <c r="EM13" s="466"/>
      <c r="EN13" s="466"/>
      <c r="EO13" s="466"/>
      <c r="EP13" s="466"/>
      <c r="EQ13" s="466"/>
      <c r="ER13" s="466"/>
      <c r="ES13" s="466"/>
      <c r="ET13" s="466"/>
      <c r="EU13" s="466"/>
      <c r="EV13" s="466"/>
      <c r="EW13" s="466"/>
      <c r="EX13" s="466"/>
      <c r="EY13" s="466"/>
      <c r="EZ13" s="466"/>
      <c r="FA13" s="466"/>
      <c r="FB13" s="466"/>
      <c r="FC13" s="466"/>
      <c r="FD13" s="466"/>
      <c r="FE13" s="466"/>
      <c r="FF13" s="466"/>
      <c r="FG13" s="466"/>
      <c r="FH13" s="466"/>
      <c r="FI13" s="466"/>
      <c r="FJ13" s="466"/>
      <c r="FK13" s="466"/>
      <c r="FL13" s="466"/>
      <c r="FM13" s="466"/>
      <c r="FN13" s="466"/>
      <c r="FO13" s="466"/>
      <c r="FP13" s="466"/>
      <c r="FQ13" s="466"/>
      <c r="FR13" s="466"/>
      <c r="FS13" s="466"/>
      <c r="FT13" s="466"/>
      <c r="FU13" s="466"/>
      <c r="FV13" s="466"/>
      <c r="FW13" s="466"/>
      <c r="FX13" s="466"/>
      <c r="FY13" s="466"/>
      <c r="FZ13" s="466"/>
      <c r="GA13" s="466"/>
      <c r="GB13" s="466"/>
      <c r="GC13" s="466"/>
      <c r="GD13" s="466"/>
      <c r="GE13" s="466"/>
      <c r="GF13" s="466"/>
      <c r="GG13" s="466"/>
      <c r="GH13" s="466"/>
      <c r="GI13" s="466"/>
      <c r="GJ13" s="466"/>
      <c r="GK13" s="466"/>
      <c r="GL13" s="466"/>
      <c r="GM13" s="466"/>
      <c r="GN13" s="466"/>
      <c r="GO13" s="466"/>
      <c r="GP13" s="466"/>
      <c r="GQ13" s="466"/>
      <c r="GR13" s="466"/>
      <c r="GS13" s="466"/>
      <c r="GT13" s="466"/>
      <c r="GU13" s="466"/>
      <c r="GV13" s="466"/>
      <c r="GW13" s="466"/>
      <c r="GX13" s="466"/>
      <c r="GY13" s="466"/>
      <c r="GZ13" s="466"/>
      <c r="HA13" s="466"/>
      <c r="HB13" s="466"/>
      <c r="HC13" s="466"/>
      <c r="HD13" s="466"/>
      <c r="HE13" s="466"/>
      <c r="HF13" s="466"/>
      <c r="HG13" s="466"/>
      <c r="HH13" s="466"/>
      <c r="HI13" s="466"/>
      <c r="HJ13" s="466"/>
      <c r="HK13" s="466"/>
      <c r="HL13" s="466"/>
      <c r="HM13" s="466"/>
      <c r="HN13" s="466"/>
      <c r="HO13" s="466"/>
      <c r="HP13" s="466"/>
      <c r="HQ13" s="466"/>
      <c r="HR13" s="466"/>
      <c r="HS13" s="466"/>
      <c r="HT13" s="466"/>
      <c r="HU13" s="466"/>
    </row>
    <row r="14" spans="1:229" s="467" customFormat="1" ht="24.75" customHeight="1">
      <c r="C14" s="466"/>
      <c r="D14" s="743" t="s">
        <v>1753</v>
      </c>
      <c r="E14" s="743" t="s">
        <v>1383</v>
      </c>
      <c r="F14" s="743"/>
      <c r="G14" s="743"/>
      <c r="H14" s="743"/>
      <c r="I14" s="743"/>
      <c r="J14" s="743"/>
      <c r="K14" s="743"/>
      <c r="L14" s="743"/>
      <c r="M14" s="743"/>
      <c r="N14" s="743"/>
      <c r="O14" s="743"/>
      <c r="P14" s="743"/>
      <c r="Q14" s="743"/>
      <c r="R14" s="743"/>
      <c r="S14" s="743"/>
      <c r="T14" s="743"/>
      <c r="U14" s="743"/>
      <c r="V14" s="743"/>
      <c r="W14" s="743"/>
      <c r="X14" s="743"/>
      <c r="Y14" s="743"/>
      <c r="Z14" s="743"/>
      <c r="AA14" s="743"/>
      <c r="AB14" s="743"/>
      <c r="AC14" s="743"/>
      <c r="AD14" s="743"/>
      <c r="AE14" s="743"/>
      <c r="AF14" s="743"/>
      <c r="AG14" s="466"/>
      <c r="AH14" s="466"/>
      <c r="AI14" s="466"/>
      <c r="AJ14" s="466"/>
      <c r="AK14" s="466"/>
      <c r="AL14" s="466"/>
      <c r="AM14" s="466"/>
      <c r="AN14" s="466"/>
      <c r="AO14" s="466"/>
      <c r="AP14" s="466"/>
      <c r="AQ14" s="466"/>
      <c r="AR14" s="466"/>
      <c r="AS14" s="466"/>
      <c r="AT14" s="466"/>
      <c r="AU14" s="466"/>
      <c r="AV14" s="466"/>
      <c r="AW14" s="466"/>
      <c r="AX14" s="466"/>
      <c r="AY14" s="466"/>
      <c r="AZ14" s="466"/>
      <c r="BA14" s="466"/>
      <c r="BB14" s="466"/>
      <c r="BC14" s="466"/>
      <c r="BD14" s="466"/>
      <c r="BE14" s="466"/>
      <c r="BF14" s="466"/>
      <c r="BG14" s="466"/>
      <c r="BH14" s="466"/>
      <c r="BI14" s="466"/>
      <c r="BJ14" s="466"/>
      <c r="BK14" s="466"/>
      <c r="BL14" s="466"/>
      <c r="BM14" s="466"/>
      <c r="BN14" s="466"/>
      <c r="BO14" s="466"/>
      <c r="BP14" s="466"/>
      <c r="BQ14" s="466"/>
      <c r="BR14" s="466"/>
      <c r="BS14" s="466"/>
      <c r="BT14" s="466"/>
      <c r="BU14" s="466"/>
      <c r="BV14" s="466"/>
      <c r="BW14" s="466"/>
      <c r="BX14" s="466"/>
      <c r="BY14" s="466"/>
      <c r="BZ14" s="466"/>
      <c r="CA14" s="466"/>
      <c r="CB14" s="466"/>
      <c r="CC14" s="466"/>
      <c r="CD14" s="466"/>
      <c r="CE14" s="466"/>
      <c r="CF14" s="466"/>
      <c r="CG14" s="466"/>
      <c r="CH14" s="466"/>
      <c r="CI14" s="466"/>
      <c r="CJ14" s="466"/>
      <c r="CK14" s="466"/>
      <c r="CL14" s="466"/>
      <c r="CM14" s="466"/>
      <c r="CN14" s="466"/>
      <c r="CO14" s="466"/>
      <c r="CP14" s="466"/>
      <c r="CQ14" s="466"/>
      <c r="CR14" s="466"/>
      <c r="CS14" s="466"/>
      <c r="CT14" s="466"/>
      <c r="CU14" s="466"/>
      <c r="CV14" s="466"/>
      <c r="CW14" s="466"/>
      <c r="CX14" s="466"/>
      <c r="CY14" s="466"/>
      <c r="CZ14" s="466"/>
      <c r="DA14" s="466"/>
      <c r="DB14" s="466"/>
      <c r="DC14" s="466"/>
      <c r="DD14" s="466"/>
      <c r="DE14" s="466"/>
      <c r="DF14" s="466"/>
      <c r="DG14" s="466"/>
      <c r="DH14" s="466"/>
      <c r="DI14" s="466"/>
      <c r="DJ14" s="466"/>
      <c r="DK14" s="466"/>
      <c r="DL14" s="466"/>
      <c r="DM14" s="466"/>
      <c r="DN14" s="466"/>
      <c r="DO14" s="466"/>
      <c r="DP14" s="466"/>
      <c r="DQ14" s="466"/>
      <c r="DR14" s="466"/>
      <c r="DS14" s="466"/>
      <c r="DT14" s="466"/>
      <c r="DU14" s="466"/>
      <c r="DV14" s="466"/>
      <c r="DW14" s="466"/>
      <c r="DX14" s="466"/>
      <c r="DY14" s="466"/>
      <c r="DZ14" s="466"/>
      <c r="EA14" s="466"/>
      <c r="EB14" s="466"/>
      <c r="EC14" s="466"/>
      <c r="ED14" s="466"/>
      <c r="EE14" s="466"/>
      <c r="EF14" s="466"/>
      <c r="EG14" s="466"/>
      <c r="EH14" s="466"/>
      <c r="EI14" s="466"/>
      <c r="EJ14" s="466"/>
      <c r="EK14" s="466"/>
      <c r="EL14" s="466"/>
      <c r="EM14" s="466"/>
      <c r="EN14" s="466"/>
      <c r="EO14" s="466"/>
      <c r="EP14" s="466"/>
      <c r="EQ14" s="466"/>
      <c r="ER14" s="466"/>
      <c r="ES14" s="466"/>
      <c r="ET14" s="466"/>
      <c r="EU14" s="466"/>
      <c r="EV14" s="466"/>
      <c r="EW14" s="466"/>
      <c r="EX14" s="466"/>
      <c r="EY14" s="466"/>
      <c r="EZ14" s="466"/>
      <c r="FA14" s="466"/>
      <c r="FB14" s="466"/>
      <c r="FC14" s="466"/>
      <c r="FD14" s="466"/>
      <c r="FE14" s="466"/>
      <c r="FF14" s="466"/>
      <c r="FG14" s="466"/>
      <c r="FH14" s="466"/>
      <c r="FI14" s="466"/>
      <c r="FJ14" s="466"/>
      <c r="FK14" s="466"/>
      <c r="FL14" s="466"/>
      <c r="FM14" s="466"/>
      <c r="FN14" s="466"/>
      <c r="FO14" s="466"/>
      <c r="FP14" s="466"/>
      <c r="FQ14" s="466"/>
      <c r="FR14" s="466"/>
      <c r="FS14" s="466"/>
      <c r="FT14" s="466"/>
      <c r="FU14" s="466"/>
      <c r="FV14" s="466"/>
      <c r="FW14" s="466"/>
      <c r="FX14" s="466"/>
      <c r="FY14" s="466"/>
      <c r="FZ14" s="466"/>
      <c r="GA14" s="466"/>
      <c r="GB14" s="466"/>
      <c r="GC14" s="466"/>
      <c r="GD14" s="466"/>
      <c r="GE14" s="466"/>
      <c r="GF14" s="466"/>
      <c r="GG14" s="466"/>
      <c r="GH14" s="466"/>
      <c r="GI14" s="466"/>
      <c r="GJ14" s="466"/>
      <c r="GK14" s="466"/>
      <c r="GL14" s="466"/>
      <c r="GM14" s="466"/>
      <c r="GN14" s="466"/>
      <c r="GO14" s="466"/>
      <c r="GP14" s="466"/>
      <c r="GQ14" s="466"/>
      <c r="GR14" s="466"/>
      <c r="GS14" s="466"/>
      <c r="GT14" s="466"/>
      <c r="GU14" s="466"/>
      <c r="GV14" s="466"/>
      <c r="GW14" s="466"/>
      <c r="GX14" s="466"/>
      <c r="GY14" s="466"/>
      <c r="GZ14" s="466"/>
      <c r="HA14" s="466"/>
      <c r="HB14" s="466"/>
      <c r="HC14" s="466"/>
      <c r="HD14" s="466"/>
      <c r="HE14" s="466"/>
      <c r="HF14" s="466"/>
      <c r="HG14" s="466"/>
      <c r="HH14" s="466"/>
      <c r="HI14" s="466"/>
      <c r="HJ14" s="466"/>
      <c r="HK14" s="466"/>
      <c r="HL14" s="466"/>
      <c r="HM14" s="466"/>
      <c r="HN14" s="466"/>
      <c r="HO14" s="466"/>
      <c r="HP14" s="466"/>
      <c r="HQ14" s="466"/>
      <c r="HR14" s="466"/>
      <c r="HS14" s="466"/>
      <c r="HT14" s="466"/>
    </row>
    <row r="15" spans="1:229" s="467" customFormat="1" ht="41.45" customHeight="1">
      <c r="C15" s="466"/>
      <c r="D15" s="869"/>
      <c r="E15" s="869"/>
      <c r="F15" s="302" t="str">
        <f>"Утверждено в тарифе " &amp; god-2</f>
        <v>Утверждено в тарифе 2014</v>
      </c>
      <c r="G15" s="302" t="str">
        <f>"Факт " &amp; god-2</f>
        <v>Факт 2014</v>
      </c>
      <c r="H15" s="302" t="str">
        <f>"Утверждено в тарифе " &amp; god-1</f>
        <v>Утверждено в тарифе 2015</v>
      </c>
      <c r="I15" s="302" t="str">
        <f>"Ожидаемо в " &amp; god-1</f>
        <v>Ожидаемо в 2015</v>
      </c>
      <c r="J15" s="302" t="str">
        <f>"План " &amp; god</f>
        <v>План 2016</v>
      </c>
      <c r="K15" s="302" t="str">
        <f>"План " &amp; god+1</f>
        <v>План 2017</v>
      </c>
      <c r="L15" s="302" t="str">
        <f>"План " &amp; god+2</f>
        <v>План 2018</v>
      </c>
      <c r="M15" s="302" t="str">
        <f>"План " &amp; god+3</f>
        <v>План 2019</v>
      </c>
      <c r="N15" s="302" t="str">
        <f>"План " &amp; god+4</f>
        <v>План 2020</v>
      </c>
      <c r="O15" s="302" t="str">
        <f>"Утверждено в тарифе " &amp; god-2</f>
        <v>Утверждено в тарифе 2014</v>
      </c>
      <c r="P15" s="302" t="str">
        <f>"Факт " &amp; god-2</f>
        <v>Факт 2014</v>
      </c>
      <c r="Q15" s="302" t="str">
        <f>"Утверждено в тарифе " &amp; god-1</f>
        <v>Утверждено в тарифе 2015</v>
      </c>
      <c r="R15" s="302" t="str">
        <f>"Ожидаемо в " &amp; god-1</f>
        <v>Ожидаемо в 2015</v>
      </c>
      <c r="S15" s="302" t="str">
        <f>"План " &amp; god</f>
        <v>План 2016</v>
      </c>
      <c r="T15" s="302" t="str">
        <f>"План " &amp; god+1</f>
        <v>План 2017</v>
      </c>
      <c r="U15" s="302" t="str">
        <f>"План " &amp; god+2</f>
        <v>План 2018</v>
      </c>
      <c r="V15" s="302" t="str">
        <f>"План " &amp; god+3</f>
        <v>План 2019</v>
      </c>
      <c r="W15" s="302" t="str">
        <f>"План " &amp; god+4</f>
        <v>План 2020</v>
      </c>
      <c r="X15" s="302" t="str">
        <f>"Утверждено в тарифе " &amp; god-2</f>
        <v>Утверждено в тарифе 2014</v>
      </c>
      <c r="Y15" s="302" t="str">
        <f>"Факт " &amp; god-2</f>
        <v>Факт 2014</v>
      </c>
      <c r="Z15" s="302" t="str">
        <f>"Утверждено в тарифе " &amp; god-1</f>
        <v>Утверждено в тарифе 2015</v>
      </c>
      <c r="AA15" s="302" t="str">
        <f>"Ожидаемо в " &amp; god-1</f>
        <v>Ожидаемо в 2015</v>
      </c>
      <c r="AB15" s="302" t="str">
        <f>"План " &amp; god</f>
        <v>План 2016</v>
      </c>
      <c r="AC15" s="302" t="str">
        <f>"План " &amp; god+1</f>
        <v>План 2017</v>
      </c>
      <c r="AD15" s="302" t="str">
        <f>"План " &amp; god+2</f>
        <v>План 2018</v>
      </c>
      <c r="AE15" s="302" t="str">
        <f>"План " &amp; god+3</f>
        <v>План 2019</v>
      </c>
      <c r="AF15" s="302" t="str">
        <f>"План " &amp; god+4</f>
        <v>План 2020</v>
      </c>
      <c r="AG15" s="466"/>
      <c r="AH15" s="466"/>
      <c r="AI15" s="466"/>
      <c r="AJ15" s="466"/>
      <c r="AK15" s="466"/>
      <c r="AL15" s="466"/>
      <c r="AM15" s="466"/>
      <c r="AN15" s="466"/>
      <c r="AO15" s="466"/>
      <c r="AP15" s="466"/>
      <c r="AQ15" s="466"/>
      <c r="AR15" s="466"/>
      <c r="AS15" s="466"/>
      <c r="AT15" s="466"/>
      <c r="AU15" s="466"/>
      <c r="AV15" s="466"/>
      <c r="AW15" s="466"/>
      <c r="AX15" s="466"/>
      <c r="AY15" s="466"/>
      <c r="AZ15" s="466"/>
      <c r="BA15" s="466"/>
      <c r="BB15" s="466"/>
      <c r="BC15" s="466"/>
      <c r="BD15" s="466"/>
      <c r="BE15" s="466"/>
      <c r="BF15" s="466"/>
      <c r="BG15" s="466"/>
      <c r="BH15" s="466"/>
      <c r="BI15" s="466"/>
      <c r="BJ15" s="466"/>
      <c r="BK15" s="466"/>
      <c r="BL15" s="466"/>
      <c r="BM15" s="466"/>
      <c r="BN15" s="466"/>
      <c r="BO15" s="466"/>
      <c r="BP15" s="466"/>
      <c r="BQ15" s="466"/>
      <c r="BR15" s="466"/>
      <c r="BS15" s="466"/>
      <c r="BT15" s="466"/>
      <c r="BU15" s="466"/>
      <c r="BV15" s="466"/>
      <c r="BW15" s="466"/>
      <c r="BX15" s="466"/>
      <c r="BY15" s="466"/>
      <c r="BZ15" s="466"/>
      <c r="CA15" s="466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466"/>
      <c r="CM15" s="466"/>
      <c r="CN15" s="466"/>
      <c r="CO15" s="466"/>
      <c r="CP15" s="466"/>
      <c r="CQ15" s="466"/>
      <c r="CR15" s="466"/>
      <c r="CS15" s="466"/>
      <c r="CT15" s="466"/>
      <c r="CU15" s="466"/>
      <c r="CV15" s="466"/>
      <c r="CW15" s="466"/>
      <c r="CX15" s="466"/>
      <c r="CY15" s="466"/>
      <c r="CZ15" s="466"/>
      <c r="DA15" s="466"/>
      <c r="DB15" s="466"/>
      <c r="DC15" s="466"/>
      <c r="DD15" s="466"/>
      <c r="DE15" s="466"/>
      <c r="DF15" s="466"/>
      <c r="DG15" s="466"/>
      <c r="DH15" s="466"/>
      <c r="DI15" s="466"/>
      <c r="DJ15" s="466"/>
      <c r="DK15" s="466"/>
      <c r="DL15" s="466"/>
      <c r="DM15" s="466"/>
      <c r="DN15" s="466"/>
      <c r="DO15" s="466"/>
      <c r="DP15" s="466"/>
      <c r="DQ15" s="466"/>
      <c r="DR15" s="466"/>
      <c r="DS15" s="466"/>
      <c r="DT15" s="466"/>
      <c r="DU15" s="466"/>
      <c r="DV15" s="466"/>
      <c r="DW15" s="466"/>
      <c r="DX15" s="466"/>
      <c r="DY15" s="466"/>
      <c r="DZ15" s="466"/>
      <c r="EA15" s="466"/>
      <c r="EB15" s="466"/>
      <c r="EC15" s="466"/>
      <c r="ED15" s="466"/>
      <c r="EE15" s="466"/>
      <c r="EF15" s="466"/>
      <c r="EG15" s="466"/>
      <c r="EH15" s="466"/>
      <c r="EI15" s="466"/>
      <c r="EJ15" s="466"/>
      <c r="EK15" s="466"/>
      <c r="EL15" s="466"/>
      <c r="EM15" s="466"/>
      <c r="EN15" s="466"/>
      <c r="EO15" s="466"/>
      <c r="EP15" s="466"/>
      <c r="EQ15" s="466"/>
      <c r="ER15" s="466"/>
      <c r="ES15" s="466"/>
      <c r="ET15" s="466"/>
      <c r="EU15" s="466"/>
      <c r="EV15" s="466"/>
      <c r="EW15" s="466"/>
      <c r="EX15" s="466"/>
      <c r="EY15" s="466"/>
      <c r="EZ15" s="466"/>
      <c r="FA15" s="466"/>
      <c r="FB15" s="466"/>
      <c r="FC15" s="466"/>
      <c r="FD15" s="466"/>
      <c r="FE15" s="466"/>
      <c r="FF15" s="466"/>
      <c r="FG15" s="466"/>
      <c r="FH15" s="466"/>
      <c r="FI15" s="466"/>
      <c r="FJ15" s="466"/>
      <c r="FK15" s="466"/>
      <c r="FL15" s="466"/>
      <c r="FM15" s="466"/>
      <c r="FN15" s="466"/>
      <c r="FO15" s="466"/>
      <c r="FP15" s="466"/>
      <c r="FQ15" s="466"/>
      <c r="FR15" s="466"/>
      <c r="FS15" s="466"/>
      <c r="FT15" s="466"/>
      <c r="FU15" s="466"/>
      <c r="FV15" s="466"/>
      <c r="FW15" s="466"/>
      <c r="FX15" s="466"/>
      <c r="FY15" s="466"/>
      <c r="FZ15" s="466"/>
      <c r="GA15" s="466"/>
      <c r="GB15" s="466"/>
      <c r="GC15" s="466"/>
      <c r="GD15" s="466"/>
      <c r="GE15" s="466"/>
      <c r="GF15" s="466"/>
      <c r="GG15" s="466"/>
      <c r="GH15" s="466"/>
      <c r="GI15" s="466"/>
      <c r="GJ15" s="466"/>
      <c r="GK15" s="466"/>
      <c r="GL15" s="466"/>
      <c r="GM15" s="466"/>
      <c r="GN15" s="466"/>
      <c r="GO15" s="466"/>
      <c r="GP15" s="466"/>
      <c r="GQ15" s="466"/>
      <c r="GR15" s="466"/>
      <c r="GS15" s="466"/>
      <c r="GT15" s="466"/>
      <c r="GU15" s="466"/>
      <c r="GV15" s="466"/>
      <c r="GW15" s="466"/>
      <c r="GX15" s="466"/>
      <c r="GY15" s="466"/>
      <c r="GZ15" s="466"/>
      <c r="HA15" s="466"/>
      <c r="HB15" s="466"/>
      <c r="HC15" s="466"/>
      <c r="HD15" s="466"/>
      <c r="HE15" s="466"/>
      <c r="HF15" s="466"/>
      <c r="HG15" s="466"/>
      <c r="HH15" s="466"/>
      <c r="HI15" s="466"/>
      <c r="HJ15" s="466"/>
      <c r="HK15" s="466"/>
      <c r="HL15" s="466"/>
      <c r="HM15" s="466"/>
      <c r="HN15" s="466"/>
      <c r="HO15" s="466"/>
      <c r="HP15" s="466"/>
      <c r="HQ15" s="466"/>
      <c r="HR15" s="466"/>
      <c r="HS15" s="466"/>
      <c r="HT15" s="466"/>
    </row>
    <row r="16" spans="1:229" s="471" customFormat="1" ht="27" hidden="1" customHeight="1">
      <c r="A16" s="467"/>
      <c r="B16" s="467"/>
      <c r="C16" s="469"/>
      <c r="D16" s="378" t="s">
        <v>1464</v>
      </c>
      <c r="E16" s="479" t="s">
        <v>1327</v>
      </c>
      <c r="F16" s="480">
        <f>'Прил 3.1'!G43</f>
        <v>0.9</v>
      </c>
      <c r="G16" s="480">
        <f>'Прил 3.1'!H43</f>
        <v>0.9</v>
      </c>
      <c r="H16" s="480">
        <f>'Прил 3.1'!I43</f>
        <v>0.9</v>
      </c>
      <c r="I16" s="480">
        <f>'Прил 3.1'!J43</f>
        <v>0.9</v>
      </c>
      <c r="J16" s="480">
        <f>'Прил 3.1'!K43</f>
        <v>0.9</v>
      </c>
      <c r="K16" s="480">
        <f>'Прил 3.1'!L43</f>
        <v>0.9</v>
      </c>
      <c r="L16" s="480">
        <f>'Прил 3.1'!M43</f>
        <v>0.9</v>
      </c>
      <c r="M16" s="480">
        <f>'Прил 3.1'!N43</f>
        <v>0.9</v>
      </c>
      <c r="N16" s="480">
        <f>'Прил 3.1'!O43</f>
        <v>0.9</v>
      </c>
      <c r="O16" s="481"/>
      <c r="P16" s="481"/>
      <c r="Q16" s="481"/>
      <c r="R16" s="481"/>
      <c r="S16" s="481"/>
      <c r="T16" s="481"/>
      <c r="U16" s="481"/>
      <c r="V16" s="481"/>
      <c r="W16" s="481"/>
      <c r="X16" s="494"/>
      <c r="Y16" s="494"/>
      <c r="Z16" s="494"/>
      <c r="AA16" s="494"/>
      <c r="AB16" s="494"/>
      <c r="AC16" s="494"/>
      <c r="AD16" s="494"/>
      <c r="AE16" s="494"/>
      <c r="AF16" s="494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  <c r="AS16" s="470"/>
      <c r="AT16" s="470"/>
      <c r="AU16" s="470"/>
      <c r="AV16" s="470"/>
      <c r="AW16" s="470"/>
      <c r="AX16" s="470"/>
      <c r="AY16" s="470"/>
      <c r="AZ16" s="470"/>
      <c r="BA16" s="470"/>
      <c r="BB16" s="470"/>
      <c r="BC16" s="470"/>
      <c r="BD16" s="470"/>
      <c r="BE16" s="470"/>
      <c r="BF16" s="470"/>
      <c r="BG16" s="470"/>
      <c r="BH16" s="470"/>
      <c r="BI16" s="470"/>
      <c r="BJ16" s="470"/>
      <c r="BK16" s="470"/>
      <c r="BL16" s="470"/>
      <c r="BM16" s="470"/>
      <c r="BN16" s="470"/>
      <c r="BO16" s="470"/>
      <c r="BP16" s="470"/>
      <c r="BQ16" s="470"/>
      <c r="BR16" s="470"/>
      <c r="BS16" s="470"/>
      <c r="BT16" s="470"/>
      <c r="BU16" s="470"/>
      <c r="BV16" s="470"/>
      <c r="BW16" s="470"/>
      <c r="BX16" s="470"/>
      <c r="BY16" s="470"/>
      <c r="BZ16" s="470"/>
      <c r="CA16" s="470"/>
      <c r="CB16" s="470"/>
      <c r="CC16" s="470"/>
      <c r="CD16" s="470"/>
      <c r="CE16" s="470"/>
      <c r="CF16" s="470"/>
      <c r="CG16" s="470"/>
      <c r="CH16" s="470"/>
      <c r="CI16" s="470"/>
      <c r="CJ16" s="470"/>
      <c r="CK16" s="470"/>
      <c r="CL16" s="470"/>
      <c r="CM16" s="470"/>
      <c r="CN16" s="470"/>
      <c r="CO16" s="470"/>
      <c r="CP16" s="470"/>
      <c r="CQ16" s="470"/>
      <c r="CR16" s="470"/>
      <c r="CS16" s="470"/>
      <c r="CT16" s="470"/>
      <c r="CU16" s="470"/>
      <c r="CV16" s="470"/>
      <c r="CW16" s="470"/>
      <c r="CX16" s="470"/>
      <c r="CY16" s="470"/>
      <c r="CZ16" s="470"/>
      <c r="DA16" s="470"/>
      <c r="DB16" s="470"/>
      <c r="DC16" s="470"/>
      <c r="DD16" s="470"/>
      <c r="DE16" s="470"/>
      <c r="DF16" s="470"/>
      <c r="DG16" s="470"/>
      <c r="DH16" s="470"/>
      <c r="DI16" s="470"/>
      <c r="DJ16" s="470"/>
      <c r="DK16" s="470"/>
      <c r="DL16" s="470"/>
      <c r="DM16" s="470"/>
      <c r="DN16" s="470"/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470"/>
      <c r="FA16" s="470"/>
      <c r="FB16" s="470"/>
      <c r="FC16" s="470"/>
      <c r="FD16" s="470"/>
      <c r="FE16" s="470"/>
      <c r="FF16" s="470"/>
      <c r="FG16" s="470"/>
      <c r="FH16" s="470"/>
      <c r="FI16" s="470"/>
      <c r="FJ16" s="470"/>
      <c r="FK16" s="470"/>
      <c r="FL16" s="470"/>
      <c r="FM16" s="470"/>
      <c r="FN16" s="470"/>
      <c r="FO16" s="470"/>
      <c r="FP16" s="470"/>
      <c r="FQ16" s="470"/>
      <c r="FR16" s="470"/>
      <c r="FS16" s="470"/>
      <c r="FT16" s="470"/>
      <c r="FU16" s="470"/>
      <c r="FV16" s="470"/>
      <c r="FW16" s="470"/>
      <c r="FX16" s="470"/>
      <c r="FY16" s="470"/>
      <c r="FZ16" s="470"/>
      <c r="GA16" s="470"/>
      <c r="GB16" s="470"/>
      <c r="GC16" s="470"/>
      <c r="GD16" s="470"/>
      <c r="GE16" s="470"/>
      <c r="GF16" s="470"/>
      <c r="GG16" s="470"/>
      <c r="GH16" s="470"/>
      <c r="GI16" s="470"/>
      <c r="GJ16" s="470"/>
      <c r="GK16" s="470"/>
      <c r="GL16" s="470"/>
      <c r="GM16" s="470"/>
      <c r="GN16" s="470"/>
      <c r="GO16" s="470"/>
      <c r="GP16" s="470"/>
      <c r="GQ16" s="470"/>
      <c r="GR16" s="470"/>
      <c r="GS16" s="470"/>
      <c r="GT16" s="470"/>
      <c r="GU16" s="470"/>
      <c r="GV16" s="470"/>
      <c r="GW16" s="470"/>
      <c r="GX16" s="470"/>
      <c r="GY16" s="470"/>
      <c r="GZ16" s="470"/>
      <c r="HA16" s="470"/>
      <c r="HB16" s="470"/>
      <c r="HC16" s="470"/>
      <c r="HD16" s="470"/>
      <c r="HE16" s="470"/>
      <c r="HF16" s="470"/>
      <c r="HG16" s="470"/>
      <c r="HH16" s="470"/>
      <c r="HI16" s="470"/>
      <c r="HJ16" s="470"/>
      <c r="HK16" s="470"/>
      <c r="HL16" s="470"/>
      <c r="HM16" s="470"/>
      <c r="HN16" s="470"/>
      <c r="HO16" s="470"/>
      <c r="HP16" s="470"/>
      <c r="HQ16" s="470"/>
      <c r="HR16" s="470"/>
      <c r="HS16" s="470"/>
      <c r="HT16" s="470"/>
    </row>
    <row r="17" spans="1:228" s="471" customFormat="1" ht="27" hidden="1" customHeight="1">
      <c r="A17" s="467"/>
      <c r="B17" s="467"/>
      <c r="C17" s="469"/>
      <c r="D17" s="378" t="s">
        <v>2311</v>
      </c>
      <c r="E17" s="479" t="s">
        <v>1328</v>
      </c>
      <c r="F17" s="481"/>
      <c r="G17" s="481"/>
      <c r="H17" s="481"/>
      <c r="I17" s="481"/>
      <c r="J17" s="481"/>
      <c r="K17" s="481"/>
      <c r="L17" s="481"/>
      <c r="M17" s="481"/>
      <c r="N17" s="481"/>
      <c r="O17" s="480">
        <f>'Прил 3.1'!G17</f>
        <v>0</v>
      </c>
      <c r="P17" s="480">
        <f>'Прил 3.1'!H17</f>
        <v>0</v>
      </c>
      <c r="Q17" s="480">
        <f>'Прил 3.1'!I17</f>
        <v>0</v>
      </c>
      <c r="R17" s="480">
        <f>'Прил 3.1'!J17</f>
        <v>0</v>
      </c>
      <c r="S17" s="480">
        <f>'Прил 3.1'!K17</f>
        <v>0</v>
      </c>
      <c r="T17" s="480">
        <f>'Прил 3.1'!L17</f>
        <v>0</v>
      </c>
      <c r="U17" s="480">
        <f>'Прил 3.1'!M17</f>
        <v>0</v>
      </c>
      <c r="V17" s="480">
        <f>'Прил 3.1'!N17</f>
        <v>0</v>
      </c>
      <c r="W17" s="480">
        <f>'Прил 3.1'!O17</f>
        <v>0</v>
      </c>
      <c r="X17" s="494"/>
      <c r="Y17" s="494"/>
      <c r="Z17" s="494"/>
      <c r="AA17" s="494"/>
      <c r="AB17" s="494"/>
      <c r="AC17" s="494"/>
      <c r="AD17" s="494"/>
      <c r="AE17" s="494"/>
      <c r="AF17" s="494"/>
      <c r="AG17" s="470"/>
      <c r="AH17" s="470"/>
      <c r="AI17" s="470"/>
      <c r="AJ17" s="470"/>
      <c r="AK17" s="470"/>
      <c r="AL17" s="470"/>
      <c r="AM17" s="470"/>
      <c r="AN17" s="470"/>
      <c r="AO17" s="470"/>
      <c r="AP17" s="470"/>
      <c r="AQ17" s="470"/>
      <c r="AR17" s="470"/>
      <c r="AS17" s="470"/>
      <c r="AT17" s="470"/>
      <c r="AU17" s="470"/>
      <c r="AV17" s="470"/>
      <c r="AW17" s="470"/>
      <c r="AX17" s="470"/>
      <c r="AY17" s="470"/>
      <c r="AZ17" s="470"/>
      <c r="BA17" s="470"/>
      <c r="BB17" s="470"/>
      <c r="BC17" s="470"/>
      <c r="BD17" s="470"/>
      <c r="BE17" s="470"/>
      <c r="BF17" s="470"/>
      <c r="BG17" s="470"/>
      <c r="BH17" s="470"/>
      <c r="BI17" s="470"/>
      <c r="BJ17" s="470"/>
      <c r="BK17" s="470"/>
      <c r="BL17" s="470"/>
      <c r="BM17" s="470"/>
      <c r="BN17" s="470"/>
      <c r="BO17" s="470"/>
      <c r="BP17" s="470"/>
      <c r="BQ17" s="470"/>
      <c r="BR17" s="470"/>
      <c r="BS17" s="470"/>
      <c r="BT17" s="470"/>
      <c r="BU17" s="470"/>
      <c r="BV17" s="470"/>
      <c r="BW17" s="470"/>
      <c r="BX17" s="470"/>
      <c r="BY17" s="470"/>
      <c r="BZ17" s="470"/>
      <c r="CA17" s="470"/>
      <c r="CB17" s="470"/>
      <c r="CC17" s="470"/>
      <c r="CD17" s="470"/>
      <c r="CE17" s="470"/>
      <c r="CF17" s="470"/>
      <c r="CG17" s="470"/>
      <c r="CH17" s="470"/>
      <c r="CI17" s="470"/>
      <c r="CJ17" s="470"/>
      <c r="CK17" s="470"/>
      <c r="CL17" s="470"/>
      <c r="CM17" s="470"/>
      <c r="CN17" s="470"/>
      <c r="CO17" s="470"/>
      <c r="CP17" s="470"/>
      <c r="CQ17" s="470"/>
      <c r="CR17" s="470"/>
      <c r="CS17" s="470"/>
      <c r="CT17" s="470"/>
      <c r="CU17" s="470"/>
      <c r="CV17" s="470"/>
      <c r="CW17" s="470"/>
      <c r="CX17" s="470"/>
      <c r="CY17" s="470"/>
      <c r="CZ17" s="470"/>
      <c r="DA17" s="470"/>
      <c r="DB17" s="470"/>
      <c r="DC17" s="470"/>
      <c r="DD17" s="470"/>
      <c r="DE17" s="470"/>
      <c r="DF17" s="470"/>
      <c r="DG17" s="470"/>
      <c r="DH17" s="470"/>
      <c r="DI17" s="470"/>
      <c r="DJ17" s="470"/>
      <c r="DK17" s="470"/>
      <c r="DL17" s="470"/>
      <c r="DM17" s="470"/>
      <c r="DN17" s="470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470"/>
      <c r="FA17" s="470"/>
      <c r="FB17" s="470"/>
      <c r="FC17" s="470"/>
      <c r="FD17" s="470"/>
      <c r="FE17" s="470"/>
      <c r="FF17" s="470"/>
      <c r="FG17" s="470"/>
      <c r="FH17" s="470"/>
      <c r="FI17" s="470"/>
      <c r="FJ17" s="470"/>
      <c r="FK17" s="470"/>
      <c r="FL17" s="470"/>
      <c r="FM17" s="470"/>
      <c r="FN17" s="470"/>
      <c r="FO17" s="470"/>
      <c r="FP17" s="470"/>
      <c r="FQ17" s="470"/>
      <c r="FR17" s="470"/>
      <c r="FS17" s="470"/>
      <c r="FT17" s="470"/>
      <c r="FU17" s="470"/>
      <c r="FV17" s="470"/>
      <c r="FW17" s="470"/>
      <c r="FX17" s="470"/>
      <c r="FY17" s="470"/>
      <c r="FZ17" s="470"/>
      <c r="GA17" s="470"/>
      <c r="GB17" s="470"/>
      <c r="GC17" s="470"/>
      <c r="GD17" s="470"/>
      <c r="GE17" s="470"/>
      <c r="GF17" s="470"/>
      <c r="GG17" s="470"/>
      <c r="GH17" s="470"/>
      <c r="GI17" s="470"/>
      <c r="GJ17" s="470"/>
      <c r="GK17" s="470"/>
      <c r="GL17" s="470"/>
      <c r="GM17" s="470"/>
      <c r="GN17" s="470"/>
      <c r="GO17" s="470"/>
      <c r="GP17" s="470"/>
      <c r="GQ17" s="470"/>
      <c r="GR17" s="470"/>
      <c r="GS17" s="470"/>
      <c r="GT17" s="470"/>
      <c r="GU17" s="470"/>
      <c r="GV17" s="470"/>
      <c r="GW17" s="470"/>
      <c r="GX17" s="470"/>
      <c r="GY17" s="470"/>
      <c r="GZ17" s="470"/>
      <c r="HA17" s="470"/>
      <c r="HB17" s="470"/>
      <c r="HC17" s="470"/>
      <c r="HD17" s="470"/>
      <c r="HE17" s="470"/>
      <c r="HF17" s="470"/>
      <c r="HG17" s="470"/>
      <c r="HH17" s="470"/>
      <c r="HI17" s="470"/>
      <c r="HJ17" s="470"/>
      <c r="HK17" s="470"/>
      <c r="HL17" s="470"/>
      <c r="HM17" s="470"/>
      <c r="HN17" s="470"/>
      <c r="HO17" s="470"/>
      <c r="HP17" s="470"/>
      <c r="HQ17" s="470"/>
      <c r="HR17" s="470"/>
      <c r="HS17" s="470"/>
      <c r="HT17" s="470"/>
    </row>
  </sheetData>
  <sheetProtection password="FA9C" sheet="1" objects="1" scenarios="1" formatColumns="0" formatRows="0"/>
  <mergeCells count="7">
    <mergeCell ref="D12:E12"/>
    <mergeCell ref="D14:D15"/>
    <mergeCell ref="E14:E15"/>
    <mergeCell ref="X14:AF14"/>
    <mergeCell ref="F14:N14"/>
    <mergeCell ref="E13:K13"/>
    <mergeCell ref="O14:W14"/>
  </mergeCells>
  <phoneticPr fontId="34" type="noConversion"/>
  <dataValidations count="2">
    <dataValidation type="textLength" operator="lessThanOrEqual" allowBlank="1" showInputMessage="1" showErrorMessage="1" errorTitle="Ошибка" error="Допускается ввод не более 900 символов!" sqref="E16:W17">
      <formula1>900</formula1>
    </dataValidation>
    <dataValidation type="decimal" allowBlank="1" showErrorMessage="1" errorTitle="Ошибка" error="Допускается ввод только неотрицательных чисел!" sqref="X16:AF17">
      <formula1>0</formula1>
      <formula2>9.99999999999999E+23</formula2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List20">
    <tabColor indexed="30"/>
    <pageSetUpPr fitToPage="1"/>
  </sheetPr>
  <dimension ref="B1:K34"/>
  <sheetViews>
    <sheetView showGridLines="0" zoomScaleNormal="100" workbookViewId="0"/>
  </sheetViews>
  <sheetFormatPr defaultRowHeight="12.75"/>
  <cols>
    <col min="1" max="1" width="1.7109375" style="477" customWidth="1"/>
    <col min="2" max="2" width="18.42578125" style="477" customWidth="1"/>
    <col min="3" max="3" width="10.7109375" style="477" customWidth="1"/>
    <col min="4" max="4" width="18.7109375" style="477" customWidth="1"/>
    <col min="5" max="5" width="21.85546875" style="477" customWidth="1"/>
    <col min="6" max="6" width="20.7109375" style="477" customWidth="1"/>
    <col min="7" max="7" width="10" style="477" customWidth="1"/>
    <col min="8" max="8" width="16.7109375" style="477" customWidth="1"/>
    <col min="9" max="9" width="5.28515625" style="477" customWidth="1"/>
    <col min="10" max="10" width="40.140625" style="477" customWidth="1"/>
    <col min="11" max="11" width="17.28515625" style="477" customWidth="1"/>
    <col min="12" max="12" width="10.7109375" style="477" customWidth="1"/>
    <col min="13" max="20" width="18.7109375" style="477" customWidth="1"/>
    <col min="21" max="21" width="15.7109375" style="477" customWidth="1"/>
    <col min="22" max="29" width="16.42578125" style="477" customWidth="1"/>
    <col min="30" max="30" width="14.42578125" style="477" customWidth="1"/>
    <col min="31" max="16384" width="9.140625" style="477"/>
  </cols>
  <sheetData>
    <row r="1" spans="2:11" ht="3" customHeight="1">
      <c r="J1" s="483"/>
      <c r="K1" s="483"/>
    </row>
    <row r="2" spans="2:11" ht="20.25" customHeight="1">
      <c r="B2" s="874"/>
      <c r="C2" s="874"/>
      <c r="D2" s="874"/>
      <c r="E2" s="874"/>
      <c r="F2" s="874"/>
      <c r="G2" s="874"/>
      <c r="H2" s="874"/>
    </row>
    <row r="3" spans="2:11">
      <c r="B3" s="485"/>
    </row>
    <row r="4" spans="2:11" ht="21" customHeight="1">
      <c r="B4" s="472"/>
      <c r="C4" s="486" t="s">
        <v>1329</v>
      </c>
      <c r="D4" s="473"/>
      <c r="E4" s="875"/>
      <c r="F4" s="875"/>
      <c r="G4" s="875"/>
      <c r="H4" s="875"/>
    </row>
    <row r="5" spans="2:11">
      <c r="B5" s="485" t="s">
        <v>1330</v>
      </c>
      <c r="E5" s="875"/>
      <c r="F5" s="875"/>
      <c r="G5" s="875"/>
      <c r="H5" s="875"/>
    </row>
    <row r="6" spans="2:11" ht="27" customHeight="1">
      <c r="B6" s="485"/>
      <c r="E6" s="875"/>
      <c r="F6" s="875"/>
      <c r="G6" s="875"/>
      <c r="H6" s="875"/>
    </row>
    <row r="7" spans="2:11">
      <c r="B7" s="485"/>
    </row>
    <row r="8" spans="2:11" ht="18.75" customHeight="1"/>
    <row r="9" spans="2:11" ht="18.75" customHeight="1">
      <c r="B9" s="874" t="s">
        <v>1868</v>
      </c>
      <c r="C9" s="874"/>
      <c r="D9" s="874"/>
      <c r="E9" s="874"/>
      <c r="F9" s="874"/>
      <c r="G9" s="874"/>
      <c r="H9" s="874"/>
    </row>
    <row r="10" spans="2:11" ht="50.25" customHeight="1">
      <c r="B10" s="876" t="s">
        <v>1331</v>
      </c>
      <c r="C10" s="876"/>
      <c r="D10" s="876"/>
      <c r="E10" s="876"/>
      <c r="F10" s="876"/>
      <c r="G10" s="876"/>
      <c r="H10" s="876"/>
    </row>
    <row r="11" spans="2:11" ht="32.450000000000003" customHeight="1">
      <c r="B11" s="487" t="s">
        <v>1332</v>
      </c>
      <c r="C11" s="877"/>
      <c r="D11" s="877"/>
      <c r="E11" s="877"/>
      <c r="F11" s="877"/>
      <c r="G11" s="877"/>
      <c r="H11" s="877"/>
    </row>
    <row r="12" spans="2:11" ht="21" customHeight="1">
      <c r="B12" s="878"/>
      <c r="C12" s="878"/>
      <c r="D12" s="878"/>
      <c r="E12" s="878"/>
      <c r="F12" s="879" t="str">
        <f>"на " &amp; IF(god="","",god) &amp; " год(ы)."</f>
        <v>на 2016 год(ы).</v>
      </c>
      <c r="G12" s="879"/>
      <c r="H12" s="879"/>
    </row>
    <row r="13" spans="2:11">
      <c r="B13" s="488"/>
      <c r="C13" s="489"/>
      <c r="D13" s="489"/>
      <c r="E13" s="489"/>
    </row>
    <row r="14" spans="2:11" ht="24" customHeight="1">
      <c r="B14" s="871" t="s">
        <v>1333</v>
      </c>
      <c r="C14" s="872"/>
      <c r="D14" s="873"/>
      <c r="E14" s="871" t="str">
        <f>IF(EXT_ORG_FULL_NAME="","",EXT_ORG_FULL_NAME)&amp;IF(fil="",""," ("&amp;fil&amp;")")</f>
        <v>закрытое акционерное общество "Пассаж"</v>
      </c>
      <c r="F14" s="872"/>
      <c r="G14" s="872"/>
      <c r="H14" s="873"/>
    </row>
    <row r="15" spans="2:11" ht="21" customHeight="1">
      <c r="B15" s="871" t="s">
        <v>1334</v>
      </c>
      <c r="C15" s="872"/>
      <c r="D15" s="873"/>
      <c r="E15" s="871" t="str">
        <f>IF(org="","",org)</f>
        <v>закрытое акционерное общество "Пассаж"</v>
      </c>
      <c r="F15" s="872"/>
      <c r="G15" s="872"/>
      <c r="H15" s="873"/>
    </row>
    <row r="16" spans="2:11" ht="21" customHeight="1">
      <c r="B16" s="871" t="s">
        <v>1381</v>
      </c>
      <c r="C16" s="872"/>
      <c r="D16" s="873"/>
      <c r="E16" s="871" t="str">
        <f>IF(inn="","",inn)</f>
        <v>2633001132</v>
      </c>
      <c r="F16" s="872"/>
      <c r="G16" s="872"/>
      <c r="H16" s="873"/>
    </row>
    <row r="17" spans="2:8" ht="21" customHeight="1">
      <c r="B17" s="871" t="s">
        <v>1382</v>
      </c>
      <c r="C17" s="872"/>
      <c r="D17" s="873"/>
      <c r="E17" s="871" t="str">
        <f>IF(kpp="","",kpp)</f>
        <v>263601001</v>
      </c>
      <c r="F17" s="872"/>
      <c r="G17" s="872"/>
      <c r="H17" s="873"/>
    </row>
    <row r="18" spans="2:8" ht="21" customHeight="1">
      <c r="B18" s="871" t="s">
        <v>1335</v>
      </c>
      <c r="C18" s="872"/>
      <c r="D18" s="873"/>
      <c r="E18" s="880" t="str">
        <f>IF(EXT_ORG_OKATO="","",EXT_ORG_OKATO)</f>
        <v>07401366000</v>
      </c>
      <c r="F18" s="881"/>
      <c r="G18" s="881"/>
      <c r="H18" s="882"/>
    </row>
    <row r="19" spans="2:8" ht="40.5" customHeight="1">
      <c r="B19" s="871" t="s">
        <v>1336</v>
      </c>
      <c r="C19" s="872"/>
      <c r="D19" s="873"/>
      <c r="E19" s="883"/>
      <c r="F19" s="884"/>
      <c r="G19" s="884"/>
      <c r="H19" s="885"/>
    </row>
    <row r="20" spans="2:8" ht="21" customHeight="1">
      <c r="B20" s="871" t="s">
        <v>1337</v>
      </c>
      <c r="C20" s="872"/>
      <c r="D20" s="873"/>
      <c r="E20" s="871" t="str">
        <f>IF(EXT_ORG_CEO_EMAIL="","",EXT_ORG_CEO_EMAIL)</f>
        <v>passaz26@mail.ru</v>
      </c>
      <c r="F20" s="872"/>
      <c r="G20" s="872"/>
      <c r="H20" s="873"/>
    </row>
    <row r="21" spans="2:8" ht="21" customHeight="1">
      <c r="B21" s="871" t="s">
        <v>1338</v>
      </c>
      <c r="C21" s="872"/>
      <c r="D21" s="873"/>
      <c r="E21" s="871" t="str">
        <f>IF(EXT_ORG_CEO_PHONE="","",EXT_ORG_CEO_PHONE)</f>
        <v>+7(8652)268460</v>
      </c>
      <c r="F21" s="872"/>
      <c r="G21" s="872"/>
      <c r="H21" s="873"/>
    </row>
    <row r="22" spans="2:8" ht="21" customHeight="1">
      <c r="B22" s="871" t="s">
        <v>1339</v>
      </c>
      <c r="C22" s="872"/>
      <c r="D22" s="873"/>
      <c r="E22" s="871" t="str">
        <f>IF(EXT_ORG_CEO_POSITION="","",EXT_ORG_CEO_POSITION &amp; IF(EXT_ORG_CEO_NAME="","",", " &amp;EXT_ORG_CEO_NAME))</f>
        <v>Генеральный директор, Мхоян Алексей Жирикович</v>
      </c>
      <c r="F22" s="872"/>
      <c r="G22" s="872"/>
      <c r="H22" s="873"/>
    </row>
    <row r="23" spans="2:8" ht="38.25" customHeight="1">
      <c r="B23" s="871" t="s">
        <v>1340</v>
      </c>
      <c r="C23" s="872"/>
      <c r="D23" s="873"/>
      <c r="E23" s="883"/>
      <c r="F23" s="884"/>
      <c r="G23" s="884"/>
      <c r="H23" s="885"/>
    </row>
    <row r="24" spans="2:8">
      <c r="E24" s="477" t="str">
        <f>IF(EXT_ORG_CEO_POSITION="","",EXT_ORG_CEO_POSITION &amp; IF(EXT_ORG_CEO_NAME="","",", " &amp;EXT_ORG_CEO_NAME))</f>
        <v>Генеральный директор, Мхоян Алексей Жирикович</v>
      </c>
    </row>
    <row r="25" spans="2:8" ht="21" customHeight="1">
      <c r="B25" s="886" t="s">
        <v>1341</v>
      </c>
      <c r="C25" s="886"/>
      <c r="D25" s="886"/>
      <c r="E25" s="889" t="s">
        <v>2358</v>
      </c>
      <c r="F25" s="889"/>
      <c r="G25" s="889"/>
      <c r="H25" s="889"/>
    </row>
    <row r="26" spans="2:8" ht="20.100000000000001" hidden="1" customHeight="1">
      <c r="B26" s="887" t="s">
        <v>1343</v>
      </c>
      <c r="C26" s="887"/>
      <c r="D26" s="887"/>
      <c r="E26" s="476" t="str">
        <f>"на " &amp; IF(god="","",god) &amp; " год в размере"</f>
        <v>на 2016 год в размере</v>
      </c>
      <c r="F26" s="493"/>
      <c r="G26" s="888" t="s">
        <v>1342</v>
      </c>
      <c r="H26" s="888"/>
    </row>
    <row r="27" spans="2:8" ht="20.100000000000001" hidden="1" customHeight="1">
      <c r="B27" s="887" t="s">
        <v>1466</v>
      </c>
      <c r="C27" s="887"/>
      <c r="D27" s="887"/>
      <c r="E27" s="476" t="str">
        <f>"на " &amp; IF(god="","",god) &amp; " год в размере"</f>
        <v>на 2016 год в размере</v>
      </c>
      <c r="F27" s="493"/>
      <c r="G27" s="888" t="s">
        <v>1342</v>
      </c>
      <c r="H27" s="888"/>
    </row>
    <row r="28" spans="2:8" ht="21" customHeight="1">
      <c r="B28" s="886" t="s">
        <v>2317</v>
      </c>
      <c r="C28" s="886"/>
      <c r="D28" s="886"/>
      <c r="E28" s="482" t="s">
        <v>1344</v>
      </c>
      <c r="F28" s="475"/>
      <c r="G28" s="476"/>
      <c r="H28" s="476"/>
    </row>
    <row r="29" spans="2:8" ht="21" customHeight="1">
      <c r="B29" s="490" t="s">
        <v>1345</v>
      </c>
      <c r="C29" s="474"/>
      <c r="D29" s="490" t="s">
        <v>1346</v>
      </c>
    </row>
    <row r="30" spans="2:8" ht="21" customHeight="1">
      <c r="B30" s="477" t="s">
        <v>1347</v>
      </c>
      <c r="C30" s="491"/>
      <c r="D30" s="492"/>
      <c r="E30" s="492" t="str">
        <f>IF(EXT_ORG_CEO_NAME="","",EXT_ORG_CEO_NAME)</f>
        <v>Мхоян Алексей Жирикович</v>
      </c>
    </row>
    <row r="31" spans="2:8">
      <c r="B31" s="484" t="s">
        <v>1348</v>
      </c>
      <c r="D31" s="484" t="s">
        <v>1349</v>
      </c>
      <c r="E31" s="484" t="s">
        <v>1350</v>
      </c>
    </row>
    <row r="32" spans="2:8" ht="3" customHeight="1"/>
    <row r="34" spans="2:8" ht="30.6" customHeight="1">
      <c r="B34" s="871" t="s">
        <v>1860</v>
      </c>
      <c r="C34" s="872"/>
      <c r="D34" s="873"/>
      <c r="E34" s="890"/>
      <c r="F34" s="891"/>
      <c r="G34" s="891"/>
      <c r="H34" s="892"/>
    </row>
  </sheetData>
  <sheetProtection password="FA9C" sheet="1" objects="1" scenarios="1" formatColumns="0" formatRows="0"/>
  <mergeCells count="36">
    <mergeCell ref="B34:D34"/>
    <mergeCell ref="E34:H34"/>
    <mergeCell ref="B15:D15"/>
    <mergeCell ref="E15:H15"/>
    <mergeCell ref="B22:D22"/>
    <mergeCell ref="E22:H22"/>
    <mergeCell ref="B17:D17"/>
    <mergeCell ref="B16:D16"/>
    <mergeCell ref="E16:H16"/>
    <mergeCell ref="B20:D20"/>
    <mergeCell ref="B28:D28"/>
    <mergeCell ref="B23:D23"/>
    <mergeCell ref="E23:H23"/>
    <mergeCell ref="B25:D25"/>
    <mergeCell ref="B26:D26"/>
    <mergeCell ref="G26:H26"/>
    <mergeCell ref="B27:D27"/>
    <mergeCell ref="G27:H27"/>
    <mergeCell ref="E25:H25"/>
    <mergeCell ref="E21:H21"/>
    <mergeCell ref="E17:H17"/>
    <mergeCell ref="B18:D18"/>
    <mergeCell ref="E18:H18"/>
    <mergeCell ref="B19:D19"/>
    <mergeCell ref="E19:H19"/>
    <mergeCell ref="E20:H20"/>
    <mergeCell ref="B21:D21"/>
    <mergeCell ref="B14:D14"/>
    <mergeCell ref="B2:H2"/>
    <mergeCell ref="E4:H6"/>
    <mergeCell ref="B9:H9"/>
    <mergeCell ref="B10:H10"/>
    <mergeCell ref="C11:H11"/>
    <mergeCell ref="B12:E12"/>
    <mergeCell ref="F12:H12"/>
    <mergeCell ref="E14:H14"/>
  </mergeCells>
  <phoneticPr fontId="34" type="noConversion"/>
  <dataValidations count="5">
    <dataValidation type="textLength" operator="lessThanOrEqual" allowBlank="1" showInputMessage="1" showErrorMessage="1" errorTitle="Ошибка" error="Допускается ввод не более 900 символов!" sqref="E23:H23 E4:H6 E18:H19">
      <formula1>900</formula1>
    </dataValidation>
    <dataValidation type="textLength" operator="lessThanOrEqual" allowBlank="1" showInputMessage="1" showErrorMessage="1" errorTitle="Ошибка" error="Допускается ввод не более 900 символов!" sqref="E34">
      <formula1>900</formula1>
    </dataValidation>
    <dataValidation type="textLength" operator="lessThanOrEqual" allowBlank="1" showInputMessage="1" showErrorMessage="1" errorTitle="Ошибка" error="Допускается ввод не более 900 символов!" sqref="F34">
      <formula1>900</formula1>
    </dataValidation>
    <dataValidation type="textLength" operator="lessThanOrEqual" allowBlank="1" showInputMessage="1" showErrorMessage="1" errorTitle="Ошибка" error="Допускается ввод не более 900 символов!" sqref="G34">
      <formula1>900</formula1>
    </dataValidation>
    <dataValidation type="textLength" operator="lessThanOrEqual" allowBlank="1" showInputMessage="1" showErrorMessage="1" errorTitle="Ошибка" error="Допускается ввод не более 900 символов!" sqref="H34">
      <formula1>900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portrait" blackAndWhite="1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ListComm">
    <tabColor indexed="31"/>
    <pageSetUpPr fitToPage="1"/>
  </sheetPr>
  <dimension ref="A1:G11"/>
  <sheetViews>
    <sheetView showGridLines="0" topLeftCell="C6" zoomScaleNormal="100" workbookViewId="0"/>
  </sheetViews>
  <sheetFormatPr defaultRowHeight="11.25"/>
  <cols>
    <col min="1" max="1" width="37.140625" style="10" hidden="1" customWidth="1"/>
    <col min="2" max="2" width="7.7109375" style="10" hidden="1" customWidth="1"/>
    <col min="3" max="3" width="3.7109375" style="11" customWidth="1"/>
    <col min="4" max="4" width="4.7109375" style="11" customWidth="1"/>
    <col min="5" max="5" width="90.42578125" style="11" customWidth="1"/>
    <col min="6" max="6" width="4.7109375" style="11" customWidth="1"/>
    <col min="7" max="16384" width="9.140625" style="11"/>
  </cols>
  <sheetData>
    <row r="1" spans="1:7" hidden="1"/>
    <row r="2" spans="1:7" hidden="1">
      <c r="B2" s="12"/>
    </row>
    <row r="3" spans="1:7" hidden="1"/>
    <row r="4" spans="1:7" hidden="1"/>
    <row r="5" spans="1:7" hidden="1">
      <c r="B5" s="12"/>
    </row>
    <row r="6" spans="1:7" s="21" customFormat="1">
      <c r="A6" s="35"/>
      <c r="B6" s="35"/>
      <c r="C6" s="22"/>
      <c r="D6" s="23"/>
      <c r="E6" s="23"/>
      <c r="F6" s="23"/>
      <c r="G6" s="22"/>
    </row>
    <row r="7" spans="1:7" s="26" customFormat="1" ht="18" customHeight="1">
      <c r="A7" s="24"/>
      <c r="B7" s="25"/>
      <c r="D7" s="893" t="s">
        <v>1465</v>
      </c>
      <c r="E7" s="894"/>
      <c r="F7" s="23"/>
    </row>
    <row r="8" spans="1:7" s="21" customFormat="1">
      <c r="A8" s="35"/>
      <c r="B8" s="35"/>
      <c r="C8" s="22"/>
      <c r="D8" s="27"/>
      <c r="E8" s="27"/>
      <c r="F8" s="23"/>
      <c r="G8" s="22"/>
    </row>
    <row r="9" spans="1:7" s="15" customFormat="1">
      <c r="A9" s="14"/>
      <c r="B9" s="14"/>
      <c r="C9" s="36"/>
      <c r="D9" s="38" t="s">
        <v>1464</v>
      </c>
      <c r="E9" s="135"/>
      <c r="F9" s="2"/>
    </row>
    <row r="10" spans="1:7" ht="12" customHeight="1">
      <c r="C10" s="13"/>
      <c r="D10" s="77"/>
      <c r="E10" s="130" t="s">
        <v>1935</v>
      </c>
      <c r="F10" s="39"/>
    </row>
    <row r="11" spans="1:7" ht="20.100000000000001" customHeight="1">
      <c r="C11" s="13"/>
      <c r="D11" s="40"/>
      <c r="E11" s="40"/>
      <c r="F11" s="31"/>
    </row>
  </sheetData>
  <sheetProtection password="FA9C" sheet="1" objects="1" scenarios="1" formatColumns="0" formatRows="0"/>
  <mergeCells count="1">
    <mergeCell ref="D7:E7"/>
  </mergeCells>
  <phoneticPr fontId="10" type="noConversion"/>
  <dataValidations count="1">
    <dataValidation type="textLength" operator="lessThanOrEqual" allowBlank="1" showInputMessage="1" showErrorMessage="1" errorTitle="Ошибка" error="Допускается ввод не более 900 символов!" sqref="E9">
      <formula1>900</formula1>
    </dataValidation>
  </dataValidations>
  <printOptions horizontalCentered="1"/>
  <pageMargins left="0.24000000000000002" right="0.24000000000000002" top="0.24000000000000002" bottom="0.24000000000000002" header="0.24000000000000002" footer="0.24000000000000002"/>
  <pageSetup paperSize="9" scale="81" fitToHeight="0" orientation="portrait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ListCheck">
    <tabColor indexed="31"/>
  </sheetPr>
  <dimension ref="B2:E4"/>
  <sheetViews>
    <sheetView showGridLines="0" zoomScaleNormal="100" workbookViewId="0">
      <selection activeCell="B5" sqref="B5"/>
    </sheetView>
  </sheetViews>
  <sheetFormatPr defaultRowHeight="11.25"/>
  <cols>
    <col min="1" max="1" width="4.7109375" style="37" customWidth="1"/>
    <col min="2" max="2" width="27.28515625" style="37" customWidth="1"/>
    <col min="3" max="3" width="30.85546875" style="37" customWidth="1"/>
    <col min="4" max="4" width="103.28515625" style="37" customWidth="1"/>
    <col min="5" max="5" width="17.7109375" style="37" customWidth="1"/>
    <col min="6" max="16384" width="9.140625" style="37"/>
  </cols>
  <sheetData>
    <row r="2" spans="2:5" ht="21.75" customHeight="1">
      <c r="B2" s="895" t="s">
        <v>1964</v>
      </c>
      <c r="C2" s="895"/>
      <c r="D2" s="895"/>
      <c r="E2" s="895"/>
    </row>
    <row r="4" spans="2:5" ht="21.75" customHeight="1">
      <c r="B4" s="658" t="s">
        <v>1940</v>
      </c>
      <c r="C4" s="658" t="s">
        <v>1941</v>
      </c>
      <c r="D4" s="658" t="s">
        <v>1963</v>
      </c>
      <c r="E4" s="658" t="s">
        <v>1939</v>
      </c>
    </row>
  </sheetData>
  <sheetProtection password="FA9C" sheet="1" scenarios="1" formatColumns="0" formatRows="0" autoFilter="0"/>
  <autoFilter ref="B4:E4"/>
  <mergeCells count="1">
    <mergeCell ref="B2:E2"/>
  </mergeCells>
  <phoneticPr fontId="1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3">
    <tabColor indexed="47"/>
  </sheetPr>
  <dimension ref="A1:HK60"/>
  <sheetViews>
    <sheetView showGridLines="0" zoomScaleNormal="100" workbookViewId="0"/>
  </sheetViews>
  <sheetFormatPr defaultRowHeight="12.75"/>
  <cols>
    <col min="12" max="12" width="21.85546875" customWidth="1"/>
    <col min="14" max="14" width="20.7109375" customWidth="1"/>
  </cols>
  <sheetData>
    <row r="1" spans="1:219" s="81" customFormat="1">
      <c r="A1" s="81" t="s">
        <v>1842</v>
      </c>
    </row>
    <row r="3" spans="1:219" s="15" customFormat="1" ht="11.25">
      <c r="A3" s="14"/>
      <c r="B3" s="14"/>
      <c r="C3" s="36"/>
      <c r="D3" s="83"/>
      <c r="E3" s="134"/>
      <c r="F3" s="82"/>
    </row>
    <row r="5" spans="1:219" s="81" customFormat="1">
      <c r="A5" s="81" t="s">
        <v>1716</v>
      </c>
    </row>
    <row r="7" spans="1:219" s="142" customFormat="1">
      <c r="A7" s="138"/>
      <c r="B7" s="138"/>
      <c r="C7" s="139"/>
      <c r="D7"/>
      <c r="E7"/>
      <c r="F7"/>
      <c r="G7"/>
      <c r="H7"/>
      <c r="I7"/>
      <c r="J7" s="155"/>
      <c r="K7" s="166"/>
      <c r="L7" s="226"/>
      <c r="M7" s="263"/>
      <c r="N7" s="153"/>
      <c r="O7" s="318"/>
      <c r="P7" s="321"/>
      <c r="Q7" s="229"/>
      <c r="R7" s="226"/>
      <c r="S7" s="264"/>
      <c r="T7" s="264"/>
      <c r="U7" s="264"/>
      <c r="V7" s="148"/>
      <c r="W7" s="139" t="s">
        <v>1717</v>
      </c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</row>
    <row r="8" spans="1:219">
      <c r="L8" s="227"/>
      <c r="M8" s="177"/>
      <c r="N8" s="227"/>
      <c r="O8" s="227"/>
      <c r="P8" s="227"/>
      <c r="Q8" s="227"/>
      <c r="R8" s="227"/>
      <c r="S8" s="213"/>
      <c r="T8" s="213"/>
      <c r="U8" s="213"/>
    </row>
    <row r="9" spans="1:219" s="81" customFormat="1">
      <c r="A9" s="81" t="s">
        <v>2334</v>
      </c>
    </row>
    <row r="11" spans="1:219" s="142" customFormat="1">
      <c r="A11" s="138"/>
      <c r="B11" s="138"/>
      <c r="C11" s="139"/>
      <c r="D11"/>
      <c r="E11"/>
      <c r="F11"/>
      <c r="G11"/>
      <c r="H11"/>
      <c r="I11"/>
      <c r="J11" s="155"/>
      <c r="K11" s="166"/>
      <c r="L11" s="317"/>
      <c r="M11" s="263"/>
      <c r="N11" s="153"/>
      <c r="O11" s="318"/>
      <c r="P11" s="321"/>
      <c r="Q11" s="317"/>
      <c r="R11" s="226"/>
      <c r="S11" s="529"/>
      <c r="T11" s="264"/>
      <c r="U11" s="264"/>
      <c r="V11" s="148"/>
      <c r="W11" s="139" t="s">
        <v>1914</v>
      </c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  <c r="CT11" s="141"/>
      <c r="CU11" s="141"/>
      <c r="CV11" s="141"/>
      <c r="CW11" s="141"/>
      <c r="CX11" s="141"/>
      <c r="CY11" s="141"/>
      <c r="CZ11" s="141"/>
      <c r="DA11" s="141"/>
      <c r="DB11" s="141"/>
      <c r="DC11" s="141"/>
      <c r="DD11" s="141"/>
      <c r="DE11" s="141"/>
      <c r="DF11" s="141"/>
      <c r="DG11" s="141"/>
      <c r="DH11" s="141"/>
      <c r="DI11" s="141"/>
      <c r="DJ11" s="141"/>
      <c r="DK11" s="141"/>
      <c r="DL11" s="141"/>
      <c r="DM11" s="141"/>
      <c r="DN11" s="141"/>
      <c r="DO11" s="141"/>
      <c r="DP11" s="141"/>
      <c r="DQ11" s="141"/>
      <c r="DR11" s="141"/>
      <c r="DS11" s="141"/>
      <c r="DT11" s="141"/>
      <c r="DU11" s="141"/>
      <c r="DV11" s="141"/>
      <c r="DW11" s="141"/>
      <c r="DX11" s="141"/>
      <c r="DY11" s="141"/>
      <c r="DZ11" s="141"/>
      <c r="EA11" s="141"/>
      <c r="EB11" s="141"/>
      <c r="EC11" s="141"/>
      <c r="ED11" s="141"/>
      <c r="EE11" s="141"/>
      <c r="EF11" s="141"/>
      <c r="EG11" s="141"/>
      <c r="EH11" s="141"/>
      <c r="EI11" s="141"/>
      <c r="EJ11" s="141"/>
      <c r="EK11" s="141"/>
      <c r="EL11" s="141"/>
      <c r="EM11" s="141"/>
      <c r="EN11" s="141"/>
      <c r="EO11" s="141"/>
      <c r="EP11" s="141"/>
      <c r="EQ11" s="141"/>
      <c r="ER11" s="141"/>
      <c r="ES11" s="141"/>
      <c r="ET11" s="141"/>
      <c r="EU11" s="141"/>
      <c r="EV11" s="141"/>
      <c r="EW11" s="141"/>
      <c r="EX11" s="141"/>
      <c r="EY11" s="141"/>
      <c r="EZ11" s="141"/>
      <c r="FA11" s="141"/>
      <c r="FB11" s="141"/>
      <c r="FC11" s="141"/>
      <c r="FD11" s="141"/>
      <c r="FE11" s="141"/>
      <c r="FF11" s="141"/>
      <c r="FG11" s="141"/>
      <c r="FH11" s="141"/>
      <c r="FI11" s="141"/>
      <c r="FJ11" s="141"/>
      <c r="FK11" s="141"/>
      <c r="FL11" s="141"/>
      <c r="FM11" s="141"/>
      <c r="FN11" s="141"/>
      <c r="FO11" s="141"/>
      <c r="FP11" s="141"/>
      <c r="FQ11" s="141"/>
      <c r="FR11" s="141"/>
      <c r="FS11" s="141"/>
      <c r="FT11" s="141"/>
      <c r="FU11" s="141"/>
      <c r="FV11" s="141"/>
      <c r="FW11" s="141"/>
      <c r="FX11" s="141"/>
      <c r="FY11" s="141"/>
      <c r="FZ11" s="141"/>
      <c r="GA11" s="141"/>
      <c r="GB11" s="141"/>
      <c r="GC11" s="141"/>
      <c r="GD11" s="141"/>
      <c r="GE11" s="141"/>
      <c r="GF11" s="141"/>
      <c r="GG11" s="141"/>
      <c r="GH11" s="141"/>
      <c r="GI11" s="141"/>
      <c r="GJ11" s="141"/>
      <c r="GK11" s="141"/>
      <c r="GL11" s="141"/>
      <c r="GM11" s="141"/>
      <c r="GN11" s="141"/>
      <c r="GO11" s="141"/>
      <c r="GP11" s="141"/>
      <c r="GQ11" s="141"/>
      <c r="GR11" s="141"/>
      <c r="GS11" s="141"/>
      <c r="GT11" s="141"/>
      <c r="GU11" s="141"/>
      <c r="GV11" s="141"/>
      <c r="GW11" s="141"/>
      <c r="GX11" s="141"/>
      <c r="GY11" s="141"/>
      <c r="GZ11" s="141"/>
      <c r="HA11" s="141"/>
      <c r="HB11" s="141"/>
      <c r="HC11" s="141"/>
      <c r="HD11" s="141"/>
      <c r="HE11" s="141"/>
      <c r="HF11" s="141"/>
      <c r="HG11" s="141"/>
      <c r="HH11" s="141"/>
      <c r="HI11" s="141"/>
      <c r="HJ11" s="141"/>
      <c r="HK11" s="141"/>
    </row>
    <row r="12" spans="1:219">
      <c r="L12" s="227"/>
      <c r="M12" s="177"/>
      <c r="N12" s="227"/>
      <c r="O12" s="227"/>
      <c r="P12" s="227"/>
      <c r="Q12" s="227"/>
      <c r="R12" s="227"/>
      <c r="S12" s="213"/>
      <c r="T12" s="213"/>
      <c r="U12" s="213"/>
    </row>
    <row r="13" spans="1:219" s="81" customFormat="1">
      <c r="A13" s="81" t="s">
        <v>2326</v>
      </c>
    </row>
    <row r="15" spans="1:219" s="142" customFormat="1">
      <c r="A15" s="138"/>
      <c r="B15" s="138"/>
      <c r="C15" s="139"/>
      <c r="D15"/>
      <c r="E15"/>
      <c r="F15"/>
      <c r="G15"/>
      <c r="H15"/>
      <c r="I15"/>
      <c r="J15" s="155"/>
      <c r="K15" s="166"/>
      <c r="L15" s="317"/>
      <c r="M15" s="263"/>
      <c r="N15" s="153"/>
      <c r="O15" s="318"/>
      <c r="P15" s="321"/>
      <c r="Q15" s="317"/>
      <c r="R15" s="226"/>
      <c r="S15" s="529"/>
      <c r="T15" s="529"/>
      <c r="U15" s="264"/>
      <c r="V15" s="148"/>
      <c r="W15" s="139" t="s">
        <v>2325</v>
      </c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</row>
    <row r="16" spans="1:219">
      <c r="L16" s="227"/>
      <c r="M16" s="177"/>
      <c r="N16" s="227"/>
      <c r="O16" s="227"/>
      <c r="P16" s="227"/>
      <c r="Q16" s="227"/>
      <c r="R16" s="227"/>
      <c r="S16" s="213"/>
      <c r="T16" s="213"/>
      <c r="U16" s="213"/>
    </row>
    <row r="17" spans="1:219" s="81" customFormat="1">
      <c r="A17" s="81" t="s">
        <v>2327</v>
      </c>
    </row>
    <row r="19" spans="1:219" s="142" customFormat="1">
      <c r="A19" s="138"/>
      <c r="B19" s="138"/>
      <c r="C19" s="139"/>
      <c r="D19"/>
      <c r="E19"/>
      <c r="F19"/>
      <c r="G19"/>
      <c r="H19"/>
      <c r="I19"/>
      <c r="J19" s="155"/>
      <c r="K19" s="166"/>
      <c r="L19" s="317"/>
      <c r="M19" s="263"/>
      <c r="N19" s="153"/>
      <c r="O19" s="318"/>
      <c r="P19" s="321"/>
      <c r="Q19" s="317"/>
      <c r="R19" s="226"/>
      <c r="S19" s="264"/>
      <c r="T19" s="264"/>
      <c r="U19" s="264"/>
      <c r="V19" s="148"/>
      <c r="W19" s="139" t="s">
        <v>2328</v>
      </c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</row>
    <row r="20" spans="1:219">
      <c r="L20" s="227"/>
      <c r="M20" s="177"/>
      <c r="N20" s="227"/>
      <c r="O20" s="227"/>
      <c r="P20" s="227"/>
      <c r="Q20" s="227"/>
      <c r="R20" s="227"/>
      <c r="S20" s="213"/>
      <c r="T20" s="213"/>
      <c r="U20" s="213"/>
    </row>
    <row r="21" spans="1:219" s="81" customFormat="1">
      <c r="A21" s="81" t="s">
        <v>2335</v>
      </c>
      <c r="L21" s="228"/>
      <c r="M21" s="178"/>
      <c r="N21" s="228"/>
      <c r="O21" s="228"/>
      <c r="P21" s="228"/>
      <c r="Q21" s="228"/>
      <c r="R21" s="228"/>
      <c r="S21" s="212"/>
      <c r="T21" s="212"/>
      <c r="U21" s="212"/>
    </row>
    <row r="22" spans="1:219">
      <c r="L22" s="227"/>
      <c r="M22" s="177"/>
      <c r="N22" s="227"/>
      <c r="O22" s="227"/>
      <c r="P22" s="227"/>
      <c r="Q22" s="227"/>
      <c r="R22" s="227"/>
      <c r="S22" s="213"/>
      <c r="T22" s="213"/>
      <c r="U22" s="213"/>
    </row>
    <row r="23" spans="1:219" s="142" customFormat="1">
      <c r="A23" s="138"/>
      <c r="B23" s="138"/>
      <c r="C23" s="139"/>
      <c r="D23"/>
      <c r="E23"/>
      <c r="F23"/>
      <c r="G23"/>
      <c r="H23"/>
      <c r="I23"/>
      <c r="J23" s="155"/>
      <c r="K23" s="166"/>
      <c r="L23" s="317"/>
      <c r="M23" s="263"/>
      <c r="N23" s="153"/>
      <c r="O23" s="318"/>
      <c r="P23" s="321"/>
      <c r="Q23" s="226"/>
      <c r="R23" s="226"/>
      <c r="S23" s="264"/>
      <c r="T23" s="264"/>
      <c r="U23" s="264"/>
      <c r="V23" s="318"/>
      <c r="W23" s="139" t="s">
        <v>1915</v>
      </c>
      <c r="X23" s="141"/>
      <c r="Y23" s="141"/>
      <c r="Z23" s="141"/>
      <c r="AA23" s="141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1"/>
      <c r="BY23" s="141"/>
      <c r="BZ23" s="141"/>
      <c r="CA23" s="141"/>
      <c r="CB23" s="141"/>
      <c r="CC23" s="141"/>
      <c r="CD23" s="141"/>
      <c r="CE23" s="141"/>
      <c r="CF23" s="141"/>
      <c r="CG23" s="141"/>
      <c r="CH23" s="141"/>
      <c r="CI23" s="141"/>
      <c r="CJ23" s="141"/>
      <c r="CK23" s="141"/>
      <c r="CL23" s="141"/>
      <c r="CM23" s="141"/>
      <c r="CN23" s="141"/>
      <c r="CO23" s="141"/>
      <c r="CP23" s="141"/>
      <c r="CQ23" s="141"/>
      <c r="CR23" s="141"/>
      <c r="CS23" s="141"/>
      <c r="CT23" s="141"/>
      <c r="CU23" s="141"/>
      <c r="CV23" s="141"/>
      <c r="CW23" s="141"/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41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</row>
    <row r="24" spans="1:219">
      <c r="L24" s="276"/>
      <c r="M24" s="277"/>
      <c r="N24" s="276"/>
      <c r="O24" s="276"/>
      <c r="P24" s="276"/>
      <c r="Q24" s="276"/>
      <c r="R24" s="278"/>
      <c r="S24" s="278"/>
      <c r="T24" s="278"/>
      <c r="U24" s="277"/>
    </row>
    <row r="25" spans="1:219" s="81" customFormat="1">
      <c r="A25" s="81" t="s">
        <v>1778</v>
      </c>
    </row>
    <row r="26" spans="1:219" ht="13.5" thickBot="1"/>
    <row r="27" spans="1:219" s="142" customFormat="1" ht="15" customHeight="1" thickTop="1">
      <c r="A27" s="138">
        <f>IF(AND(NOT(AND(ISNA(MATCH("koteln",W27:W38,0)),ISNA(MATCH("tes",W27:W38,0)))),NOT(ISNA(MATCH("set",W27:W38,0)))),1,0)</f>
        <v>0</v>
      </c>
      <c r="B27" s="138"/>
      <c r="C27" s="313"/>
      <c r="D27" s="764"/>
      <c r="E27" s="898"/>
      <c r="F27" s="772"/>
      <c r="G27" s="755"/>
      <c r="H27" s="905"/>
      <c r="I27" s="901"/>
      <c r="J27" s="216" t="s">
        <v>1712</v>
      </c>
      <c r="K27" s="169"/>
      <c r="L27" s="170"/>
      <c r="M27" s="170"/>
      <c r="N27" s="171"/>
      <c r="O27" s="171"/>
      <c r="P27" s="171"/>
      <c r="Q27" s="171"/>
      <c r="R27" s="253">
        <f>SUM(S27:S28)</f>
        <v>0</v>
      </c>
      <c r="S27" s="251"/>
      <c r="T27" s="251"/>
      <c r="U27" s="251"/>
      <c r="V27" s="172"/>
      <c r="W27" s="139"/>
      <c r="X27" s="141"/>
      <c r="Y27" s="141"/>
      <c r="Z27" s="139">
        <f>SUM(Z28:Z38)</f>
        <v>0</v>
      </c>
      <c r="AA27" s="139">
        <f>SUM(AA28:AA38)</f>
        <v>0</v>
      </c>
      <c r="AB27" s="139">
        <f>SUM(AB37:AB38)</f>
        <v>0</v>
      </c>
      <c r="AC27" s="139">
        <f t="shared" ref="AC27:AP27" si="0">SUM(AC37:AC38)</f>
        <v>0</v>
      </c>
      <c r="AD27" s="139">
        <f t="shared" si="0"/>
        <v>0</v>
      </c>
      <c r="AE27" s="139">
        <f t="shared" si="0"/>
        <v>0</v>
      </c>
      <c r="AF27" s="139">
        <f t="shared" si="0"/>
        <v>0</v>
      </c>
      <c r="AG27" s="139">
        <f t="shared" si="0"/>
        <v>0</v>
      </c>
      <c r="AH27" s="139">
        <f t="shared" si="0"/>
        <v>0</v>
      </c>
      <c r="AI27" s="139">
        <f t="shared" si="0"/>
        <v>0</v>
      </c>
      <c r="AJ27" s="139">
        <f t="shared" si="0"/>
        <v>0</v>
      </c>
      <c r="AK27" s="139">
        <f t="shared" si="0"/>
        <v>0</v>
      </c>
      <c r="AL27" s="139">
        <f t="shared" si="0"/>
        <v>0</v>
      </c>
      <c r="AM27" s="139">
        <f t="shared" si="0"/>
        <v>0</v>
      </c>
      <c r="AN27" s="139">
        <f t="shared" si="0"/>
        <v>0</v>
      </c>
      <c r="AO27" s="139">
        <f t="shared" si="0"/>
        <v>0</v>
      </c>
      <c r="AP27" s="139">
        <f t="shared" si="0"/>
        <v>0</v>
      </c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315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</row>
    <row r="28" spans="1:219" s="142" customFormat="1" ht="15" customHeight="1" thickBot="1">
      <c r="A28" s="138"/>
      <c r="B28" s="138"/>
      <c r="C28" s="139"/>
      <c r="D28" s="766"/>
      <c r="E28" s="899"/>
      <c r="F28" s="774"/>
      <c r="G28" s="762"/>
      <c r="H28" s="906"/>
      <c r="I28" s="902"/>
      <c r="J28" s="162"/>
      <c r="K28" s="163"/>
      <c r="L28" s="159" t="s">
        <v>1713</v>
      </c>
      <c r="M28" s="159"/>
      <c r="N28" s="160"/>
      <c r="O28" s="160"/>
      <c r="P28" s="160"/>
      <c r="Q28" s="160"/>
      <c r="R28" s="160"/>
      <c r="S28" s="160"/>
      <c r="T28" s="160"/>
      <c r="U28" s="160"/>
      <c r="V28" s="161"/>
      <c r="W28" s="139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315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</row>
    <row r="29" spans="1:219" s="142" customFormat="1" ht="15" customHeight="1" thickTop="1">
      <c r="A29" s="138"/>
      <c r="B29" s="138"/>
      <c r="C29" s="140"/>
      <c r="D29" s="766"/>
      <c r="E29" s="899"/>
      <c r="F29" s="774"/>
      <c r="G29" s="762"/>
      <c r="H29" s="906"/>
      <c r="I29" s="902"/>
      <c r="J29" s="216" t="s">
        <v>1758</v>
      </c>
      <c r="K29" s="169"/>
      <c r="L29" s="170"/>
      <c r="M29" s="170"/>
      <c r="N29" s="171"/>
      <c r="O29" s="171"/>
      <c r="P29" s="171"/>
      <c r="Q29" s="171"/>
      <c r="R29" s="253">
        <f>SUM(S29:S30)</f>
        <v>0</v>
      </c>
      <c r="S29" s="251"/>
      <c r="T29" s="251"/>
      <c r="U29" s="251"/>
      <c r="V29" s="172"/>
      <c r="W29" s="139"/>
      <c r="X29" s="141"/>
      <c r="Y29" s="141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315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</row>
    <row r="30" spans="1:219" s="142" customFormat="1" ht="15" customHeight="1" thickBot="1">
      <c r="A30" s="138"/>
      <c r="B30" s="138"/>
      <c r="C30" s="139"/>
      <c r="D30" s="766"/>
      <c r="E30" s="899"/>
      <c r="F30" s="774"/>
      <c r="G30" s="762"/>
      <c r="H30" s="906"/>
      <c r="I30" s="902"/>
      <c r="J30" s="162"/>
      <c r="K30" s="163"/>
      <c r="L30" s="159" t="s">
        <v>1714</v>
      </c>
      <c r="M30" s="159"/>
      <c r="N30" s="160"/>
      <c r="O30" s="160"/>
      <c r="P30" s="160"/>
      <c r="Q30" s="160"/>
      <c r="R30" s="160"/>
      <c r="S30" s="160"/>
      <c r="T30" s="160"/>
      <c r="U30" s="160"/>
      <c r="V30" s="161"/>
      <c r="W30" s="139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315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</row>
    <row r="31" spans="1:219" s="142" customFormat="1" ht="15" customHeight="1" thickTop="1">
      <c r="A31" s="138"/>
      <c r="B31" s="138"/>
      <c r="C31" s="140"/>
      <c r="D31" s="766"/>
      <c r="E31" s="899"/>
      <c r="F31" s="774"/>
      <c r="G31" s="762"/>
      <c r="H31" s="906"/>
      <c r="I31" s="902"/>
      <c r="J31" s="216" t="s">
        <v>2329</v>
      </c>
      <c r="K31" s="169"/>
      <c r="L31" s="170"/>
      <c r="M31" s="170"/>
      <c r="N31" s="171"/>
      <c r="O31" s="171"/>
      <c r="P31" s="171"/>
      <c r="Q31" s="171"/>
      <c r="R31" s="253">
        <f>SUM(S31:S32)</f>
        <v>0</v>
      </c>
      <c r="S31" s="251"/>
      <c r="T31" s="251"/>
      <c r="U31" s="251"/>
      <c r="V31" s="172"/>
      <c r="W31" s="139"/>
      <c r="X31" s="141"/>
      <c r="Y31" s="141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315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1"/>
      <c r="BY31" s="141"/>
      <c r="BZ31" s="141"/>
      <c r="CA31" s="141"/>
      <c r="CB31" s="141"/>
      <c r="CC31" s="141"/>
      <c r="CD31" s="141"/>
      <c r="CE31" s="141"/>
      <c r="CF31" s="141"/>
      <c r="CG31" s="141"/>
      <c r="CH31" s="141"/>
      <c r="CI31" s="141"/>
      <c r="CJ31" s="141"/>
      <c r="CK31" s="141"/>
      <c r="CL31" s="141"/>
      <c r="CM31" s="141"/>
      <c r="CN31" s="141"/>
      <c r="CO31" s="141"/>
      <c r="CP31" s="141"/>
      <c r="CQ31" s="141"/>
      <c r="CR31" s="141"/>
      <c r="CS31" s="141"/>
      <c r="CT31" s="141"/>
      <c r="CU31" s="141"/>
      <c r="CV31" s="141"/>
      <c r="CW31" s="141"/>
      <c r="CX31" s="141"/>
      <c r="CY31" s="141"/>
      <c r="CZ31" s="141"/>
      <c r="DA31" s="141"/>
      <c r="DB31" s="141"/>
      <c r="DC31" s="141"/>
      <c r="DD31" s="141"/>
      <c r="DE31" s="141"/>
      <c r="DF31" s="141"/>
      <c r="DG31" s="141"/>
      <c r="DH31" s="141"/>
      <c r="DI31" s="141"/>
      <c r="DJ31" s="141"/>
      <c r="DK31" s="141"/>
      <c r="DL31" s="141"/>
      <c r="DM31" s="141"/>
      <c r="DN31" s="141"/>
      <c r="DO31" s="141"/>
      <c r="DP31" s="141"/>
      <c r="DQ31" s="141"/>
      <c r="DR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EY31" s="141"/>
      <c r="EZ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1"/>
      <c r="FM31" s="141"/>
      <c r="FN31" s="141"/>
      <c r="FO31" s="141"/>
      <c r="FP31" s="141"/>
      <c r="FQ31" s="141"/>
      <c r="FR31" s="141"/>
      <c r="FS31" s="141"/>
      <c r="FT31" s="141"/>
      <c r="FU31" s="141"/>
      <c r="FV31" s="141"/>
      <c r="FW31" s="141"/>
      <c r="FX31" s="141"/>
      <c r="FY31" s="141"/>
      <c r="FZ31" s="141"/>
      <c r="GA31" s="141"/>
      <c r="GB31" s="141"/>
      <c r="GC31" s="141"/>
      <c r="GD31" s="141"/>
      <c r="GE31" s="141"/>
      <c r="GF31" s="141"/>
      <c r="GG31" s="141"/>
      <c r="GH31" s="141"/>
      <c r="GI31" s="141"/>
      <c r="GJ31" s="141"/>
      <c r="GK31" s="141"/>
      <c r="GL31" s="141"/>
      <c r="GM31" s="141"/>
      <c r="GN31" s="141"/>
      <c r="GO31" s="141"/>
      <c r="GP31" s="141"/>
      <c r="GQ31" s="141"/>
      <c r="GR31" s="141"/>
      <c r="GS31" s="141"/>
      <c r="GT31" s="141"/>
      <c r="GU31" s="141"/>
      <c r="GV31" s="141"/>
      <c r="GW31" s="141"/>
      <c r="GX31" s="141"/>
      <c r="GY31" s="141"/>
      <c r="GZ31" s="141"/>
      <c r="HA31" s="141"/>
      <c r="HB31" s="141"/>
      <c r="HC31" s="141"/>
      <c r="HD31" s="141"/>
      <c r="HE31" s="141"/>
      <c r="HF31" s="141"/>
      <c r="HG31" s="141"/>
      <c r="HH31" s="141"/>
      <c r="HI31" s="141"/>
      <c r="HJ31" s="141"/>
      <c r="HK31" s="141"/>
    </row>
    <row r="32" spans="1:219" s="142" customFormat="1" ht="15" customHeight="1" thickBot="1">
      <c r="A32" s="138"/>
      <c r="B32" s="138"/>
      <c r="C32" s="139"/>
      <c r="D32" s="766"/>
      <c r="E32" s="899"/>
      <c r="F32" s="774"/>
      <c r="G32" s="762"/>
      <c r="H32" s="906"/>
      <c r="I32" s="902"/>
      <c r="J32" s="162"/>
      <c r="K32" s="163"/>
      <c r="L32" s="159" t="s">
        <v>1990</v>
      </c>
      <c r="M32" s="159"/>
      <c r="N32" s="160"/>
      <c r="O32" s="160"/>
      <c r="P32" s="160"/>
      <c r="Q32" s="160"/>
      <c r="R32" s="160"/>
      <c r="S32" s="160"/>
      <c r="T32" s="160"/>
      <c r="U32" s="160"/>
      <c r="V32" s="161"/>
      <c r="W32" s="139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315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  <c r="CF32" s="141"/>
      <c r="CG32" s="141"/>
      <c r="CH32" s="141"/>
      <c r="CI32" s="141"/>
      <c r="CJ32" s="141"/>
      <c r="CK32" s="141"/>
      <c r="CL32" s="141"/>
      <c r="CM32" s="141"/>
      <c r="CN32" s="141"/>
      <c r="CO32" s="141"/>
      <c r="CP32" s="141"/>
      <c r="CQ32" s="141"/>
      <c r="CR32" s="141"/>
      <c r="CS32" s="141"/>
      <c r="CT32" s="141"/>
      <c r="CU32" s="141"/>
      <c r="CV32" s="141"/>
      <c r="CW32" s="141"/>
      <c r="CX32" s="141"/>
      <c r="CY32" s="141"/>
      <c r="CZ32" s="141"/>
      <c r="DA32" s="141"/>
      <c r="DB32" s="141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1"/>
      <c r="DN32" s="141"/>
      <c r="DO32" s="141"/>
      <c r="DP32" s="141"/>
      <c r="DQ32" s="141"/>
      <c r="DR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E32" s="141"/>
      <c r="EF32" s="141"/>
      <c r="EG32" s="141"/>
      <c r="EH32" s="141"/>
      <c r="EI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1"/>
      <c r="FM32" s="141"/>
      <c r="FN32" s="141"/>
      <c r="FO32" s="141"/>
      <c r="FP32" s="141"/>
      <c r="FQ32" s="141"/>
      <c r="FR32" s="141"/>
      <c r="FS32" s="141"/>
      <c r="FT32" s="141"/>
      <c r="FU32" s="141"/>
      <c r="FV32" s="141"/>
      <c r="FW32" s="141"/>
      <c r="FX32" s="141"/>
      <c r="FY32" s="141"/>
      <c r="FZ32" s="141"/>
      <c r="GA32" s="141"/>
      <c r="GB32" s="141"/>
      <c r="GC32" s="141"/>
      <c r="GD32" s="141"/>
      <c r="GE32" s="141"/>
      <c r="GF32" s="141"/>
      <c r="GG32" s="141"/>
      <c r="GH32" s="141"/>
      <c r="GI32" s="141"/>
      <c r="GJ32" s="141"/>
      <c r="GK32" s="141"/>
      <c r="GL32" s="141"/>
      <c r="GM32" s="141"/>
      <c r="GN32" s="141"/>
      <c r="GO32" s="141"/>
      <c r="GP32" s="141"/>
      <c r="GQ32" s="141"/>
      <c r="GR32" s="141"/>
      <c r="GS32" s="141"/>
      <c r="GT32" s="141"/>
      <c r="GU32" s="141"/>
      <c r="GV32" s="141"/>
      <c r="GW32" s="141"/>
      <c r="GX32" s="141"/>
      <c r="GY32" s="141"/>
      <c r="GZ32" s="141"/>
      <c r="HA32" s="141"/>
      <c r="HB32" s="141"/>
      <c r="HC32" s="141"/>
      <c r="HD32" s="141"/>
      <c r="HE32" s="141"/>
      <c r="HF32" s="141"/>
      <c r="HG32" s="141"/>
      <c r="HH32" s="141"/>
      <c r="HI32" s="141"/>
      <c r="HJ32" s="141"/>
      <c r="HK32" s="141"/>
    </row>
    <row r="33" spans="1:219" s="142" customFormat="1" ht="15" customHeight="1" thickTop="1">
      <c r="A33" s="138"/>
      <c r="B33" s="138"/>
      <c r="C33" s="140"/>
      <c r="D33" s="766"/>
      <c r="E33" s="899"/>
      <c r="F33" s="774"/>
      <c r="G33" s="762"/>
      <c r="H33" s="906"/>
      <c r="I33" s="902"/>
      <c r="J33" s="216" t="s">
        <v>1759</v>
      </c>
      <c r="K33" s="169"/>
      <c r="L33" s="170"/>
      <c r="M33" s="170"/>
      <c r="N33" s="171"/>
      <c r="O33" s="171"/>
      <c r="P33" s="171"/>
      <c r="Q33" s="171"/>
      <c r="R33" s="253">
        <f>SUM(S33:S34)</f>
        <v>0</v>
      </c>
      <c r="S33" s="251"/>
      <c r="T33" s="251"/>
      <c r="U33" s="251"/>
      <c r="V33" s="172"/>
      <c r="W33" s="139"/>
      <c r="X33" s="141"/>
      <c r="Y33" s="141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315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/>
      <c r="DU33" s="141"/>
      <c r="DV33" s="141"/>
      <c r="DW33" s="141"/>
      <c r="DX33" s="141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1"/>
      <c r="FB33" s="141"/>
      <c r="FC33" s="141"/>
      <c r="FD33" s="141"/>
      <c r="FE33" s="141"/>
      <c r="FF33" s="141"/>
      <c r="FG33" s="141"/>
      <c r="FH33" s="141"/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  <c r="HK33" s="141"/>
    </row>
    <row r="34" spans="1:219" s="142" customFormat="1" ht="15" customHeight="1" thickBot="1">
      <c r="A34" s="138"/>
      <c r="B34" s="138"/>
      <c r="C34" s="139"/>
      <c r="D34" s="766"/>
      <c r="E34" s="899"/>
      <c r="F34" s="774"/>
      <c r="G34" s="762"/>
      <c r="H34" s="907"/>
      <c r="I34" s="902"/>
      <c r="J34" s="162"/>
      <c r="K34" s="163"/>
      <c r="L34" s="159" t="s">
        <v>1715</v>
      </c>
      <c r="M34" s="159"/>
      <c r="N34" s="160"/>
      <c r="O34" s="160"/>
      <c r="P34" s="160"/>
      <c r="Q34" s="160"/>
      <c r="R34" s="160"/>
      <c r="S34" s="160"/>
      <c r="T34" s="160"/>
      <c r="U34" s="160"/>
      <c r="V34" s="161"/>
      <c r="W34" s="139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315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/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</row>
    <row r="35" spans="1:219" s="142" customFormat="1" ht="15" customHeight="1" thickTop="1">
      <c r="A35" s="138"/>
      <c r="B35" s="138"/>
      <c r="C35" s="140"/>
      <c r="D35" s="766"/>
      <c r="E35" s="899"/>
      <c r="F35" s="774"/>
      <c r="G35" s="762"/>
      <c r="H35" s="761"/>
      <c r="I35" s="902"/>
      <c r="J35" s="216" t="s">
        <v>2330</v>
      </c>
      <c r="K35" s="169"/>
      <c r="L35" s="170"/>
      <c r="M35" s="170"/>
      <c r="N35" s="171"/>
      <c r="O35" s="171"/>
      <c r="P35" s="171"/>
      <c r="Q35" s="171"/>
      <c r="R35" s="253">
        <f>SUM(S35:S36)</f>
        <v>0</v>
      </c>
      <c r="S35" s="251"/>
      <c r="T35" s="251"/>
      <c r="U35" s="251"/>
      <c r="V35" s="172"/>
      <c r="W35" s="139"/>
      <c r="X35" s="141"/>
      <c r="Y35" s="141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315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  <c r="CT35" s="141"/>
      <c r="CU35" s="141"/>
      <c r="CV35" s="141"/>
      <c r="CW35" s="141"/>
      <c r="CX35" s="141"/>
      <c r="CY35" s="141"/>
      <c r="CZ35" s="141"/>
      <c r="DA35" s="141"/>
      <c r="DB35" s="141"/>
      <c r="DC35" s="141"/>
      <c r="DD35" s="141"/>
      <c r="DE35" s="141"/>
      <c r="DF35" s="141"/>
      <c r="DG35" s="141"/>
      <c r="DH35" s="141"/>
      <c r="DI35" s="141"/>
      <c r="DJ35" s="141"/>
      <c r="DK35" s="141"/>
      <c r="DL35" s="141"/>
      <c r="DM35" s="141"/>
      <c r="DN35" s="141"/>
      <c r="DO35" s="141"/>
      <c r="DP35" s="141"/>
      <c r="DQ35" s="141"/>
      <c r="DR35" s="141"/>
      <c r="DS35" s="141"/>
      <c r="DT35" s="141"/>
      <c r="DU35" s="141"/>
      <c r="DV35" s="141"/>
      <c r="DW35" s="141"/>
      <c r="DX35" s="141"/>
      <c r="DY35" s="141"/>
      <c r="DZ35" s="141"/>
      <c r="EA35" s="141"/>
      <c r="EB35" s="141"/>
      <c r="EC35" s="141"/>
      <c r="ED35" s="141"/>
      <c r="EE35" s="141"/>
      <c r="EF35" s="141"/>
      <c r="EG35" s="141"/>
      <c r="EH35" s="141"/>
      <c r="EI35" s="141"/>
      <c r="EJ35" s="141"/>
      <c r="EK35" s="141"/>
      <c r="EL35" s="141"/>
      <c r="EM35" s="141"/>
      <c r="EN35" s="141"/>
      <c r="EO35" s="141"/>
      <c r="EP35" s="141"/>
      <c r="EQ35" s="141"/>
      <c r="ER35" s="141"/>
      <c r="ES35" s="141"/>
      <c r="ET35" s="141"/>
      <c r="EU35" s="141"/>
      <c r="EV35" s="141"/>
      <c r="EW35" s="141"/>
      <c r="EX35" s="141"/>
      <c r="EY35" s="141"/>
      <c r="EZ35" s="141"/>
      <c r="FA35" s="141"/>
      <c r="FB35" s="141"/>
      <c r="FC35" s="141"/>
      <c r="FD35" s="141"/>
      <c r="FE35" s="141"/>
      <c r="FF35" s="141"/>
      <c r="FG35" s="141"/>
      <c r="FH35" s="141"/>
      <c r="FI35" s="141"/>
      <c r="FJ35" s="141"/>
      <c r="FK35" s="141"/>
      <c r="FL35" s="141"/>
      <c r="FM35" s="141"/>
      <c r="FN35" s="141"/>
      <c r="FO35" s="141"/>
      <c r="FP35" s="141"/>
      <c r="FQ35" s="141"/>
      <c r="FR35" s="141"/>
      <c r="FS35" s="141"/>
      <c r="FT35" s="141"/>
      <c r="FU35" s="141"/>
      <c r="FV35" s="141"/>
      <c r="FW35" s="141"/>
      <c r="FX35" s="141"/>
      <c r="FY35" s="141"/>
      <c r="FZ35" s="141"/>
      <c r="GA35" s="141"/>
      <c r="GB35" s="141"/>
      <c r="GC35" s="141"/>
      <c r="GD35" s="141"/>
      <c r="GE35" s="141"/>
      <c r="GF35" s="141"/>
      <c r="GG35" s="141"/>
      <c r="GH35" s="141"/>
      <c r="GI35" s="141"/>
      <c r="GJ35" s="141"/>
      <c r="GK35" s="141"/>
      <c r="GL35" s="141"/>
      <c r="GM35" s="141"/>
      <c r="GN35" s="141"/>
      <c r="GO35" s="141"/>
      <c r="GP35" s="141"/>
      <c r="GQ35" s="141"/>
      <c r="GR35" s="141"/>
      <c r="GS35" s="141"/>
      <c r="GT35" s="141"/>
      <c r="GU35" s="141"/>
      <c r="GV35" s="141"/>
      <c r="GW35" s="141"/>
      <c r="GX35" s="141"/>
      <c r="GY35" s="141"/>
      <c r="GZ35" s="141"/>
      <c r="HA35" s="141"/>
      <c r="HB35" s="141"/>
      <c r="HC35" s="141"/>
      <c r="HD35" s="141"/>
      <c r="HE35" s="141"/>
      <c r="HF35" s="141"/>
      <c r="HG35" s="141"/>
      <c r="HH35" s="141"/>
      <c r="HI35" s="141"/>
      <c r="HJ35" s="141"/>
      <c r="HK35" s="141"/>
    </row>
    <row r="36" spans="1:219" s="142" customFormat="1" ht="15" customHeight="1">
      <c r="A36" s="138"/>
      <c r="B36" s="138"/>
      <c r="C36" s="139"/>
      <c r="D36" s="766"/>
      <c r="E36" s="899"/>
      <c r="F36" s="774"/>
      <c r="G36" s="762"/>
      <c r="H36" s="762"/>
      <c r="I36" s="902"/>
      <c r="J36" s="162"/>
      <c r="K36" s="163"/>
      <c r="L36" s="159" t="s">
        <v>2332</v>
      </c>
      <c r="M36" s="159"/>
      <c r="N36" s="160"/>
      <c r="O36" s="160"/>
      <c r="P36" s="160"/>
      <c r="Q36" s="160"/>
      <c r="R36" s="160"/>
      <c r="S36" s="160"/>
      <c r="T36" s="160"/>
      <c r="U36" s="160"/>
      <c r="V36" s="161"/>
      <c r="W36" s="139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315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1"/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1"/>
      <c r="CR36" s="141"/>
      <c r="CS36" s="141"/>
      <c r="CT36" s="141"/>
      <c r="CU36" s="141"/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/>
      <c r="DU36" s="141"/>
      <c r="DV36" s="141"/>
      <c r="DW36" s="141"/>
      <c r="DX36" s="141"/>
      <c r="DY36" s="141"/>
      <c r="DZ36" s="141"/>
      <c r="EA36" s="141"/>
      <c r="EB36" s="141"/>
      <c r="EC36" s="141"/>
      <c r="ED36" s="141"/>
      <c r="EE36" s="141"/>
      <c r="EF36" s="141"/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1"/>
      <c r="FB36" s="141"/>
      <c r="FC36" s="141"/>
      <c r="FD36" s="141"/>
      <c r="FE36" s="141"/>
      <c r="FF36" s="141"/>
      <c r="FG36" s="141"/>
      <c r="FH36" s="141"/>
      <c r="FI36" s="141"/>
      <c r="FJ36" s="141"/>
      <c r="FK36" s="141"/>
      <c r="FL36" s="141"/>
      <c r="FM36" s="141"/>
      <c r="FN36" s="141"/>
      <c r="FO36" s="141"/>
      <c r="FP36" s="141"/>
      <c r="FQ36" s="141"/>
      <c r="FR36" s="141"/>
      <c r="FS36" s="141"/>
      <c r="FT36" s="141"/>
      <c r="FU36" s="141"/>
      <c r="FV36" s="141"/>
      <c r="FW36" s="141"/>
      <c r="FX36" s="141"/>
      <c r="FY36" s="141"/>
      <c r="FZ36" s="141"/>
      <c r="GA36" s="141"/>
      <c r="GB36" s="141"/>
      <c r="GC36" s="141"/>
      <c r="GD36" s="141"/>
      <c r="GE36" s="141"/>
      <c r="GF36" s="141"/>
      <c r="GG36" s="141"/>
      <c r="GH36" s="141"/>
      <c r="GI36" s="141"/>
      <c r="GJ36" s="141"/>
      <c r="GK36" s="141"/>
      <c r="GL36" s="141"/>
      <c r="GM36" s="141"/>
      <c r="GN36" s="141"/>
      <c r="GO36" s="141"/>
      <c r="GP36" s="141"/>
      <c r="GQ36" s="141"/>
      <c r="GR36" s="141"/>
      <c r="GS36" s="141"/>
      <c r="GT36" s="141"/>
      <c r="GU36" s="141"/>
      <c r="GV36" s="141"/>
      <c r="GW36" s="141"/>
      <c r="GX36" s="141"/>
      <c r="GY36" s="141"/>
      <c r="GZ36" s="141"/>
      <c r="HA36" s="141"/>
      <c r="HB36" s="141"/>
      <c r="HC36" s="141"/>
      <c r="HD36" s="141"/>
      <c r="HE36" s="141"/>
      <c r="HF36" s="141"/>
      <c r="HG36" s="141"/>
      <c r="HH36" s="141"/>
      <c r="HI36" s="141"/>
      <c r="HJ36" s="141"/>
      <c r="HK36" s="141"/>
    </row>
    <row r="37" spans="1:219" s="142" customFormat="1" ht="15" customHeight="1">
      <c r="A37" s="138"/>
      <c r="B37" s="138"/>
      <c r="C37" s="139"/>
      <c r="D37" s="766"/>
      <c r="E37" s="899"/>
      <c r="F37" s="774"/>
      <c r="G37" s="762"/>
      <c r="H37" s="762"/>
      <c r="I37" s="902"/>
      <c r="J37" s="217" t="s">
        <v>2331</v>
      </c>
      <c r="K37" s="167"/>
      <c r="L37" s="168"/>
      <c r="M37" s="168"/>
      <c r="N37" s="156"/>
      <c r="O37" s="156"/>
      <c r="P37" s="156"/>
      <c r="Q37" s="156"/>
      <c r="R37" s="157"/>
      <c r="S37" s="157"/>
      <c r="T37" s="157"/>
      <c r="U37" s="157"/>
      <c r="V37" s="158"/>
      <c r="W37" s="139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315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1"/>
      <c r="BY37" s="141"/>
      <c r="BZ37" s="141"/>
      <c r="CA37" s="141"/>
      <c r="CB37" s="141"/>
      <c r="CC37" s="141"/>
      <c r="CD37" s="141"/>
      <c r="CE37" s="141"/>
      <c r="CF37" s="141"/>
      <c r="CG37" s="141"/>
      <c r="CH37" s="141"/>
      <c r="CI37" s="141"/>
      <c r="CJ37" s="141"/>
      <c r="CK37" s="141"/>
      <c r="CL37" s="141"/>
      <c r="CM37" s="141"/>
      <c r="CN37" s="141"/>
      <c r="CO37" s="141"/>
      <c r="CP37" s="141"/>
      <c r="CQ37" s="141"/>
      <c r="CR37" s="141"/>
      <c r="CS37" s="141"/>
      <c r="CT37" s="141"/>
      <c r="CU37" s="141"/>
      <c r="CV37" s="141"/>
      <c r="CW37" s="141"/>
      <c r="CX37" s="141"/>
      <c r="CY37" s="141"/>
      <c r="CZ37" s="141"/>
      <c r="DA37" s="141"/>
      <c r="DB37" s="141"/>
      <c r="DC37" s="141"/>
      <c r="DD37" s="141"/>
      <c r="DE37" s="141"/>
      <c r="DF37" s="141"/>
      <c r="DG37" s="141"/>
      <c r="DH37" s="141"/>
      <c r="DI37" s="141"/>
      <c r="DJ37" s="141"/>
      <c r="DK37" s="141"/>
      <c r="DL37" s="141"/>
      <c r="DM37" s="141"/>
      <c r="DN37" s="141"/>
      <c r="DO37" s="141"/>
      <c r="DP37" s="141"/>
      <c r="DQ37" s="141"/>
      <c r="DR37" s="141"/>
      <c r="DS37" s="141"/>
      <c r="DT37" s="141"/>
      <c r="DU37" s="141"/>
      <c r="DV37" s="141"/>
      <c r="DW37" s="141"/>
      <c r="DX37" s="141"/>
      <c r="DY37" s="141"/>
      <c r="DZ37" s="141"/>
      <c r="EA37" s="141"/>
      <c r="EB37" s="141"/>
      <c r="EC37" s="141"/>
      <c r="ED37" s="141"/>
      <c r="EE37" s="141"/>
      <c r="EF37" s="141"/>
      <c r="EG37" s="141"/>
      <c r="EH37" s="141"/>
      <c r="EI37" s="141"/>
      <c r="EJ37" s="141"/>
      <c r="EK37" s="141"/>
      <c r="EL37" s="141"/>
      <c r="EM37" s="141"/>
      <c r="EN37" s="141"/>
      <c r="EO37" s="141"/>
      <c r="EP37" s="141"/>
      <c r="EQ37" s="141"/>
      <c r="ER37" s="141"/>
      <c r="ES37" s="141"/>
      <c r="ET37" s="141"/>
      <c r="EU37" s="141"/>
      <c r="EV37" s="141"/>
      <c r="EW37" s="141"/>
      <c r="EX37" s="141"/>
      <c r="EY37" s="141"/>
      <c r="EZ37" s="141"/>
      <c r="FA37" s="141"/>
      <c r="FB37" s="141"/>
      <c r="FC37" s="141"/>
      <c r="FD37" s="141"/>
      <c r="FE37" s="141"/>
      <c r="FF37" s="141"/>
      <c r="FG37" s="141"/>
      <c r="FH37" s="141"/>
      <c r="FI37" s="141"/>
      <c r="FJ37" s="141"/>
      <c r="FK37" s="141"/>
      <c r="FL37" s="141"/>
      <c r="FM37" s="141"/>
      <c r="FN37" s="141"/>
      <c r="FO37" s="141"/>
      <c r="FP37" s="141"/>
      <c r="FQ37" s="141"/>
      <c r="FR37" s="141"/>
      <c r="FS37" s="141"/>
      <c r="FT37" s="141"/>
      <c r="FU37" s="141"/>
      <c r="FV37" s="141"/>
      <c r="FW37" s="141"/>
      <c r="FX37" s="141"/>
      <c r="FY37" s="141"/>
      <c r="FZ37" s="141"/>
      <c r="GA37" s="141"/>
      <c r="GB37" s="141"/>
      <c r="GC37" s="141"/>
      <c r="GD37" s="141"/>
      <c r="GE37" s="141"/>
      <c r="GF37" s="141"/>
      <c r="GG37" s="141"/>
      <c r="GH37" s="141"/>
      <c r="GI37" s="141"/>
      <c r="GJ37" s="141"/>
      <c r="GK37" s="141"/>
      <c r="GL37" s="141"/>
      <c r="GM37" s="141"/>
      <c r="GN37" s="141"/>
      <c r="GO37" s="141"/>
      <c r="GP37" s="141"/>
      <c r="GQ37" s="141"/>
      <c r="GR37" s="141"/>
      <c r="GS37" s="141"/>
      <c r="GT37" s="141"/>
      <c r="GU37" s="141"/>
      <c r="GV37" s="141"/>
      <c r="GW37" s="141"/>
      <c r="GX37" s="141"/>
      <c r="GY37" s="141"/>
      <c r="GZ37" s="141"/>
      <c r="HA37" s="141"/>
      <c r="HB37" s="141"/>
      <c r="HC37" s="141"/>
      <c r="HD37" s="141"/>
      <c r="HE37" s="141"/>
      <c r="HF37" s="141"/>
      <c r="HG37" s="141"/>
      <c r="HH37" s="141"/>
      <c r="HI37" s="141"/>
      <c r="HJ37" s="141"/>
      <c r="HK37" s="141"/>
    </row>
    <row r="38" spans="1:219" s="142" customFormat="1" ht="15" customHeight="1" thickBot="1">
      <c r="A38" s="138"/>
      <c r="B38" s="138"/>
      <c r="C38" s="139"/>
      <c r="D38" s="767"/>
      <c r="E38" s="900"/>
      <c r="F38" s="775"/>
      <c r="G38" s="763"/>
      <c r="H38" s="763"/>
      <c r="I38" s="903"/>
      <c r="J38" s="319"/>
      <c r="K38" s="218"/>
      <c r="L38" s="219" t="s">
        <v>2333</v>
      </c>
      <c r="M38" s="219"/>
      <c r="N38" s="220"/>
      <c r="O38" s="220"/>
      <c r="P38" s="220"/>
      <c r="Q38" s="220"/>
      <c r="R38" s="220"/>
      <c r="S38" s="220"/>
      <c r="T38" s="220"/>
      <c r="U38" s="220"/>
      <c r="V38" s="320"/>
      <c r="W38" s="139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315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  <c r="HK38" s="141"/>
    </row>
    <row r="39" spans="1:219" ht="13.5" thickTop="1"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</row>
    <row r="40" spans="1:219" s="81" customFormat="1">
      <c r="A40" s="81" t="s">
        <v>1879</v>
      </c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</row>
    <row r="42" spans="1:219" s="184" customFormat="1" ht="14.25">
      <c r="A42" s="784"/>
      <c r="B42" s="147"/>
      <c r="C42" s="326"/>
      <c r="D42" s="785"/>
      <c r="E42" s="192"/>
      <c r="F42" s="191">
        <v>1</v>
      </c>
      <c r="G42" s="230"/>
      <c r="H42" s="743"/>
      <c r="I42" s="904"/>
      <c r="J42" s="781"/>
      <c r="K42" s="904"/>
      <c r="L42" s="904"/>
      <c r="M42" s="783"/>
      <c r="N42" s="897"/>
      <c r="O42" s="252"/>
      <c r="P42" s="252"/>
      <c r="Q42" s="252"/>
      <c r="R42" s="224"/>
      <c r="S42" s="145"/>
      <c r="T42" s="145"/>
      <c r="U42" s="145"/>
      <c r="V42" s="145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</row>
    <row r="43" spans="1:219" s="184" customFormat="1" ht="15" customHeight="1">
      <c r="A43" s="784"/>
      <c r="B43" s="147"/>
      <c r="C43" s="196"/>
      <c r="D43" s="785"/>
      <c r="E43" s="194"/>
      <c r="F43" s="150"/>
      <c r="G43" s="195" t="s">
        <v>1711</v>
      </c>
      <c r="H43" s="743"/>
      <c r="I43" s="904"/>
      <c r="J43" s="782"/>
      <c r="K43" s="904"/>
      <c r="L43" s="904"/>
      <c r="M43" s="783"/>
      <c r="N43" s="897"/>
      <c r="O43" s="252"/>
      <c r="P43" s="252"/>
      <c r="Q43" s="252"/>
      <c r="R43" s="224"/>
      <c r="S43" s="145"/>
      <c r="T43" s="145"/>
      <c r="U43" s="145"/>
      <c r="V43" s="145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</row>
    <row r="45" spans="1:219" s="81" customFormat="1">
      <c r="A45" s="81" t="s">
        <v>1880</v>
      </c>
    </row>
    <row r="47" spans="1:219" s="184" customFormat="1">
      <c r="C47"/>
      <c r="D47"/>
      <c r="E47" s="192"/>
      <c r="F47" s="192"/>
      <c r="G47" s="230"/>
      <c r="H47"/>
      <c r="I47"/>
      <c r="J47"/>
      <c r="K47"/>
      <c r="L47"/>
      <c r="M47"/>
      <c r="N47"/>
      <c r="O47"/>
      <c r="P47" s="145"/>
      <c r="Q47" s="145"/>
      <c r="R47" s="145"/>
      <c r="S47" s="145"/>
      <c r="T47" s="224"/>
      <c r="U47" s="145"/>
      <c r="V47" s="145"/>
      <c r="W47" s="145"/>
      <c r="X47" s="145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</row>
    <row r="49" spans="1:8" s="81" customFormat="1">
      <c r="A49" s="81" t="s">
        <v>2319</v>
      </c>
    </row>
    <row r="51" spans="1:8" s="37" customFormat="1" ht="11.25">
      <c r="C51" s="274"/>
      <c r="D51" s="736"/>
      <c r="E51" s="896"/>
      <c r="F51" s="520"/>
      <c r="G51" s="521" t="s">
        <v>1464</v>
      </c>
      <c r="H51" s="261"/>
    </row>
    <row r="52" spans="1:8" ht="22.5">
      <c r="D52" s="736"/>
      <c r="E52" s="896"/>
      <c r="F52" s="522"/>
      <c r="G52" s="523"/>
      <c r="H52" s="524" t="s">
        <v>2320</v>
      </c>
    </row>
    <row r="54" spans="1:8" s="81" customFormat="1">
      <c r="A54" s="81" t="s">
        <v>2321</v>
      </c>
    </row>
    <row r="56" spans="1:8" s="37" customFormat="1">
      <c r="C56" s="274"/>
      <c r="D56"/>
      <c r="E56"/>
      <c r="F56" s="521"/>
      <c r="G56" s="521"/>
      <c r="H56" s="261"/>
    </row>
    <row r="58" spans="1:8" s="81" customFormat="1">
      <c r="A58" s="81" t="s">
        <v>1450</v>
      </c>
    </row>
    <row r="60" spans="1:8" s="37" customFormat="1" ht="11.25">
      <c r="D60" s="249"/>
      <c r="E60" s="623"/>
      <c r="F60" s="623"/>
      <c r="G60" s="623"/>
      <c r="H60" s="623"/>
    </row>
  </sheetData>
  <mergeCells count="18">
    <mergeCell ref="I27:I38"/>
    <mergeCell ref="K42:K43"/>
    <mergeCell ref="L42:L43"/>
    <mergeCell ref="H42:H43"/>
    <mergeCell ref="I42:I43"/>
    <mergeCell ref="J42:J43"/>
    <mergeCell ref="H27:H34"/>
    <mergeCell ref="H35:H38"/>
    <mergeCell ref="D51:D52"/>
    <mergeCell ref="E51:E52"/>
    <mergeCell ref="M42:M43"/>
    <mergeCell ref="N42:N43"/>
    <mergeCell ref="A42:A43"/>
    <mergeCell ref="D27:D38"/>
    <mergeCell ref="E27:E38"/>
    <mergeCell ref="G27:G38"/>
    <mergeCell ref="D42:D43"/>
    <mergeCell ref="F27:F38"/>
  </mergeCells>
  <phoneticPr fontId="10" type="noConversion"/>
  <dataValidations count="11">
    <dataValidation type="textLength" operator="lessThanOrEqual" allowBlank="1" showInputMessage="1" showErrorMessage="1" errorTitle="Ошибка" error="Допускается ввод не более 900 символов!" sqref="L7 Q23 Q11 E7:F7 E19:F19 L11 L23 E23:F23 E3 E11:F11 O47 E51 E56 Q15 L15 E15:F15 Q19 L19 E27:E38">
      <formula1>900</formula1>
    </dataValidation>
    <dataValidation type="list" allowBlank="1" showInputMessage="1" showErrorMessage="1" errorTitle="Ошибка" error="Выберите значение из списка" prompt="Выберите значение из списка" sqref="G7 K42:M43 G11 G23 J47:M47 G15 G19">
      <formula1>logic</formula1>
    </dataValidation>
    <dataValidation type="list" allowBlank="1" showInputMessage="1" showErrorMessage="1" errorTitle="Ошибка" error="Выберите значение из списка" prompt="Выберите значение из списка" sqref="N47">
      <formula1>metod_regul_list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I47 I42:I43">
      <formula1>tarif_list</formula1>
    </dataValidation>
    <dataValidation type="list" allowBlank="1" showErrorMessage="1" errorTitle="Ошибка" error="Выберите значение из списка!" sqref="H51 H56">
      <formula1>"отсутствует,ссылка на документ"</formula1>
    </dataValidation>
    <dataValidation type="list" allowBlank="1" showInputMessage="1" showErrorMessage="1" errorTitle="Ошибка" error="Выберите значение из списка" prompt="Выберите значение из списка" sqref="I11 I7 I19 I23 I15 I27:I38">
      <formula1>system_list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H27 H7">
      <formula1>teplonositel_list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V23">
      <formula1>transp_list</formula1>
    </dataValidation>
    <dataValidation type="decimal" allowBlank="1" showErrorMessage="1" errorTitle="Ошибка" error="Допускается ввод только неотрицательных чисел!" sqref="S23:U23 U7 U11 S11 S15:U15 S19:U19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N7 N23 N11 N15 N19">
      <formula1>MR_LIST</formula1>
    </dataValidation>
    <dataValidation allowBlank="1" showInputMessage="1" showErrorMessage="1" prompt="Двойной клик для изменения СТ" sqref="G42 G47"/>
  </dataValidation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Et_union_ver">
    <tabColor indexed="47"/>
  </sheetPr>
  <dimension ref="E1:BJ377"/>
  <sheetViews>
    <sheetView showGridLines="0" zoomScaleNormal="100" workbookViewId="0"/>
  </sheetViews>
  <sheetFormatPr defaultRowHeight="12.75"/>
  <cols>
    <col min="7" max="7" width="10.7109375" style="81" customWidth="1"/>
    <col min="9" max="26" width="12.7109375" style="197" customWidth="1"/>
    <col min="27" max="27" width="8.85546875" style="197" hidden="1" customWidth="1"/>
    <col min="29" max="29" width="10.7109375" style="81" customWidth="1"/>
    <col min="31" max="31" width="12.7109375" customWidth="1"/>
    <col min="32" max="32" width="12.7109375" style="81" customWidth="1"/>
    <col min="33" max="34" width="12.7109375" customWidth="1"/>
    <col min="35" max="35" width="12.7109375" style="81" customWidth="1"/>
    <col min="36" max="37" width="12.7109375" customWidth="1"/>
    <col min="38" max="38" width="12.7109375" style="81" customWidth="1"/>
    <col min="39" max="40" width="12.7109375" customWidth="1"/>
    <col min="41" max="41" width="12.7109375" style="81" customWidth="1"/>
    <col min="42" max="43" width="12.7109375" customWidth="1"/>
    <col min="44" max="44" width="12.7109375" style="81" customWidth="1"/>
    <col min="45" max="46" width="12.7109375" customWidth="1"/>
    <col min="47" max="47" width="12.7109375" style="81" customWidth="1"/>
    <col min="48" max="49" width="12.7109375" customWidth="1"/>
    <col min="50" max="50" width="12.7109375" style="81" customWidth="1"/>
    <col min="51" max="52" width="12.7109375" customWidth="1"/>
    <col min="53" max="53" width="12.7109375" style="81" customWidth="1"/>
    <col min="54" max="55" width="12.7109375" customWidth="1"/>
    <col min="56" max="56" width="12.7109375" style="81" customWidth="1"/>
    <col min="57" max="58" width="12.7109375" customWidth="1"/>
    <col min="59" max="59" width="12.7109375" style="81" customWidth="1"/>
    <col min="60" max="61" width="12.7109375" customWidth="1"/>
    <col min="62" max="62" width="12.7109375" style="81" customWidth="1"/>
    <col min="63" max="63" width="12.7109375" customWidth="1"/>
  </cols>
  <sheetData>
    <row r="1" spans="5:62">
      <c r="E1">
        <v>1</v>
      </c>
      <c r="G1" s="81" t="s">
        <v>2399</v>
      </c>
      <c r="AC1" s="81" t="s">
        <v>1728</v>
      </c>
      <c r="AF1" s="81" t="s">
        <v>1729</v>
      </c>
      <c r="AI1" s="81" t="s">
        <v>1727</v>
      </c>
      <c r="AL1" s="81" t="s">
        <v>1730</v>
      </c>
      <c r="AO1" s="81" t="s">
        <v>1731</v>
      </c>
      <c r="AR1" s="81" t="s">
        <v>1732</v>
      </c>
      <c r="AU1" s="81" t="s">
        <v>2003</v>
      </c>
      <c r="AX1" s="81" t="s">
        <v>2004</v>
      </c>
      <c r="BA1" s="81" t="s">
        <v>2005</v>
      </c>
      <c r="BD1" s="81" t="s">
        <v>2006</v>
      </c>
      <c r="BG1" s="81" t="s">
        <v>2007</v>
      </c>
      <c r="BJ1" s="81" t="s">
        <v>2008</v>
      </c>
    </row>
    <row r="2" spans="5:62">
      <c r="E2">
        <v>2</v>
      </c>
      <c r="G2" s="81" t="s">
        <v>2400</v>
      </c>
      <c r="I2" s="214">
        <f>SUMIF(R$13:AA$13,R$13,R2:AA2)</f>
        <v>0</v>
      </c>
      <c r="J2" s="624">
        <f>SUMIF(R$13:AA$13,S$13,R2:AA2)</f>
        <v>0</v>
      </c>
      <c r="K2" s="210">
        <f>SUMIF(R$13:AA$13,T$13,R2:AA2)</f>
        <v>0</v>
      </c>
      <c r="L2" s="210">
        <f>SUMIF(R$13:AA$13,U$13,R2:AA2)</f>
        <v>0</v>
      </c>
      <c r="M2" s="210">
        <f>SUMIF(R$13:AA$13,V$13,R2:AA2)</f>
        <v>0</v>
      </c>
      <c r="N2" s="210">
        <f>SUMIF(R$13:AA$13,W$13,R2:AA2)</f>
        <v>0</v>
      </c>
      <c r="O2" s="210">
        <f>SUMIF(R$13:AA$13,X$13,R2:AA2)</f>
        <v>0</v>
      </c>
      <c r="P2" s="210">
        <f>SUMIF(R$13:AA$13,Y$13,R2:AA2)</f>
        <v>0</v>
      </c>
      <c r="Q2" s="210">
        <f>SUMIF(R$13:AA$13,Z$13,R2:AA2)</f>
        <v>0</v>
      </c>
      <c r="R2" s="211"/>
      <c r="S2" s="211"/>
      <c r="T2" s="211"/>
      <c r="U2" s="211"/>
      <c r="V2" s="211"/>
      <c r="W2" s="211"/>
      <c r="X2" s="211"/>
      <c r="Y2" s="211"/>
      <c r="Z2" s="211"/>
      <c r="AA2" s="209"/>
      <c r="AB2" s="338"/>
    </row>
    <row r="3" spans="5:62">
      <c r="E3">
        <v>3</v>
      </c>
    </row>
    <row r="4" spans="5:62">
      <c r="E4">
        <v>4</v>
      </c>
    </row>
    <row r="5" spans="5:62">
      <c r="E5">
        <v>5</v>
      </c>
    </row>
    <row r="6" spans="5:62">
      <c r="E6">
        <v>6</v>
      </c>
    </row>
    <row r="7" spans="5:62">
      <c r="E7">
        <v>7</v>
      </c>
    </row>
    <row r="8" spans="5:62">
      <c r="E8">
        <v>8</v>
      </c>
    </row>
    <row r="9" spans="5:62">
      <c r="E9">
        <v>9</v>
      </c>
    </row>
    <row r="10" spans="5:62">
      <c r="E10">
        <v>10</v>
      </c>
    </row>
    <row r="11" spans="5:62">
      <c r="E11">
        <v>11</v>
      </c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</row>
    <row r="12" spans="5:62">
      <c r="E12">
        <v>12</v>
      </c>
      <c r="I12" s="200"/>
      <c r="J12" s="200"/>
      <c r="K12" s="200"/>
      <c r="L12" s="200"/>
      <c r="M12" s="200"/>
      <c r="N12" s="200"/>
      <c r="O12" s="200"/>
      <c r="P12" s="200"/>
      <c r="Q12" s="200"/>
      <c r="R12" s="199"/>
      <c r="S12" s="200"/>
      <c r="T12" s="199"/>
      <c r="U12" s="199"/>
      <c r="V12" s="199"/>
      <c r="W12" s="200"/>
      <c r="X12" s="199"/>
      <c r="Y12" s="199"/>
      <c r="Z12" s="199"/>
    </row>
    <row r="13" spans="5:62">
      <c r="E13">
        <v>13</v>
      </c>
      <c r="I13" s="208" t="s">
        <v>1911</v>
      </c>
      <c r="J13" s="208" t="s">
        <v>2387</v>
      </c>
      <c r="K13" s="208" t="s">
        <v>2388</v>
      </c>
      <c r="L13" s="208" t="s">
        <v>2389</v>
      </c>
      <c r="M13" s="208" t="s">
        <v>2390</v>
      </c>
      <c r="N13" s="208" t="s">
        <v>2397</v>
      </c>
      <c r="O13" s="208" t="s">
        <v>2398</v>
      </c>
      <c r="P13" s="208" t="s">
        <v>2345</v>
      </c>
      <c r="Q13" s="208" t="s">
        <v>2346</v>
      </c>
      <c r="R13" s="208" t="s">
        <v>1912</v>
      </c>
      <c r="S13" s="208" t="s">
        <v>2391</v>
      </c>
      <c r="T13" s="208" t="s">
        <v>2392</v>
      </c>
      <c r="U13" s="208" t="s">
        <v>2393</v>
      </c>
      <c r="V13" s="208" t="s">
        <v>2394</v>
      </c>
      <c r="W13" s="208" t="s">
        <v>2395</v>
      </c>
      <c r="X13" s="208" t="s">
        <v>2396</v>
      </c>
      <c r="Y13" s="208" t="s">
        <v>2343</v>
      </c>
      <c r="Z13" s="208" t="s">
        <v>2344</v>
      </c>
    </row>
    <row r="14" spans="5:62" ht="12.75" customHeight="1">
      <c r="E14">
        <v>14</v>
      </c>
      <c r="I14" s="796"/>
      <c r="J14" s="797"/>
      <c r="K14" s="797"/>
      <c r="L14" s="797"/>
      <c r="M14" s="797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2"/>
      <c r="AA14" s="798"/>
      <c r="AB14" s="338"/>
    </row>
    <row r="15" spans="5:62" ht="12.75" customHeight="1">
      <c r="E15">
        <v>15</v>
      </c>
      <c r="I15" s="799" t="str">
        <f>"Утверждено в тарифе " &amp; god-2</f>
        <v>Утверждено в тарифе 2014</v>
      </c>
      <c r="J15" s="801" t="str">
        <f>"Факт " &amp; god-2</f>
        <v>Факт 2014</v>
      </c>
      <c r="K15" s="786" t="str">
        <f>"Утверждено в тарифе " &amp; god-1</f>
        <v>Утверждено в тарифе 2015</v>
      </c>
      <c r="L15" s="786" t="str">
        <f>"Ожидаемо в " &amp; god-1</f>
        <v>Ожидаемо в 2015</v>
      </c>
      <c r="M15" s="786" t="str">
        <f>"План " &amp; god</f>
        <v>План 2016</v>
      </c>
      <c r="N15" s="786" t="str">
        <f>"План " &amp; god+1</f>
        <v>План 2017</v>
      </c>
      <c r="O15" s="786" t="str">
        <f>"План " &amp; god+2</f>
        <v>План 2018</v>
      </c>
      <c r="P15" s="786" t="str">
        <f>"План " &amp; god+3</f>
        <v>План 2019</v>
      </c>
      <c r="Q15" s="788" t="str">
        <f>"План " &amp; god+4</f>
        <v>План 2020</v>
      </c>
      <c r="R15" s="795"/>
      <c r="S15" s="795"/>
      <c r="T15" s="795"/>
      <c r="U15" s="795"/>
      <c r="V15" s="795"/>
      <c r="W15" s="795"/>
      <c r="X15" s="795"/>
      <c r="Y15" s="795"/>
      <c r="Z15" s="795"/>
      <c r="AA15" s="209"/>
      <c r="AB15" s="338"/>
    </row>
    <row r="16" spans="5:62" ht="28.5" customHeight="1">
      <c r="E16">
        <v>16</v>
      </c>
      <c r="I16" s="800"/>
      <c r="J16" s="802"/>
      <c r="K16" s="787"/>
      <c r="L16" s="787"/>
      <c r="M16" s="787"/>
      <c r="N16" s="787"/>
      <c r="O16" s="787"/>
      <c r="P16" s="787"/>
      <c r="Q16" s="789"/>
      <c r="R16" s="330" t="str">
        <f>"Утверждено в тарифе " &amp; god-2</f>
        <v>Утверждено в тарифе 2014</v>
      </c>
      <c r="S16" s="330" t="str">
        <f>"Факт " &amp; god-2</f>
        <v>Факт 2014</v>
      </c>
      <c r="T16" s="330" t="str">
        <f>"Утверждено в тарифе " &amp; god-1</f>
        <v>Утверждено в тарифе 2015</v>
      </c>
      <c r="U16" s="330" t="str">
        <f>"Ожидаемо в " &amp; god-1</f>
        <v>Ожидаемо в 2015</v>
      </c>
      <c r="V16" s="330" t="str">
        <f>"План " &amp; god</f>
        <v>План 2016</v>
      </c>
      <c r="W16" s="330" t="str">
        <f>"План " &amp; god+1</f>
        <v>План 2017</v>
      </c>
      <c r="X16" s="330" t="str">
        <f>"План " &amp; god+2</f>
        <v>План 2018</v>
      </c>
      <c r="Y16" s="330" t="str">
        <f>"План " &amp; god+3</f>
        <v>План 2019</v>
      </c>
      <c r="Z16" s="330" t="str">
        <f>"План " &amp; god+4</f>
        <v>План 2020</v>
      </c>
      <c r="AA16" s="209"/>
      <c r="AB16" s="338"/>
    </row>
    <row r="17" spans="5:28">
      <c r="E17">
        <v>17</v>
      </c>
      <c r="I17" s="214">
        <f>SUMIF(R13:AA13,R13,R17:AA17)</f>
        <v>0</v>
      </c>
      <c r="J17" s="624">
        <f>SUMIF(R13:AA13,S13,R17:AA17)</f>
        <v>0</v>
      </c>
      <c r="K17" s="210">
        <f>SUMIF(R13:AA13,T13,R17:AA17)</f>
        <v>0</v>
      </c>
      <c r="L17" s="210">
        <f>SUMIF(R13:AA13,U13,R17:AA17)</f>
        <v>0</v>
      </c>
      <c r="M17" s="210">
        <f>SUMIF(R13:AA13,V13,R17:AA17)</f>
        <v>0</v>
      </c>
      <c r="N17" s="210">
        <f>SUMIF(R13:AA13,W13,R17:AA17)</f>
        <v>0</v>
      </c>
      <c r="O17" s="210">
        <f>SUMIF(R13:AA13,X13,R17:AA17)</f>
        <v>0</v>
      </c>
      <c r="P17" s="210">
        <f>SUMIF(R13:AA13,Y13,R17:AA17)</f>
        <v>0</v>
      </c>
      <c r="Q17" s="210">
        <f>SUMIF(R13:AA13,Z13,R17:AA17)</f>
        <v>0</v>
      </c>
      <c r="R17" s="210">
        <f t="shared" ref="R17:Z17" si="0">R18+R24</f>
        <v>0</v>
      </c>
      <c r="S17" s="210">
        <f t="shared" si="0"/>
        <v>0</v>
      </c>
      <c r="T17" s="210">
        <f t="shared" si="0"/>
        <v>0</v>
      </c>
      <c r="U17" s="210">
        <f t="shared" si="0"/>
        <v>0</v>
      </c>
      <c r="V17" s="210">
        <f t="shared" si="0"/>
        <v>0</v>
      </c>
      <c r="W17" s="210">
        <f t="shared" si="0"/>
        <v>0</v>
      </c>
      <c r="X17" s="210">
        <f t="shared" si="0"/>
        <v>0</v>
      </c>
      <c r="Y17" s="210">
        <f t="shared" si="0"/>
        <v>0</v>
      </c>
      <c r="Z17" s="210">
        <f t="shared" si="0"/>
        <v>0</v>
      </c>
      <c r="AA17" s="209"/>
      <c r="AB17" s="338"/>
    </row>
    <row r="18" spans="5:28">
      <c r="E18">
        <v>18</v>
      </c>
      <c r="I18" s="214">
        <f>SUMIF(R13:AA13,R13,R18:AA18)</f>
        <v>0</v>
      </c>
      <c r="J18" s="624">
        <f>SUMIF(R13:AA13,S13,R18:AA18)</f>
        <v>0</v>
      </c>
      <c r="K18" s="210">
        <f>SUMIF(R13:AA13,T13,R18:AA18)</f>
        <v>0</v>
      </c>
      <c r="L18" s="210">
        <f>SUMIF(R13:AA13,U13,R18:AA18)</f>
        <v>0</v>
      </c>
      <c r="M18" s="210">
        <f>SUMIF(R13:AA13,V13,R18:AA18)</f>
        <v>0</v>
      </c>
      <c r="N18" s="210">
        <f>SUMIF(R13:AA13,W13,R18:AA18)</f>
        <v>0</v>
      </c>
      <c r="O18" s="210">
        <f>SUMIF(R13:AA13,X13,R18:AA18)</f>
        <v>0</v>
      </c>
      <c r="P18" s="210">
        <f>SUMIF(R13:AA13,Y13,R18:AA18)</f>
        <v>0</v>
      </c>
      <c r="Q18" s="210">
        <f>SUMIF(R13:AA13,Z13,R18:AA18)</f>
        <v>0</v>
      </c>
      <c r="R18" s="210">
        <f t="shared" ref="R18:Z18" si="1">SUM(R19:R23)</f>
        <v>0</v>
      </c>
      <c r="S18" s="210">
        <f t="shared" si="1"/>
        <v>0</v>
      </c>
      <c r="T18" s="210">
        <f t="shared" si="1"/>
        <v>0</v>
      </c>
      <c r="U18" s="210">
        <f t="shared" si="1"/>
        <v>0</v>
      </c>
      <c r="V18" s="210">
        <f t="shared" si="1"/>
        <v>0</v>
      </c>
      <c r="W18" s="210">
        <f t="shared" si="1"/>
        <v>0</v>
      </c>
      <c r="X18" s="210">
        <f t="shared" si="1"/>
        <v>0</v>
      </c>
      <c r="Y18" s="210">
        <f t="shared" si="1"/>
        <v>0</v>
      </c>
      <c r="Z18" s="210">
        <f t="shared" si="1"/>
        <v>0</v>
      </c>
      <c r="AA18" s="209"/>
      <c r="AB18" s="338"/>
    </row>
    <row r="19" spans="5:28">
      <c r="E19">
        <v>19</v>
      </c>
      <c r="I19" s="214">
        <f>SUMIF(R13:AA13,R13,R19:AA19)</f>
        <v>0</v>
      </c>
      <c r="J19" s="624">
        <f>SUMIF(R13:AA13,S13,R19:AA19)</f>
        <v>0</v>
      </c>
      <c r="K19" s="210">
        <f>SUMIF(R13:AA13,T13,R19:AA19)</f>
        <v>0</v>
      </c>
      <c r="L19" s="210">
        <f>SUMIF(R13:AA13,U13,R19:AA19)</f>
        <v>0</v>
      </c>
      <c r="M19" s="210">
        <f>SUMIF(R13:AA13,V13,R19:AA19)</f>
        <v>0</v>
      </c>
      <c r="N19" s="210">
        <f>SUMIF(R13:AA13,W13,R19:AA19)</f>
        <v>0</v>
      </c>
      <c r="O19" s="210">
        <f>SUMIF(R13:AA13,X13,R19:AA19)</f>
        <v>0</v>
      </c>
      <c r="P19" s="210">
        <f>SUMIF(R13:AA13,Y13,R19:AA19)</f>
        <v>0</v>
      </c>
      <c r="Q19" s="210">
        <f>SUMIF(R13:AA13,Z13,R19:AA19)</f>
        <v>0</v>
      </c>
      <c r="R19" s="215">
        <f>U19</f>
        <v>0</v>
      </c>
      <c r="S19" s="215">
        <f>U19</f>
        <v>0</v>
      </c>
      <c r="T19" s="215">
        <f>U19</f>
        <v>0</v>
      </c>
      <c r="U19" s="210"/>
      <c r="V19" s="215">
        <f>U19</f>
        <v>0</v>
      </c>
      <c r="W19" s="215">
        <f>U19</f>
        <v>0</v>
      </c>
      <c r="X19" s="215">
        <f>U19</f>
        <v>0</v>
      </c>
      <c r="Y19" s="215">
        <f>U19</f>
        <v>0</v>
      </c>
      <c r="Z19" s="215">
        <f>U19</f>
        <v>0</v>
      </c>
      <c r="AA19" s="209"/>
      <c r="AB19" s="338"/>
    </row>
    <row r="20" spans="5:28">
      <c r="E20">
        <v>20</v>
      </c>
      <c r="I20" s="214">
        <f>SUMIF(R13:AA13,R13,R20:AA20)</f>
        <v>0</v>
      </c>
      <c r="J20" s="624">
        <f>SUMIF(R13:AA13,S13,R20:AA20)</f>
        <v>0</v>
      </c>
      <c r="K20" s="210">
        <f>SUMIF(R13:AA13,T13,R20:AA20)</f>
        <v>0</v>
      </c>
      <c r="L20" s="210">
        <f>SUMIF(R13:AA13,U13,R20:AA20)</f>
        <v>0</v>
      </c>
      <c r="M20" s="210">
        <f>SUMIF(R13:AA13,V13,R20:AA20)</f>
        <v>0</v>
      </c>
      <c r="N20" s="210">
        <f>SUMIF(R13:AA13,W13,R20:AA20)</f>
        <v>0</v>
      </c>
      <c r="O20" s="210">
        <f>SUMIF(R13:AA13,X13,R20:AA20)</f>
        <v>0</v>
      </c>
      <c r="P20" s="210">
        <f>SUMIF(R13:AA13,Y13,R20:AA20)</f>
        <v>0</v>
      </c>
      <c r="Q20" s="210">
        <f>SUMIF(R13:AA13,Z13,R20:AA20)</f>
        <v>0</v>
      </c>
      <c r="R20" s="215">
        <f>U20</f>
        <v>0</v>
      </c>
      <c r="S20" s="215">
        <f>U20</f>
        <v>0</v>
      </c>
      <c r="T20" s="215">
        <f>U20</f>
        <v>0</v>
      </c>
      <c r="U20" s="210"/>
      <c r="V20" s="215">
        <f>U20</f>
        <v>0</v>
      </c>
      <c r="W20" s="215">
        <f>U20</f>
        <v>0</v>
      </c>
      <c r="X20" s="215">
        <f>U20</f>
        <v>0</v>
      </c>
      <c r="Y20" s="215">
        <f>U20</f>
        <v>0</v>
      </c>
      <c r="Z20" s="215">
        <f>U20</f>
        <v>0</v>
      </c>
      <c r="AA20" s="209"/>
      <c r="AB20" s="338"/>
    </row>
    <row r="21" spans="5:28">
      <c r="E21">
        <v>21</v>
      </c>
      <c r="I21" s="214">
        <f>SUMIF(R13:AA13,R13,R21:AA21)</f>
        <v>0</v>
      </c>
      <c r="J21" s="624">
        <f>SUMIF(R13:AA13,S13,R21:AA21)</f>
        <v>0</v>
      </c>
      <c r="K21" s="210">
        <f>SUMIF(R13:AA13,T13,R21:AA21)</f>
        <v>0</v>
      </c>
      <c r="L21" s="210">
        <f>SUMIF(R13:AA13,U13,R21:AA21)</f>
        <v>0</v>
      </c>
      <c r="M21" s="210">
        <f>SUMIF(R13:AA13,V13,R21:AA21)</f>
        <v>0</v>
      </c>
      <c r="N21" s="210">
        <f>SUMIF(R13:AA13,W13,R21:AA21)</f>
        <v>0</v>
      </c>
      <c r="O21" s="210">
        <f>SUMIF(R13:AA13,X13,R21:AA21)</f>
        <v>0</v>
      </c>
      <c r="P21" s="210">
        <f>SUMIF(R13:AA13,Y13,R21:AA21)</f>
        <v>0</v>
      </c>
      <c r="Q21" s="210">
        <f>SUMIF(R13:AA13,Z13,R21:AA21)</f>
        <v>0</v>
      </c>
      <c r="R21" s="215">
        <f>U21</f>
        <v>0</v>
      </c>
      <c r="S21" s="215">
        <f>U21</f>
        <v>0</v>
      </c>
      <c r="T21" s="215">
        <f>U21</f>
        <v>0</v>
      </c>
      <c r="U21" s="210"/>
      <c r="V21" s="215">
        <f>U21</f>
        <v>0</v>
      </c>
      <c r="W21" s="215">
        <f>U21</f>
        <v>0</v>
      </c>
      <c r="X21" s="215">
        <f>U21</f>
        <v>0</v>
      </c>
      <c r="Y21" s="215">
        <f>U21</f>
        <v>0</v>
      </c>
      <c r="Z21" s="215">
        <f>U21</f>
        <v>0</v>
      </c>
      <c r="AA21" s="209"/>
      <c r="AB21" s="338"/>
    </row>
    <row r="22" spans="5:28">
      <c r="E22">
        <v>22</v>
      </c>
      <c r="I22" s="214">
        <f>SUMIF(R13:AA13,R13,R22:AA22)</f>
        <v>0</v>
      </c>
      <c r="J22" s="624">
        <f>SUMIF(R13:AA13,S13,R22:AA22)</f>
        <v>0</v>
      </c>
      <c r="K22" s="210">
        <f>SUMIF(R13:AA13,T13,R22:AA22)</f>
        <v>0</v>
      </c>
      <c r="L22" s="210">
        <f>SUMIF(R13:AA13,U13,R22:AA22)</f>
        <v>0</v>
      </c>
      <c r="M22" s="210">
        <f>SUMIF(R13:AA13,V13,R22:AA22)</f>
        <v>0</v>
      </c>
      <c r="N22" s="210">
        <f>SUMIF(R13:AA13,W13,R22:AA22)</f>
        <v>0</v>
      </c>
      <c r="O22" s="210">
        <f>SUMIF(R13:AA13,X13,R22:AA22)</f>
        <v>0</v>
      </c>
      <c r="P22" s="210">
        <f>SUMIF(R13:AA13,Y13,R22:AA22)</f>
        <v>0</v>
      </c>
      <c r="Q22" s="210">
        <f>SUMIF(R13:AA13,Z13,R22:AA22)</f>
        <v>0</v>
      </c>
      <c r="R22" s="215">
        <f>U22</f>
        <v>0</v>
      </c>
      <c r="S22" s="215">
        <f>U22</f>
        <v>0</v>
      </c>
      <c r="T22" s="215">
        <f>U22</f>
        <v>0</v>
      </c>
      <c r="U22" s="210"/>
      <c r="V22" s="215">
        <f>U22</f>
        <v>0</v>
      </c>
      <c r="W22" s="215">
        <f>U22</f>
        <v>0</v>
      </c>
      <c r="X22" s="215">
        <f>U22</f>
        <v>0</v>
      </c>
      <c r="Y22" s="215">
        <f>U22</f>
        <v>0</v>
      </c>
      <c r="Z22" s="215">
        <f>U22</f>
        <v>0</v>
      </c>
      <c r="AA22" s="209"/>
      <c r="AB22" s="338"/>
    </row>
    <row r="23" spans="5:28">
      <c r="E23">
        <v>23</v>
      </c>
      <c r="I23" s="214">
        <f>SUMIF(R13:AA13,R13,R23:AA23)</f>
        <v>0</v>
      </c>
      <c r="J23" s="624">
        <f>SUMIF(R13:AA13,S13,R23:AA23)</f>
        <v>0</v>
      </c>
      <c r="K23" s="210">
        <f>SUMIF(R13:AA13,T13,R23:AA23)</f>
        <v>0</v>
      </c>
      <c r="L23" s="210">
        <f>SUMIF(R13:AA13,U13,R23:AA23)</f>
        <v>0</v>
      </c>
      <c r="M23" s="210">
        <f>SUMIF(R13:AA13,V13,R23:AA23)</f>
        <v>0</v>
      </c>
      <c r="N23" s="210">
        <f>SUMIF(R13:AA13,W13,R23:AA23)</f>
        <v>0</v>
      </c>
      <c r="O23" s="210">
        <f>SUMIF(R13:AA13,X13,R23:AA23)</f>
        <v>0</v>
      </c>
      <c r="P23" s="210">
        <f>SUMIF(R13:AA13,Y13,R23:AA23)</f>
        <v>0</v>
      </c>
      <c r="Q23" s="210">
        <f>SUMIF(R13:AA13,Z13,R23:AA23)</f>
        <v>0</v>
      </c>
      <c r="R23" s="215">
        <f>U23</f>
        <v>0</v>
      </c>
      <c r="S23" s="215">
        <f>U23</f>
        <v>0</v>
      </c>
      <c r="T23" s="215">
        <f>U23</f>
        <v>0</v>
      </c>
      <c r="U23" s="210"/>
      <c r="V23" s="215">
        <f>U23</f>
        <v>0</v>
      </c>
      <c r="W23" s="215">
        <f>U23</f>
        <v>0</v>
      </c>
      <c r="X23" s="215">
        <f>U23</f>
        <v>0</v>
      </c>
      <c r="Y23" s="215">
        <f>U23</f>
        <v>0</v>
      </c>
      <c r="Z23" s="215">
        <f>U23</f>
        <v>0</v>
      </c>
      <c r="AA23" s="209"/>
      <c r="AB23" s="338"/>
    </row>
    <row r="24" spans="5:28">
      <c r="E24">
        <v>24</v>
      </c>
      <c r="I24" s="214">
        <f>SUMIF(R13:AA13,R13,R24:AA24)</f>
        <v>0</v>
      </c>
      <c r="J24" s="624">
        <f>SUMIF(R13:AA13,S13,R24:AA24)</f>
        <v>0</v>
      </c>
      <c r="K24" s="210">
        <f>SUMIF(R13:AA13,T13,R24:AA24)</f>
        <v>0</v>
      </c>
      <c r="L24" s="210">
        <f>SUMIF(R13:AA13,U13,R24:AA24)</f>
        <v>0</v>
      </c>
      <c r="M24" s="210">
        <f>SUMIF(R13:AA13,V13,R24:AA24)</f>
        <v>0</v>
      </c>
      <c r="N24" s="210">
        <f>SUMIF(R13:AA13,W13,R24:AA24)</f>
        <v>0</v>
      </c>
      <c r="O24" s="210">
        <f>SUMIF(R13:AA13,X13,R24:AA24)</f>
        <v>0</v>
      </c>
      <c r="P24" s="210">
        <f>SUMIF(R13:AA13,Y13,R24:AA24)</f>
        <v>0</v>
      </c>
      <c r="Q24" s="210">
        <f>SUMIF(R13:AA13,Z13,R24:AA24)</f>
        <v>0</v>
      </c>
      <c r="R24" s="210">
        <f t="shared" ref="R24:Z24" si="2">R25+R31</f>
        <v>0</v>
      </c>
      <c r="S24" s="210">
        <f t="shared" si="2"/>
        <v>0</v>
      </c>
      <c r="T24" s="210">
        <f t="shared" si="2"/>
        <v>0</v>
      </c>
      <c r="U24" s="210">
        <f t="shared" si="2"/>
        <v>0</v>
      </c>
      <c r="V24" s="210">
        <f t="shared" si="2"/>
        <v>0</v>
      </c>
      <c r="W24" s="210">
        <f t="shared" si="2"/>
        <v>0</v>
      </c>
      <c r="X24" s="210">
        <f t="shared" si="2"/>
        <v>0</v>
      </c>
      <c r="Y24" s="210">
        <f t="shared" si="2"/>
        <v>0</v>
      </c>
      <c r="Z24" s="210">
        <f t="shared" si="2"/>
        <v>0</v>
      </c>
      <c r="AA24" s="209"/>
      <c r="AB24" s="338"/>
    </row>
    <row r="25" spans="5:28">
      <c r="E25">
        <v>25</v>
      </c>
      <c r="I25" s="214">
        <f>SUMIF(R13:AA13,R13,R25:AA25)</f>
        <v>0</v>
      </c>
      <c r="J25" s="624">
        <f>SUMIF(R13:AA13,S13,R25:AA25)</f>
        <v>0</v>
      </c>
      <c r="K25" s="210">
        <f>SUMIF(R13:AA13,T13,R25:AA25)</f>
        <v>0</v>
      </c>
      <c r="L25" s="210">
        <f>SUMIF(R13:AA13,U13,R25:AA25)</f>
        <v>0</v>
      </c>
      <c r="M25" s="210">
        <f>SUMIF(R13:AA13,V13,R25:AA25)</f>
        <v>0</v>
      </c>
      <c r="N25" s="210">
        <f>SUMIF(R13:AA13,W13,R25:AA25)</f>
        <v>0</v>
      </c>
      <c r="O25" s="210">
        <f>SUMIF(R13:AA13,X13,R25:AA25)</f>
        <v>0</v>
      </c>
      <c r="P25" s="210">
        <f>SUMIF(R13:AA13,Y13,R25:AA25)</f>
        <v>0</v>
      </c>
      <c r="Q25" s="210">
        <f>SUMIF(R13:AA13,Z13,R25:AA25)</f>
        <v>0</v>
      </c>
      <c r="R25" s="210">
        <f t="shared" ref="R25:Z25" si="3">SUM(R26:R30)</f>
        <v>0</v>
      </c>
      <c r="S25" s="210">
        <f t="shared" si="3"/>
        <v>0</v>
      </c>
      <c r="T25" s="210">
        <f t="shared" si="3"/>
        <v>0</v>
      </c>
      <c r="U25" s="210">
        <f t="shared" si="3"/>
        <v>0</v>
      </c>
      <c r="V25" s="210">
        <f t="shared" si="3"/>
        <v>0</v>
      </c>
      <c r="W25" s="210">
        <f t="shared" si="3"/>
        <v>0</v>
      </c>
      <c r="X25" s="210">
        <f t="shared" si="3"/>
        <v>0</v>
      </c>
      <c r="Y25" s="210">
        <f t="shared" si="3"/>
        <v>0</v>
      </c>
      <c r="Z25" s="210">
        <f t="shared" si="3"/>
        <v>0</v>
      </c>
      <c r="AA25" s="209"/>
      <c r="AB25" s="338"/>
    </row>
    <row r="26" spans="5:28">
      <c r="E26">
        <v>26</v>
      </c>
      <c r="I26" s="214">
        <f>SUMIF(R13:AA13,R13,R26:AA26)</f>
        <v>0</v>
      </c>
      <c r="J26" s="624">
        <f>SUMIF(R13:AA13,S13,R26:AA26)</f>
        <v>0</v>
      </c>
      <c r="K26" s="210">
        <f>SUMIF(R13:AA13,T13,R26:AA26)</f>
        <v>0</v>
      </c>
      <c r="L26" s="210">
        <f>SUMIF(R13:AA13,U13,R26:AA26)</f>
        <v>0</v>
      </c>
      <c r="M26" s="210">
        <f>SUMIF(R13:AA13,V13,R26:AA26)</f>
        <v>0</v>
      </c>
      <c r="N26" s="210">
        <f>SUMIF(R13:AA13,W13,R26:AA26)</f>
        <v>0</v>
      </c>
      <c r="O26" s="210">
        <f>SUMIF(R13:AA13,X13,R26:AA26)</f>
        <v>0</v>
      </c>
      <c r="P26" s="210">
        <f>SUMIF(R13:AA13,Y13,R26:AA26)</f>
        <v>0</v>
      </c>
      <c r="Q26" s="210">
        <f>SUMIF(R13:AA13,Z13,R26:AA26)</f>
        <v>0</v>
      </c>
      <c r="R26" s="215">
        <f>U26</f>
        <v>0</v>
      </c>
      <c r="S26" s="215">
        <f>U26</f>
        <v>0</v>
      </c>
      <c r="T26" s="215">
        <f>U26</f>
        <v>0</v>
      </c>
      <c r="U26" s="210"/>
      <c r="V26" s="215">
        <f>U26</f>
        <v>0</v>
      </c>
      <c r="W26" s="215">
        <f>U26</f>
        <v>0</v>
      </c>
      <c r="X26" s="215">
        <f>U26</f>
        <v>0</v>
      </c>
      <c r="Y26" s="215">
        <f>U26</f>
        <v>0</v>
      </c>
      <c r="Z26" s="215">
        <f>U26</f>
        <v>0</v>
      </c>
      <c r="AA26" s="209"/>
      <c r="AB26" s="338"/>
    </row>
    <row r="27" spans="5:28">
      <c r="E27">
        <v>27</v>
      </c>
      <c r="I27" s="214">
        <f>SUMIF(R13:AA13,R13,R27:AA27)</f>
        <v>0</v>
      </c>
      <c r="J27" s="624">
        <f>SUMIF(R13:AA13,S13,R27:AA27)</f>
        <v>0</v>
      </c>
      <c r="K27" s="210">
        <f>SUMIF(R13:AA13,T13,R27:AA27)</f>
        <v>0</v>
      </c>
      <c r="L27" s="210">
        <f>SUMIF(R13:AA13,U13,R27:AA27)</f>
        <v>0</v>
      </c>
      <c r="M27" s="210">
        <f>SUMIF(R13:AA13,V13,R27:AA27)</f>
        <v>0</v>
      </c>
      <c r="N27" s="210">
        <f>SUMIF(R13:AA13,W13,R27:AA27)</f>
        <v>0</v>
      </c>
      <c r="O27" s="210">
        <f>SUMIF(R13:AA13,X13,R27:AA27)</f>
        <v>0</v>
      </c>
      <c r="P27" s="210">
        <f>SUMIF(R13:AA13,Y13,R27:AA27)</f>
        <v>0</v>
      </c>
      <c r="Q27" s="210">
        <f>SUMIF(R13:AA13,Z13,R27:AA27)</f>
        <v>0</v>
      </c>
      <c r="R27" s="215">
        <f>U27</f>
        <v>0</v>
      </c>
      <c r="S27" s="215">
        <f>U27</f>
        <v>0</v>
      </c>
      <c r="T27" s="215">
        <f>U27</f>
        <v>0</v>
      </c>
      <c r="U27" s="210"/>
      <c r="V27" s="215">
        <f>U27</f>
        <v>0</v>
      </c>
      <c r="W27" s="215">
        <f>U27</f>
        <v>0</v>
      </c>
      <c r="X27" s="215">
        <f>U27</f>
        <v>0</v>
      </c>
      <c r="Y27" s="215">
        <f>U27</f>
        <v>0</v>
      </c>
      <c r="Z27" s="215">
        <f>U27</f>
        <v>0</v>
      </c>
      <c r="AA27" s="209"/>
      <c r="AB27" s="338"/>
    </row>
    <row r="28" spans="5:28">
      <c r="E28">
        <v>28</v>
      </c>
      <c r="I28" s="214">
        <f>SUMIF(R13:AA13,R13,R28:AA28)</f>
        <v>0</v>
      </c>
      <c r="J28" s="624">
        <f>SUMIF(R13:AA13,S13,R28:AA28)</f>
        <v>0</v>
      </c>
      <c r="K28" s="210">
        <f>SUMIF(R13:AA13,T13,R28:AA28)</f>
        <v>0</v>
      </c>
      <c r="L28" s="210">
        <f>SUMIF(R13:AA13,U13,R28:AA28)</f>
        <v>0</v>
      </c>
      <c r="M28" s="210">
        <f>SUMIF(R13:AA13,V13,R28:AA28)</f>
        <v>0</v>
      </c>
      <c r="N28" s="210">
        <f>SUMIF(R13:AA13,W13,R28:AA28)</f>
        <v>0</v>
      </c>
      <c r="O28" s="210">
        <f>SUMIF(R13:AA13,X13,R28:AA28)</f>
        <v>0</v>
      </c>
      <c r="P28" s="210">
        <f>SUMIF(R13:AA13,Y13,R28:AA28)</f>
        <v>0</v>
      </c>
      <c r="Q28" s="210">
        <f>SUMIF(R13:AA13,Z13,R28:AA28)</f>
        <v>0</v>
      </c>
      <c r="R28" s="215">
        <f>U28</f>
        <v>0</v>
      </c>
      <c r="S28" s="215">
        <f>U28</f>
        <v>0</v>
      </c>
      <c r="T28" s="215">
        <f>U28</f>
        <v>0</v>
      </c>
      <c r="U28" s="210"/>
      <c r="V28" s="215">
        <f>U28</f>
        <v>0</v>
      </c>
      <c r="W28" s="215">
        <f>U28</f>
        <v>0</v>
      </c>
      <c r="X28" s="215">
        <f>U28</f>
        <v>0</v>
      </c>
      <c r="Y28" s="215">
        <f>U28</f>
        <v>0</v>
      </c>
      <c r="Z28" s="215">
        <f>U28</f>
        <v>0</v>
      </c>
      <c r="AA28" s="209"/>
      <c r="AB28" s="338"/>
    </row>
    <row r="29" spans="5:28">
      <c r="E29">
        <v>29</v>
      </c>
      <c r="I29" s="214">
        <f>SUMIF(R13:AA13,R13,R29:AA29)</f>
        <v>0</v>
      </c>
      <c r="J29" s="624">
        <f>SUMIF(R13:AA13,S13,R29:AA29)</f>
        <v>0</v>
      </c>
      <c r="K29" s="210">
        <f>SUMIF(R13:AA13,T13,R29:AA29)</f>
        <v>0</v>
      </c>
      <c r="L29" s="210">
        <f>SUMIF(R13:AA13,U13,R29:AA29)</f>
        <v>0</v>
      </c>
      <c r="M29" s="210">
        <f>SUMIF(R13:AA13,V13,R29:AA29)</f>
        <v>0</v>
      </c>
      <c r="N29" s="210">
        <f>SUMIF(R13:AA13,W13,R29:AA29)</f>
        <v>0</v>
      </c>
      <c r="O29" s="210">
        <f>SUMIF(R13:AA13,X13,R29:AA29)</f>
        <v>0</v>
      </c>
      <c r="P29" s="210">
        <f>SUMIF(R13:AA13,Y13,R29:AA29)</f>
        <v>0</v>
      </c>
      <c r="Q29" s="210">
        <f>SUMIF(R13:AA13,Z13,R29:AA29)</f>
        <v>0</v>
      </c>
      <c r="R29" s="215">
        <f>U29</f>
        <v>0</v>
      </c>
      <c r="S29" s="215">
        <f>U29</f>
        <v>0</v>
      </c>
      <c r="T29" s="215">
        <f>U29</f>
        <v>0</v>
      </c>
      <c r="U29" s="210"/>
      <c r="V29" s="215">
        <f>U29</f>
        <v>0</v>
      </c>
      <c r="W29" s="215">
        <f>U29</f>
        <v>0</v>
      </c>
      <c r="X29" s="215">
        <f>U29</f>
        <v>0</v>
      </c>
      <c r="Y29" s="215">
        <f>U29</f>
        <v>0</v>
      </c>
      <c r="Z29" s="215">
        <f>U29</f>
        <v>0</v>
      </c>
      <c r="AA29" s="209"/>
      <c r="AB29" s="338"/>
    </row>
    <row r="30" spans="5:28">
      <c r="E30">
        <v>30</v>
      </c>
      <c r="I30" s="214">
        <f>SUMIF(R13:AA13,R13,R30:AA30)</f>
        <v>0</v>
      </c>
      <c r="J30" s="624">
        <f>SUMIF(R13:AA13,S13,R30:AA30)</f>
        <v>0</v>
      </c>
      <c r="K30" s="210">
        <f>SUMIF(R13:AA13,T13,R30:AA30)</f>
        <v>0</v>
      </c>
      <c r="L30" s="210">
        <f>SUMIF(R13:AA13,U13,R30:AA30)</f>
        <v>0</v>
      </c>
      <c r="M30" s="210">
        <f>SUMIF(R13:AA13,V13,R30:AA30)</f>
        <v>0</v>
      </c>
      <c r="N30" s="210">
        <f>SUMIF(R13:AA13,W13,R30:AA30)</f>
        <v>0</v>
      </c>
      <c r="O30" s="210">
        <f>SUMIF(R13:AA13,X13,R30:AA30)</f>
        <v>0</v>
      </c>
      <c r="P30" s="210">
        <f>SUMIF(R13:AA13,Y13,R30:AA30)</f>
        <v>0</v>
      </c>
      <c r="Q30" s="210">
        <f>SUMIF(R13:AA13,Z13,R30:AA30)</f>
        <v>0</v>
      </c>
      <c r="R30" s="215">
        <f>U30</f>
        <v>0</v>
      </c>
      <c r="S30" s="215">
        <f>U30</f>
        <v>0</v>
      </c>
      <c r="T30" s="215">
        <f>U30</f>
        <v>0</v>
      </c>
      <c r="U30" s="210"/>
      <c r="V30" s="215">
        <f>U30</f>
        <v>0</v>
      </c>
      <c r="W30" s="215">
        <f>U30</f>
        <v>0</v>
      </c>
      <c r="X30" s="215">
        <f>U30</f>
        <v>0</v>
      </c>
      <c r="Y30" s="215">
        <f>U30</f>
        <v>0</v>
      </c>
      <c r="Z30" s="215">
        <f>U30</f>
        <v>0</v>
      </c>
      <c r="AA30" s="209"/>
      <c r="AB30" s="338"/>
    </row>
    <row r="31" spans="5:28">
      <c r="E31">
        <v>31</v>
      </c>
      <c r="I31" s="214">
        <f>SUMIF(R13:AA13,R13,R31:AA31)</f>
        <v>0</v>
      </c>
      <c r="J31" s="624">
        <f>SUMIF(R13:AA13,S13,R31:AA31)</f>
        <v>0</v>
      </c>
      <c r="K31" s="210">
        <f>SUMIF(R13:AA13,T13,R31:AA31)</f>
        <v>0</v>
      </c>
      <c r="L31" s="210">
        <f>SUMIF(R13:AA13,U13,R31:AA31)</f>
        <v>0</v>
      </c>
      <c r="M31" s="210">
        <f>SUMIF(R13:AA13,V13,R31:AA31)</f>
        <v>0</v>
      </c>
      <c r="N31" s="210">
        <f>SUMIF(R13:AA13,W13,R31:AA31)</f>
        <v>0</v>
      </c>
      <c r="O31" s="210">
        <f>SUMIF(R13:AA13,X13,R31:AA31)</f>
        <v>0</v>
      </c>
      <c r="P31" s="210">
        <f>SUMIF(R13:AA13,Y13,R31:AA31)</f>
        <v>0</v>
      </c>
      <c r="Q31" s="210">
        <f>SUMIF(R13:AA13,Z13,R31:AA31)</f>
        <v>0</v>
      </c>
      <c r="R31" s="210">
        <f t="shared" ref="R31:Z31" si="4">SUM(R32:R36)</f>
        <v>0</v>
      </c>
      <c r="S31" s="210">
        <f t="shared" si="4"/>
        <v>0</v>
      </c>
      <c r="T31" s="210">
        <f t="shared" si="4"/>
        <v>0</v>
      </c>
      <c r="U31" s="210">
        <f t="shared" si="4"/>
        <v>0</v>
      </c>
      <c r="V31" s="210">
        <f t="shared" si="4"/>
        <v>0</v>
      </c>
      <c r="W31" s="210">
        <f t="shared" si="4"/>
        <v>0</v>
      </c>
      <c r="X31" s="210">
        <f t="shared" si="4"/>
        <v>0</v>
      </c>
      <c r="Y31" s="210">
        <f t="shared" si="4"/>
        <v>0</v>
      </c>
      <c r="Z31" s="210">
        <f t="shared" si="4"/>
        <v>0</v>
      </c>
      <c r="AA31" s="209"/>
      <c r="AB31" s="338"/>
    </row>
    <row r="32" spans="5:28">
      <c r="E32">
        <v>32</v>
      </c>
      <c r="I32" s="214">
        <f>SUMIF(R13:AA13,R13,R32:AA32)</f>
        <v>0</v>
      </c>
      <c r="J32" s="624">
        <f>SUMIF(R13:AA13,S13,R32:AA32)</f>
        <v>0</v>
      </c>
      <c r="K32" s="210">
        <f>SUMIF(R13:AA13,T13,R32:AA32)</f>
        <v>0</v>
      </c>
      <c r="L32" s="210">
        <f>SUMIF(R13:AA13,U13,R32:AA32)</f>
        <v>0</v>
      </c>
      <c r="M32" s="210">
        <f>SUMIF(R13:AA13,V13,R32:AA32)</f>
        <v>0</v>
      </c>
      <c r="N32" s="210">
        <f>SUMIF(R13:AA13,W13,R32:AA32)</f>
        <v>0</v>
      </c>
      <c r="O32" s="210">
        <f>SUMIF(R13:AA13,X13,R32:AA32)</f>
        <v>0</v>
      </c>
      <c r="P32" s="210">
        <f>SUMIF(R13:AA13,Y13,R32:AA32)</f>
        <v>0</v>
      </c>
      <c r="Q32" s="210">
        <f>SUMIF(R13:AA13,Z13,R32:AA32)</f>
        <v>0</v>
      </c>
      <c r="R32" s="215">
        <f>U32</f>
        <v>0</v>
      </c>
      <c r="S32" s="215">
        <f>U32</f>
        <v>0</v>
      </c>
      <c r="T32" s="215">
        <f>U32</f>
        <v>0</v>
      </c>
      <c r="U32" s="210"/>
      <c r="V32" s="215">
        <f>U32</f>
        <v>0</v>
      </c>
      <c r="W32" s="215">
        <f>U32</f>
        <v>0</v>
      </c>
      <c r="X32" s="215">
        <f>U32</f>
        <v>0</v>
      </c>
      <c r="Y32" s="215">
        <f>U32</f>
        <v>0</v>
      </c>
      <c r="Z32" s="215">
        <f>U32</f>
        <v>0</v>
      </c>
      <c r="AA32" s="209"/>
      <c r="AB32" s="338"/>
    </row>
    <row r="33" spans="5:28">
      <c r="E33">
        <v>33</v>
      </c>
      <c r="I33" s="214">
        <f>SUMIF(R13:AA13,R13,R33:AA33)</f>
        <v>0</v>
      </c>
      <c r="J33" s="624">
        <f>SUMIF(R13:AA13,S13,R33:AA33)</f>
        <v>0</v>
      </c>
      <c r="K33" s="210">
        <f>SUMIF(R13:AA13,T13,R33:AA33)</f>
        <v>0</v>
      </c>
      <c r="L33" s="210">
        <f>SUMIF(R13:AA13,U13,R33:AA33)</f>
        <v>0</v>
      </c>
      <c r="M33" s="210">
        <f>SUMIF(R13:AA13,V13,R33:AA33)</f>
        <v>0</v>
      </c>
      <c r="N33" s="210">
        <f>SUMIF(R13:AA13,W13,R33:AA33)</f>
        <v>0</v>
      </c>
      <c r="O33" s="210">
        <f>SUMIF(R13:AA13,X13,R33:AA33)</f>
        <v>0</v>
      </c>
      <c r="P33" s="210">
        <f>SUMIF(R13:AA13,Y13,R33:AA33)</f>
        <v>0</v>
      </c>
      <c r="Q33" s="210">
        <f>SUMIF(R13:AA13,Z13,R33:AA33)</f>
        <v>0</v>
      </c>
      <c r="R33" s="215">
        <f>U33</f>
        <v>0</v>
      </c>
      <c r="S33" s="215">
        <f>U33</f>
        <v>0</v>
      </c>
      <c r="T33" s="215">
        <f>U33</f>
        <v>0</v>
      </c>
      <c r="U33" s="210"/>
      <c r="V33" s="215">
        <f>U33</f>
        <v>0</v>
      </c>
      <c r="W33" s="215">
        <f>U33</f>
        <v>0</v>
      </c>
      <c r="X33" s="215">
        <f>U33</f>
        <v>0</v>
      </c>
      <c r="Y33" s="215">
        <f>U33</f>
        <v>0</v>
      </c>
      <c r="Z33" s="215">
        <f>U33</f>
        <v>0</v>
      </c>
      <c r="AA33" s="209"/>
      <c r="AB33" s="338"/>
    </row>
    <row r="34" spans="5:28">
      <c r="E34">
        <v>34</v>
      </c>
      <c r="I34" s="214">
        <f>SUMIF(R13:AA13,R13,R34:AA34)</f>
        <v>0</v>
      </c>
      <c r="J34" s="624">
        <f>SUMIF(R13:AA13,S13,R34:AA34)</f>
        <v>0</v>
      </c>
      <c r="K34" s="210">
        <f>SUMIF(R13:AA13,T13,R34:AA34)</f>
        <v>0</v>
      </c>
      <c r="L34" s="210">
        <f>SUMIF(R13:AA13,U13,R34:AA34)</f>
        <v>0</v>
      </c>
      <c r="M34" s="210">
        <f>SUMIF(R13:AA13,V13,R34:AA34)</f>
        <v>0</v>
      </c>
      <c r="N34" s="210">
        <f>SUMIF(R13:AA13,W13,R34:AA34)</f>
        <v>0</v>
      </c>
      <c r="O34" s="210">
        <f>SUMIF(R13:AA13,X13,R34:AA34)</f>
        <v>0</v>
      </c>
      <c r="P34" s="210">
        <f>SUMIF(R13:AA13,Y13,R34:AA34)</f>
        <v>0</v>
      </c>
      <c r="Q34" s="210">
        <f>SUMIF(R13:AA13,Z13,R34:AA34)</f>
        <v>0</v>
      </c>
      <c r="R34" s="215">
        <f>U34</f>
        <v>0</v>
      </c>
      <c r="S34" s="215">
        <f>U34</f>
        <v>0</v>
      </c>
      <c r="T34" s="215">
        <f>U34</f>
        <v>0</v>
      </c>
      <c r="U34" s="210"/>
      <c r="V34" s="215">
        <f>U34</f>
        <v>0</v>
      </c>
      <c r="W34" s="215">
        <f>U34</f>
        <v>0</v>
      </c>
      <c r="X34" s="215">
        <f>U34</f>
        <v>0</v>
      </c>
      <c r="Y34" s="215">
        <f>U34</f>
        <v>0</v>
      </c>
      <c r="Z34" s="215">
        <f>U34</f>
        <v>0</v>
      </c>
      <c r="AA34" s="209"/>
      <c r="AB34" s="338"/>
    </row>
    <row r="35" spans="5:28">
      <c r="E35">
        <v>35</v>
      </c>
      <c r="I35" s="214">
        <f>SUMIF(R13:AA13,R13,R35:AA35)</f>
        <v>0</v>
      </c>
      <c r="J35" s="624">
        <f>SUMIF(R13:AA13,S13,R35:AA35)</f>
        <v>0</v>
      </c>
      <c r="K35" s="210">
        <f>SUMIF(R13:AA13,T13,R35:AA35)</f>
        <v>0</v>
      </c>
      <c r="L35" s="210">
        <f>SUMIF(R13:AA13,U13,R35:AA35)</f>
        <v>0</v>
      </c>
      <c r="M35" s="210">
        <f>SUMIF(R13:AA13,V13,R35:AA35)</f>
        <v>0</v>
      </c>
      <c r="N35" s="210">
        <f>SUMIF(R13:AA13,W13,R35:AA35)</f>
        <v>0</v>
      </c>
      <c r="O35" s="210">
        <f>SUMIF(R13:AA13,X13,R35:AA35)</f>
        <v>0</v>
      </c>
      <c r="P35" s="210">
        <f>SUMIF(R13:AA13,Y13,R35:AA35)</f>
        <v>0</v>
      </c>
      <c r="Q35" s="210">
        <f>SUMIF(R13:AA13,Z13,R35:AA35)</f>
        <v>0</v>
      </c>
      <c r="R35" s="215">
        <f>U35</f>
        <v>0</v>
      </c>
      <c r="S35" s="215">
        <f>U35</f>
        <v>0</v>
      </c>
      <c r="T35" s="215">
        <f>U35</f>
        <v>0</v>
      </c>
      <c r="U35" s="210"/>
      <c r="V35" s="215">
        <f>U35</f>
        <v>0</v>
      </c>
      <c r="W35" s="215">
        <f>U35</f>
        <v>0</v>
      </c>
      <c r="X35" s="215">
        <f>U35</f>
        <v>0</v>
      </c>
      <c r="Y35" s="215">
        <f>U35</f>
        <v>0</v>
      </c>
      <c r="Z35" s="215">
        <f>U35</f>
        <v>0</v>
      </c>
      <c r="AA35" s="209"/>
      <c r="AB35" s="338"/>
    </row>
    <row r="36" spans="5:28">
      <c r="E36">
        <v>36</v>
      </c>
      <c r="I36" s="214">
        <f>SUMIF(R13:AA13,R13,R36:AA36)</f>
        <v>0</v>
      </c>
      <c r="J36" s="624">
        <f>SUMIF(R13:AA13,S13,R36:AA36)</f>
        <v>0</v>
      </c>
      <c r="K36" s="210">
        <f>SUMIF(R13:AA13,T13,R36:AA36)</f>
        <v>0</v>
      </c>
      <c r="L36" s="210">
        <f>SUMIF(R13:AA13,U13,R36:AA36)</f>
        <v>0</v>
      </c>
      <c r="M36" s="210">
        <f>SUMIF(R13:AA13,V13,R36:AA36)</f>
        <v>0</v>
      </c>
      <c r="N36" s="210">
        <f>SUMIF(R13:AA13,W13,R36:AA36)</f>
        <v>0</v>
      </c>
      <c r="O36" s="210">
        <f>SUMIF(R13:AA13,X13,R36:AA36)</f>
        <v>0</v>
      </c>
      <c r="P36" s="210">
        <f>SUMIF(R13:AA13,Y13,R36:AA36)</f>
        <v>0</v>
      </c>
      <c r="Q36" s="210">
        <f>SUMIF(R13:AA13,Z13,R36:AA36)</f>
        <v>0</v>
      </c>
      <c r="R36" s="215">
        <f>U36</f>
        <v>0</v>
      </c>
      <c r="S36" s="215">
        <f>U36</f>
        <v>0</v>
      </c>
      <c r="T36" s="215">
        <f>U36</f>
        <v>0</v>
      </c>
      <c r="U36" s="210"/>
      <c r="V36" s="215">
        <f>U36</f>
        <v>0</v>
      </c>
      <c r="W36" s="215">
        <f>U36</f>
        <v>0</v>
      </c>
      <c r="X36" s="215">
        <f>U36</f>
        <v>0</v>
      </c>
      <c r="Y36" s="215">
        <f>U36</f>
        <v>0</v>
      </c>
      <c r="Z36" s="215">
        <f>U36</f>
        <v>0</v>
      </c>
      <c r="AA36" s="209"/>
      <c r="AB36" s="338"/>
    </row>
    <row r="37" spans="5:28">
      <c r="E37">
        <v>37</v>
      </c>
      <c r="I37" s="214">
        <f t="shared" ref="I37:Z37" si="5">SUM(I38:I39)</f>
        <v>0</v>
      </c>
      <c r="J37" s="624">
        <f t="shared" si="5"/>
        <v>0</v>
      </c>
      <c r="K37" s="210">
        <f t="shared" si="5"/>
        <v>0</v>
      </c>
      <c r="L37" s="210">
        <f t="shared" si="5"/>
        <v>0</v>
      </c>
      <c r="M37" s="210">
        <f t="shared" si="5"/>
        <v>0</v>
      </c>
      <c r="N37" s="210">
        <f t="shared" si="5"/>
        <v>0</v>
      </c>
      <c r="O37" s="210">
        <f t="shared" si="5"/>
        <v>0</v>
      </c>
      <c r="P37" s="210">
        <f t="shared" si="5"/>
        <v>0</v>
      </c>
      <c r="Q37" s="210">
        <f t="shared" si="5"/>
        <v>0</v>
      </c>
      <c r="R37" s="210">
        <f t="shared" si="5"/>
        <v>0</v>
      </c>
      <c r="S37" s="210">
        <f t="shared" si="5"/>
        <v>0</v>
      </c>
      <c r="T37" s="210">
        <f t="shared" si="5"/>
        <v>0</v>
      </c>
      <c r="U37" s="210">
        <f t="shared" si="5"/>
        <v>0</v>
      </c>
      <c r="V37" s="210">
        <f t="shared" si="5"/>
        <v>0</v>
      </c>
      <c r="W37" s="210">
        <f t="shared" si="5"/>
        <v>0</v>
      </c>
      <c r="X37" s="210">
        <f t="shared" si="5"/>
        <v>0</v>
      </c>
      <c r="Y37" s="210">
        <f t="shared" si="5"/>
        <v>0</v>
      </c>
      <c r="Z37" s="210">
        <f t="shared" si="5"/>
        <v>0</v>
      </c>
      <c r="AA37" s="209"/>
      <c r="AB37" s="338"/>
    </row>
    <row r="38" spans="5:28">
      <c r="E38">
        <v>38</v>
      </c>
      <c r="I38" s="335"/>
      <c r="J38" s="260"/>
      <c r="K38" s="336"/>
      <c r="L38" s="336"/>
      <c r="M38" s="336"/>
      <c r="N38" s="336"/>
      <c r="O38" s="336"/>
      <c r="P38" s="336"/>
      <c r="Q38" s="337"/>
      <c r="R38" s="331"/>
      <c r="S38" s="331"/>
      <c r="T38" s="331"/>
      <c r="U38" s="331"/>
      <c r="V38" s="331"/>
      <c r="W38" s="331"/>
      <c r="X38" s="331"/>
      <c r="Y38" s="331"/>
      <c r="Z38" s="331"/>
      <c r="AA38" s="209"/>
      <c r="AB38" s="338"/>
    </row>
    <row r="39" spans="5:28">
      <c r="E39">
        <v>39</v>
      </c>
      <c r="I39" s="335"/>
      <c r="J39" s="260"/>
      <c r="K39" s="336"/>
      <c r="L39" s="336"/>
      <c r="M39" s="336"/>
      <c r="N39" s="336"/>
      <c r="O39" s="336"/>
      <c r="P39" s="336"/>
      <c r="Q39" s="337"/>
      <c r="R39" s="331"/>
      <c r="S39" s="331"/>
      <c r="T39" s="331"/>
      <c r="U39" s="331"/>
      <c r="V39" s="331"/>
      <c r="W39" s="331"/>
      <c r="X39" s="331"/>
      <c r="Y39" s="331"/>
      <c r="Z39" s="331"/>
      <c r="AA39" s="209"/>
      <c r="AB39" s="338"/>
    </row>
    <row r="40" spans="5:28">
      <c r="E40">
        <v>40</v>
      </c>
      <c r="I40" s="214">
        <f t="shared" ref="I40:Z40" si="6">SUM(I41:I42)</f>
        <v>0</v>
      </c>
      <c r="J40" s="624">
        <f t="shared" si="6"/>
        <v>0</v>
      </c>
      <c r="K40" s="210">
        <f t="shared" si="6"/>
        <v>0</v>
      </c>
      <c r="L40" s="210">
        <f t="shared" si="6"/>
        <v>0</v>
      </c>
      <c r="M40" s="210">
        <f t="shared" si="6"/>
        <v>0</v>
      </c>
      <c r="N40" s="210">
        <f t="shared" si="6"/>
        <v>0</v>
      </c>
      <c r="O40" s="210">
        <f t="shared" si="6"/>
        <v>0</v>
      </c>
      <c r="P40" s="210">
        <f t="shared" si="6"/>
        <v>0</v>
      </c>
      <c r="Q40" s="210">
        <f t="shared" si="6"/>
        <v>0</v>
      </c>
      <c r="R40" s="210">
        <f t="shared" si="6"/>
        <v>0</v>
      </c>
      <c r="S40" s="210">
        <f t="shared" si="6"/>
        <v>0</v>
      </c>
      <c r="T40" s="210">
        <f t="shared" si="6"/>
        <v>0</v>
      </c>
      <c r="U40" s="210">
        <f t="shared" si="6"/>
        <v>0</v>
      </c>
      <c r="V40" s="210">
        <f t="shared" si="6"/>
        <v>0</v>
      </c>
      <c r="W40" s="210">
        <f t="shared" si="6"/>
        <v>0</v>
      </c>
      <c r="X40" s="210">
        <f t="shared" si="6"/>
        <v>0</v>
      </c>
      <c r="Y40" s="210">
        <f t="shared" si="6"/>
        <v>0</v>
      </c>
      <c r="Z40" s="210">
        <f t="shared" si="6"/>
        <v>0</v>
      </c>
      <c r="AA40" s="209"/>
      <c r="AB40" s="338"/>
    </row>
    <row r="41" spans="5:28">
      <c r="E41">
        <v>41</v>
      </c>
      <c r="I41" s="335"/>
      <c r="J41" s="260"/>
      <c r="K41" s="336"/>
      <c r="L41" s="336"/>
      <c r="M41" s="336"/>
      <c r="N41" s="336"/>
      <c r="O41" s="336"/>
      <c r="P41" s="336"/>
      <c r="Q41" s="337"/>
      <c r="R41" s="331"/>
      <c r="S41" s="331"/>
      <c r="T41" s="331"/>
      <c r="U41" s="331"/>
      <c r="V41" s="331"/>
      <c r="W41" s="331"/>
      <c r="X41" s="331"/>
      <c r="Y41" s="331"/>
      <c r="Z41" s="331"/>
      <c r="AA41" s="209"/>
      <c r="AB41" s="338"/>
    </row>
    <row r="42" spans="5:28">
      <c r="E42">
        <v>42</v>
      </c>
      <c r="I42" s="335"/>
      <c r="J42" s="260"/>
      <c r="K42" s="336"/>
      <c r="L42" s="336"/>
      <c r="M42" s="336"/>
      <c r="N42" s="336"/>
      <c r="O42" s="336"/>
      <c r="P42" s="336"/>
      <c r="Q42" s="337"/>
      <c r="R42" s="331"/>
      <c r="S42" s="331"/>
      <c r="T42" s="331"/>
      <c r="U42" s="331"/>
      <c r="V42" s="331"/>
      <c r="W42" s="331"/>
      <c r="X42" s="331"/>
      <c r="Y42" s="331"/>
      <c r="Z42" s="331"/>
      <c r="AA42" s="209"/>
      <c r="AB42" s="338"/>
    </row>
    <row r="43" spans="5:28">
      <c r="E43">
        <v>43</v>
      </c>
      <c r="I43" s="214">
        <f t="shared" ref="I43:Z43" si="7">I44+I45+I46+I49</f>
        <v>0</v>
      </c>
      <c r="J43" s="624">
        <f t="shared" si="7"/>
        <v>0</v>
      </c>
      <c r="K43" s="210">
        <f t="shared" si="7"/>
        <v>0</v>
      </c>
      <c r="L43" s="210">
        <f t="shared" si="7"/>
        <v>0</v>
      </c>
      <c r="M43" s="210">
        <f t="shared" si="7"/>
        <v>0</v>
      </c>
      <c r="N43" s="210">
        <f t="shared" si="7"/>
        <v>0</v>
      </c>
      <c r="O43" s="210">
        <f t="shared" si="7"/>
        <v>0</v>
      </c>
      <c r="P43" s="210">
        <f t="shared" si="7"/>
        <v>0</v>
      </c>
      <c r="Q43" s="210">
        <f t="shared" si="7"/>
        <v>0</v>
      </c>
      <c r="R43" s="210">
        <f t="shared" si="7"/>
        <v>0</v>
      </c>
      <c r="S43" s="210">
        <f t="shared" si="7"/>
        <v>0</v>
      </c>
      <c r="T43" s="210">
        <f t="shared" si="7"/>
        <v>0</v>
      </c>
      <c r="U43" s="210">
        <f t="shared" si="7"/>
        <v>0</v>
      </c>
      <c r="V43" s="210">
        <f t="shared" si="7"/>
        <v>0</v>
      </c>
      <c r="W43" s="210">
        <f t="shared" si="7"/>
        <v>0</v>
      </c>
      <c r="X43" s="210">
        <f t="shared" si="7"/>
        <v>0</v>
      </c>
      <c r="Y43" s="210">
        <f t="shared" si="7"/>
        <v>0</v>
      </c>
      <c r="Z43" s="210">
        <f t="shared" si="7"/>
        <v>0</v>
      </c>
      <c r="AA43" s="209"/>
      <c r="AB43" s="338"/>
    </row>
    <row r="44" spans="5:28">
      <c r="E44">
        <v>44</v>
      </c>
      <c r="I44" s="214">
        <f t="shared" ref="I44:Z44" si="8">I37</f>
        <v>0</v>
      </c>
      <c r="J44" s="624">
        <f t="shared" si="8"/>
        <v>0</v>
      </c>
      <c r="K44" s="210">
        <f t="shared" si="8"/>
        <v>0</v>
      </c>
      <c r="L44" s="210">
        <f t="shared" si="8"/>
        <v>0</v>
      </c>
      <c r="M44" s="210">
        <f t="shared" si="8"/>
        <v>0</v>
      </c>
      <c r="N44" s="210">
        <f t="shared" si="8"/>
        <v>0</v>
      </c>
      <c r="O44" s="210">
        <f t="shared" si="8"/>
        <v>0</v>
      </c>
      <c r="P44" s="210">
        <f t="shared" si="8"/>
        <v>0</v>
      </c>
      <c r="Q44" s="210">
        <f t="shared" si="8"/>
        <v>0</v>
      </c>
      <c r="R44" s="210">
        <f t="shared" si="8"/>
        <v>0</v>
      </c>
      <c r="S44" s="210">
        <f t="shared" si="8"/>
        <v>0</v>
      </c>
      <c r="T44" s="210">
        <f t="shared" si="8"/>
        <v>0</v>
      </c>
      <c r="U44" s="210">
        <f t="shared" si="8"/>
        <v>0</v>
      </c>
      <c r="V44" s="210">
        <f t="shared" si="8"/>
        <v>0</v>
      </c>
      <c r="W44" s="210">
        <f t="shared" si="8"/>
        <v>0</v>
      </c>
      <c r="X44" s="210">
        <f t="shared" si="8"/>
        <v>0</v>
      </c>
      <c r="Y44" s="210">
        <f t="shared" si="8"/>
        <v>0</v>
      </c>
      <c r="Z44" s="210">
        <f t="shared" si="8"/>
        <v>0</v>
      </c>
      <c r="AA44" s="209"/>
      <c r="AB44" s="338"/>
    </row>
    <row r="45" spans="5:28">
      <c r="E45">
        <v>45</v>
      </c>
      <c r="I45" s="214">
        <f t="shared" ref="I45:Z45" si="9">I40</f>
        <v>0</v>
      </c>
      <c r="J45" s="624">
        <f t="shared" si="9"/>
        <v>0</v>
      </c>
      <c r="K45" s="210">
        <f t="shared" si="9"/>
        <v>0</v>
      </c>
      <c r="L45" s="210">
        <f t="shared" si="9"/>
        <v>0</v>
      </c>
      <c r="M45" s="210">
        <f t="shared" si="9"/>
        <v>0</v>
      </c>
      <c r="N45" s="210">
        <f t="shared" si="9"/>
        <v>0</v>
      </c>
      <c r="O45" s="210">
        <f t="shared" si="9"/>
        <v>0</v>
      </c>
      <c r="P45" s="210">
        <f t="shared" si="9"/>
        <v>0</v>
      </c>
      <c r="Q45" s="210">
        <f t="shared" si="9"/>
        <v>0</v>
      </c>
      <c r="R45" s="210">
        <f t="shared" si="9"/>
        <v>0</v>
      </c>
      <c r="S45" s="210">
        <f t="shared" si="9"/>
        <v>0</v>
      </c>
      <c r="T45" s="210">
        <f t="shared" si="9"/>
        <v>0</v>
      </c>
      <c r="U45" s="210">
        <f t="shared" si="9"/>
        <v>0</v>
      </c>
      <c r="V45" s="210">
        <f t="shared" si="9"/>
        <v>0</v>
      </c>
      <c r="W45" s="210">
        <f t="shared" si="9"/>
        <v>0</v>
      </c>
      <c r="X45" s="210">
        <f t="shared" si="9"/>
        <v>0</v>
      </c>
      <c r="Y45" s="210">
        <f t="shared" si="9"/>
        <v>0</v>
      </c>
      <c r="Z45" s="210">
        <f t="shared" si="9"/>
        <v>0</v>
      </c>
      <c r="AA45" s="209"/>
      <c r="AB45" s="338"/>
    </row>
    <row r="46" spans="5:28">
      <c r="E46">
        <v>46</v>
      </c>
      <c r="I46" s="625">
        <f t="shared" ref="I46:Z46" si="10">SUM(I47:I48)</f>
        <v>0</v>
      </c>
      <c r="J46" s="210">
        <f t="shared" si="10"/>
        <v>0</v>
      </c>
      <c r="K46" s="210">
        <f t="shared" si="10"/>
        <v>0</v>
      </c>
      <c r="L46" s="210">
        <f t="shared" si="10"/>
        <v>0</v>
      </c>
      <c r="M46" s="210">
        <f t="shared" si="10"/>
        <v>0</v>
      </c>
      <c r="N46" s="210">
        <f t="shared" si="10"/>
        <v>0</v>
      </c>
      <c r="O46" s="210">
        <f t="shared" si="10"/>
        <v>0</v>
      </c>
      <c r="P46" s="210">
        <f t="shared" si="10"/>
        <v>0</v>
      </c>
      <c r="Q46" s="210">
        <f t="shared" si="10"/>
        <v>0</v>
      </c>
      <c r="R46" s="210">
        <f t="shared" si="10"/>
        <v>0</v>
      </c>
      <c r="S46" s="210">
        <f t="shared" si="10"/>
        <v>0</v>
      </c>
      <c r="T46" s="210">
        <f t="shared" si="10"/>
        <v>0</v>
      </c>
      <c r="U46" s="210">
        <f t="shared" si="10"/>
        <v>0</v>
      </c>
      <c r="V46" s="210">
        <f t="shared" si="10"/>
        <v>0</v>
      </c>
      <c r="W46" s="210">
        <f t="shared" si="10"/>
        <v>0</v>
      </c>
      <c r="X46" s="210">
        <f t="shared" si="10"/>
        <v>0</v>
      </c>
      <c r="Y46" s="210">
        <f t="shared" si="10"/>
        <v>0</v>
      </c>
      <c r="Z46" s="210">
        <f t="shared" si="10"/>
        <v>0</v>
      </c>
      <c r="AA46" s="209"/>
      <c r="AB46" s="338"/>
    </row>
    <row r="47" spans="5:28">
      <c r="E47">
        <v>47</v>
      </c>
      <c r="I47" s="336"/>
      <c r="J47" s="336"/>
      <c r="K47" s="336"/>
      <c r="L47" s="336"/>
      <c r="M47" s="336"/>
      <c r="N47" s="336"/>
      <c r="O47" s="336"/>
      <c r="P47" s="336"/>
      <c r="Q47" s="337"/>
      <c r="R47" s="331"/>
      <c r="S47" s="331"/>
      <c r="T47" s="331"/>
      <c r="U47" s="331"/>
      <c r="V47" s="331"/>
      <c r="W47" s="331"/>
      <c r="X47" s="331"/>
      <c r="Y47" s="331"/>
      <c r="Z47" s="331"/>
      <c r="AA47" s="209"/>
      <c r="AB47" s="338"/>
    </row>
    <row r="48" spans="5:28">
      <c r="E48">
        <v>48</v>
      </c>
      <c r="I48" s="336"/>
      <c r="J48" s="336"/>
      <c r="K48" s="336"/>
      <c r="L48" s="336"/>
      <c r="M48" s="336"/>
      <c r="N48" s="336"/>
      <c r="O48" s="336"/>
      <c r="P48" s="336"/>
      <c r="Q48" s="337"/>
      <c r="R48" s="331"/>
      <c r="S48" s="331"/>
      <c r="T48" s="331"/>
      <c r="U48" s="331"/>
      <c r="V48" s="331"/>
      <c r="W48" s="331"/>
      <c r="X48" s="331"/>
      <c r="Y48" s="331"/>
      <c r="Z48" s="331"/>
      <c r="AA48" s="209"/>
      <c r="AB48" s="338"/>
    </row>
    <row r="49" spans="5:28">
      <c r="E49">
        <v>49</v>
      </c>
      <c r="I49" s="210">
        <f>SUMIF(R13:AA13,R13,R49:AA49)</f>
        <v>0</v>
      </c>
      <c r="J49" s="210">
        <f>SUMIF(R13:AA13,S13,R49:AA49)</f>
        <v>0</v>
      </c>
      <c r="K49" s="210">
        <f>SUMIF(R13:AA13,T13,R49:AA49)</f>
        <v>0</v>
      </c>
      <c r="L49" s="210">
        <f>SUMIF(R13:AA13,U13,R49:AA49)</f>
        <v>0</v>
      </c>
      <c r="M49" s="210">
        <f>SUMIF(R13:AA13,V13,R49:AA49)</f>
        <v>0</v>
      </c>
      <c r="N49" s="210">
        <f>SUMIF(R13:AA13,W13,R49:AA49)</f>
        <v>0</v>
      </c>
      <c r="O49" s="210">
        <f>SUMIF(R13:AA13,X13,R49:AA49)</f>
        <v>0</v>
      </c>
      <c r="P49" s="210">
        <f>SUMIF(R13:AA13,Y13,R49:AA49)</f>
        <v>0</v>
      </c>
      <c r="Q49" s="210">
        <f>SUMIF(R13:AA13,Z13,R49:AA49)</f>
        <v>0</v>
      </c>
      <c r="R49" s="215">
        <f>U49</f>
        <v>0</v>
      </c>
      <c r="S49" s="215">
        <f>U49</f>
        <v>0</v>
      </c>
      <c r="T49" s="215">
        <f>U49</f>
        <v>0</v>
      </c>
      <c r="U49" s="215"/>
      <c r="V49" s="215">
        <f>U49</f>
        <v>0</v>
      </c>
      <c r="W49" s="215">
        <f>U49</f>
        <v>0</v>
      </c>
      <c r="X49" s="215">
        <f>U49</f>
        <v>0</v>
      </c>
      <c r="Y49" s="215">
        <f>U49</f>
        <v>0</v>
      </c>
      <c r="Z49" s="215">
        <f>U49</f>
        <v>0</v>
      </c>
      <c r="AA49" s="209"/>
      <c r="AB49" s="338"/>
    </row>
    <row r="50" spans="5:28">
      <c r="E50">
        <v>50</v>
      </c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</row>
    <row r="51" spans="5:28">
      <c r="E51">
        <v>51</v>
      </c>
    </row>
    <row r="52" spans="5:28">
      <c r="E52">
        <v>52</v>
      </c>
      <c r="H52" s="285"/>
    </row>
    <row r="53" spans="5:28">
      <c r="E53">
        <v>53</v>
      </c>
      <c r="H53" s="285"/>
    </row>
    <row r="54" spans="5:28">
      <c r="E54">
        <v>54</v>
      </c>
    </row>
    <row r="55" spans="5:28">
      <c r="E55">
        <v>55</v>
      </c>
    </row>
    <row r="56" spans="5:28">
      <c r="E56">
        <v>56</v>
      </c>
    </row>
    <row r="57" spans="5:28">
      <c r="E57">
        <v>57</v>
      </c>
    </row>
    <row r="58" spans="5:28">
      <c r="E58">
        <v>58</v>
      </c>
    </row>
    <row r="59" spans="5:28">
      <c r="E59">
        <v>59</v>
      </c>
    </row>
    <row r="60" spans="5:28">
      <c r="E60">
        <v>60</v>
      </c>
    </row>
    <row r="61" spans="5:28">
      <c r="E61">
        <v>61</v>
      </c>
    </row>
    <row r="62" spans="5:28">
      <c r="E62">
        <v>62</v>
      </c>
    </row>
    <row r="63" spans="5:28">
      <c r="E63">
        <v>63</v>
      </c>
    </row>
    <row r="64" spans="5:28">
      <c r="E64">
        <v>64</v>
      </c>
    </row>
    <row r="65" spans="5:5">
      <c r="E65">
        <v>65</v>
      </c>
    </row>
    <row r="66" spans="5:5">
      <c r="E66">
        <v>66</v>
      </c>
    </row>
    <row r="67" spans="5:5">
      <c r="E67">
        <v>67</v>
      </c>
    </row>
    <row r="68" spans="5:5">
      <c r="E68">
        <v>68</v>
      </c>
    </row>
    <row r="69" spans="5:5">
      <c r="E69">
        <v>69</v>
      </c>
    </row>
    <row r="70" spans="5:5">
      <c r="E70">
        <v>70</v>
      </c>
    </row>
    <row r="71" spans="5:5">
      <c r="E71">
        <v>71</v>
      </c>
    </row>
    <row r="72" spans="5:5">
      <c r="E72">
        <v>72</v>
      </c>
    </row>
    <row r="73" spans="5:5">
      <c r="E73">
        <v>73</v>
      </c>
    </row>
    <row r="74" spans="5:5">
      <c r="E74">
        <v>74</v>
      </c>
    </row>
    <row r="75" spans="5:5">
      <c r="E75">
        <v>75</v>
      </c>
    </row>
    <row r="76" spans="5:5">
      <c r="E76">
        <v>76</v>
      </c>
    </row>
    <row r="77" spans="5:5">
      <c r="E77">
        <v>77</v>
      </c>
    </row>
    <row r="78" spans="5:5">
      <c r="E78">
        <v>78</v>
      </c>
    </row>
    <row r="79" spans="5:5">
      <c r="E79">
        <v>79</v>
      </c>
    </row>
    <row r="80" spans="5:5">
      <c r="E80">
        <v>80</v>
      </c>
    </row>
    <row r="81" spans="5:5">
      <c r="E81">
        <v>81</v>
      </c>
    </row>
    <row r="82" spans="5:5">
      <c r="E82">
        <v>82</v>
      </c>
    </row>
    <row r="83" spans="5:5">
      <c r="E83">
        <v>83</v>
      </c>
    </row>
    <row r="84" spans="5:5">
      <c r="E84">
        <v>84</v>
      </c>
    </row>
    <row r="85" spans="5:5">
      <c r="E85">
        <v>85</v>
      </c>
    </row>
    <row r="86" spans="5:5">
      <c r="E86">
        <v>86</v>
      </c>
    </row>
    <row r="87" spans="5:5">
      <c r="E87">
        <v>87</v>
      </c>
    </row>
    <row r="88" spans="5:5">
      <c r="E88">
        <v>88</v>
      </c>
    </row>
    <row r="89" spans="5:5">
      <c r="E89">
        <v>89</v>
      </c>
    </row>
    <row r="90" spans="5:5">
      <c r="E90">
        <v>90</v>
      </c>
    </row>
    <row r="91" spans="5:5">
      <c r="E91">
        <v>91</v>
      </c>
    </row>
    <row r="92" spans="5:5">
      <c r="E92">
        <v>92</v>
      </c>
    </row>
    <row r="93" spans="5:5">
      <c r="E93">
        <v>93</v>
      </c>
    </row>
    <row r="94" spans="5:5">
      <c r="E94">
        <v>94</v>
      </c>
    </row>
    <row r="95" spans="5:5">
      <c r="E95">
        <v>95</v>
      </c>
    </row>
    <row r="96" spans="5:5">
      <c r="E96">
        <v>96</v>
      </c>
    </row>
    <row r="97" spans="5:5">
      <c r="E97">
        <v>97</v>
      </c>
    </row>
    <row r="98" spans="5:5">
      <c r="E98">
        <v>98</v>
      </c>
    </row>
    <row r="99" spans="5:5">
      <c r="E99">
        <v>99</v>
      </c>
    </row>
    <row r="100" spans="5:5">
      <c r="E100">
        <v>100</v>
      </c>
    </row>
    <row r="101" spans="5:5">
      <c r="E101">
        <v>101</v>
      </c>
    </row>
    <row r="102" spans="5:5">
      <c r="E102">
        <v>102</v>
      </c>
    </row>
    <row r="103" spans="5:5">
      <c r="E103">
        <v>103</v>
      </c>
    </row>
    <row r="104" spans="5:5">
      <c r="E104">
        <v>104</v>
      </c>
    </row>
    <row r="105" spans="5:5">
      <c r="E105">
        <v>105</v>
      </c>
    </row>
    <row r="106" spans="5:5">
      <c r="E106">
        <v>106</v>
      </c>
    </row>
    <row r="107" spans="5:5">
      <c r="E107">
        <v>107</v>
      </c>
    </row>
    <row r="108" spans="5:5">
      <c r="E108">
        <v>108</v>
      </c>
    </row>
    <row r="109" spans="5:5">
      <c r="E109">
        <v>109</v>
      </c>
    </row>
    <row r="110" spans="5:5">
      <c r="E110">
        <v>110</v>
      </c>
    </row>
    <row r="111" spans="5:5">
      <c r="E111">
        <v>111</v>
      </c>
    </row>
    <row r="112" spans="5:5">
      <c r="E112">
        <v>112</v>
      </c>
    </row>
    <row r="113" spans="5:5">
      <c r="E113">
        <v>113</v>
      </c>
    </row>
    <row r="114" spans="5:5">
      <c r="E114">
        <v>114</v>
      </c>
    </row>
    <row r="115" spans="5:5">
      <c r="E115">
        <v>115</v>
      </c>
    </row>
    <row r="116" spans="5:5">
      <c r="E116">
        <v>116</v>
      </c>
    </row>
    <row r="117" spans="5:5">
      <c r="E117">
        <v>117</v>
      </c>
    </row>
    <row r="118" spans="5:5">
      <c r="E118">
        <v>118</v>
      </c>
    </row>
    <row r="119" spans="5:5">
      <c r="E119">
        <v>119</v>
      </c>
    </row>
    <row r="120" spans="5:5">
      <c r="E120">
        <v>120</v>
      </c>
    </row>
    <row r="121" spans="5:5">
      <c r="E121">
        <v>121</v>
      </c>
    </row>
    <row r="122" spans="5:5">
      <c r="E122">
        <v>122</v>
      </c>
    </row>
    <row r="123" spans="5:5">
      <c r="E123">
        <v>123</v>
      </c>
    </row>
    <row r="124" spans="5:5">
      <c r="E124">
        <v>124</v>
      </c>
    </row>
    <row r="125" spans="5:5">
      <c r="E125">
        <v>125</v>
      </c>
    </row>
    <row r="126" spans="5:5">
      <c r="E126">
        <v>126</v>
      </c>
    </row>
    <row r="127" spans="5:5">
      <c r="E127">
        <v>127</v>
      </c>
    </row>
    <row r="128" spans="5:5">
      <c r="E128">
        <v>128</v>
      </c>
    </row>
    <row r="129" spans="5:5">
      <c r="E129">
        <v>129</v>
      </c>
    </row>
    <row r="130" spans="5:5">
      <c r="E130">
        <v>130</v>
      </c>
    </row>
    <row r="131" spans="5:5">
      <c r="E131">
        <v>131</v>
      </c>
    </row>
    <row r="132" spans="5:5">
      <c r="E132">
        <v>132</v>
      </c>
    </row>
    <row r="133" spans="5:5">
      <c r="E133">
        <v>133</v>
      </c>
    </row>
    <row r="134" spans="5:5">
      <c r="E134">
        <v>134</v>
      </c>
    </row>
    <row r="135" spans="5:5">
      <c r="E135">
        <v>135</v>
      </c>
    </row>
    <row r="136" spans="5:5">
      <c r="E136">
        <v>136</v>
      </c>
    </row>
    <row r="137" spans="5:5">
      <c r="E137">
        <v>137</v>
      </c>
    </row>
    <row r="138" spans="5:5">
      <c r="E138">
        <v>138</v>
      </c>
    </row>
    <row r="139" spans="5:5">
      <c r="E139">
        <v>139</v>
      </c>
    </row>
    <row r="140" spans="5:5">
      <c r="E140">
        <v>140</v>
      </c>
    </row>
    <row r="141" spans="5:5">
      <c r="E141">
        <v>141</v>
      </c>
    </row>
    <row r="142" spans="5:5">
      <c r="E142">
        <v>142</v>
      </c>
    </row>
    <row r="143" spans="5:5">
      <c r="E143">
        <v>143</v>
      </c>
    </row>
    <row r="144" spans="5:5">
      <c r="E144">
        <v>144</v>
      </c>
    </row>
    <row r="145" spans="5:5">
      <c r="E145">
        <v>145</v>
      </c>
    </row>
    <row r="146" spans="5:5">
      <c r="E146">
        <v>146</v>
      </c>
    </row>
    <row r="147" spans="5:5">
      <c r="E147">
        <v>147</v>
      </c>
    </row>
    <row r="148" spans="5:5">
      <c r="E148">
        <v>148</v>
      </c>
    </row>
    <row r="149" spans="5:5">
      <c r="E149">
        <v>149</v>
      </c>
    </row>
    <row r="150" spans="5:5">
      <c r="E150">
        <v>150</v>
      </c>
    </row>
    <row r="151" spans="5:5">
      <c r="E151">
        <v>151</v>
      </c>
    </row>
    <row r="152" spans="5:5">
      <c r="E152">
        <v>152</v>
      </c>
    </row>
    <row r="153" spans="5:5">
      <c r="E153">
        <v>153</v>
      </c>
    </row>
    <row r="154" spans="5:5">
      <c r="E154">
        <v>154</v>
      </c>
    </row>
    <row r="155" spans="5:5">
      <c r="E155">
        <v>155</v>
      </c>
    </row>
    <row r="156" spans="5:5">
      <c r="E156">
        <v>156</v>
      </c>
    </row>
    <row r="157" spans="5:5">
      <c r="E157">
        <v>157</v>
      </c>
    </row>
    <row r="158" spans="5:5">
      <c r="E158">
        <v>158</v>
      </c>
    </row>
    <row r="159" spans="5:5">
      <c r="E159">
        <v>159</v>
      </c>
    </row>
    <row r="160" spans="5:5">
      <c r="E160">
        <v>160</v>
      </c>
    </row>
    <row r="161" spans="5:5">
      <c r="E161">
        <v>161</v>
      </c>
    </row>
    <row r="162" spans="5:5">
      <c r="E162">
        <v>162</v>
      </c>
    </row>
    <row r="163" spans="5:5">
      <c r="E163">
        <v>163</v>
      </c>
    </row>
    <row r="164" spans="5:5">
      <c r="E164">
        <v>164</v>
      </c>
    </row>
    <row r="165" spans="5:5">
      <c r="E165">
        <v>165</v>
      </c>
    </row>
    <row r="166" spans="5:5">
      <c r="E166">
        <v>166</v>
      </c>
    </row>
    <row r="167" spans="5:5">
      <c r="E167">
        <v>167</v>
      </c>
    </row>
    <row r="168" spans="5:5">
      <c r="E168">
        <v>168</v>
      </c>
    </row>
    <row r="169" spans="5:5">
      <c r="E169">
        <v>169</v>
      </c>
    </row>
    <row r="170" spans="5:5">
      <c r="E170">
        <v>170</v>
      </c>
    </row>
    <row r="171" spans="5:5">
      <c r="E171">
        <v>171</v>
      </c>
    </row>
    <row r="172" spans="5:5">
      <c r="E172">
        <v>172</v>
      </c>
    </row>
    <row r="173" spans="5:5">
      <c r="E173">
        <v>173</v>
      </c>
    </row>
    <row r="174" spans="5:5">
      <c r="E174">
        <v>174</v>
      </c>
    </row>
    <row r="175" spans="5:5">
      <c r="E175">
        <v>175</v>
      </c>
    </row>
    <row r="176" spans="5:5">
      <c r="E176">
        <v>176</v>
      </c>
    </row>
    <row r="177" spans="5:5">
      <c r="E177">
        <v>177</v>
      </c>
    </row>
    <row r="178" spans="5:5">
      <c r="E178">
        <v>178</v>
      </c>
    </row>
    <row r="179" spans="5:5">
      <c r="E179">
        <v>179</v>
      </c>
    </row>
    <row r="180" spans="5:5">
      <c r="E180">
        <v>180</v>
      </c>
    </row>
    <row r="181" spans="5:5">
      <c r="E181">
        <v>181</v>
      </c>
    </row>
    <row r="182" spans="5:5">
      <c r="E182">
        <v>182</v>
      </c>
    </row>
    <row r="183" spans="5:5">
      <c r="E183">
        <v>183</v>
      </c>
    </row>
    <row r="184" spans="5:5">
      <c r="E184">
        <v>184</v>
      </c>
    </row>
    <row r="185" spans="5:5">
      <c r="E185">
        <v>185</v>
      </c>
    </row>
    <row r="186" spans="5:5">
      <c r="E186">
        <v>186</v>
      </c>
    </row>
    <row r="187" spans="5:5">
      <c r="E187">
        <v>187</v>
      </c>
    </row>
    <row r="188" spans="5:5">
      <c r="E188">
        <v>188</v>
      </c>
    </row>
    <row r="189" spans="5:5">
      <c r="E189">
        <v>189</v>
      </c>
    </row>
    <row r="190" spans="5:5">
      <c r="E190">
        <v>190</v>
      </c>
    </row>
    <row r="191" spans="5:5">
      <c r="E191">
        <v>191</v>
      </c>
    </row>
    <row r="192" spans="5:5">
      <c r="E192">
        <v>192</v>
      </c>
    </row>
    <row r="193" spans="5:5">
      <c r="E193">
        <v>193</v>
      </c>
    </row>
    <row r="194" spans="5:5">
      <c r="E194">
        <v>194</v>
      </c>
    </row>
    <row r="195" spans="5:5">
      <c r="E195">
        <v>195</v>
      </c>
    </row>
    <row r="196" spans="5:5">
      <c r="E196">
        <v>196</v>
      </c>
    </row>
    <row r="197" spans="5:5">
      <c r="E197">
        <v>197</v>
      </c>
    </row>
    <row r="198" spans="5:5">
      <c r="E198">
        <v>198</v>
      </c>
    </row>
    <row r="199" spans="5:5">
      <c r="E199">
        <v>199</v>
      </c>
    </row>
    <row r="200" spans="5:5">
      <c r="E200">
        <v>200</v>
      </c>
    </row>
    <row r="201" spans="5:5">
      <c r="E201">
        <v>201</v>
      </c>
    </row>
    <row r="202" spans="5:5">
      <c r="E202">
        <v>202</v>
      </c>
    </row>
    <row r="203" spans="5:5">
      <c r="E203">
        <v>203</v>
      </c>
    </row>
    <row r="204" spans="5:5">
      <c r="E204">
        <v>204</v>
      </c>
    </row>
    <row r="205" spans="5:5">
      <c r="E205">
        <v>205</v>
      </c>
    </row>
    <row r="206" spans="5:5">
      <c r="E206">
        <v>206</v>
      </c>
    </row>
    <row r="207" spans="5:5">
      <c r="E207">
        <v>207</v>
      </c>
    </row>
    <row r="208" spans="5:5">
      <c r="E208">
        <v>208</v>
      </c>
    </row>
    <row r="209" spans="5:5">
      <c r="E209">
        <v>209</v>
      </c>
    </row>
    <row r="210" spans="5:5">
      <c r="E210">
        <v>210</v>
      </c>
    </row>
    <row r="211" spans="5:5">
      <c r="E211">
        <v>211</v>
      </c>
    </row>
    <row r="212" spans="5:5">
      <c r="E212">
        <v>212</v>
      </c>
    </row>
    <row r="213" spans="5:5">
      <c r="E213">
        <v>213</v>
      </c>
    </row>
    <row r="214" spans="5:5">
      <c r="E214">
        <v>214</v>
      </c>
    </row>
    <row r="215" spans="5:5">
      <c r="E215">
        <v>215</v>
      </c>
    </row>
    <row r="216" spans="5:5">
      <c r="E216">
        <v>216</v>
      </c>
    </row>
    <row r="217" spans="5:5">
      <c r="E217">
        <v>217</v>
      </c>
    </row>
    <row r="218" spans="5:5">
      <c r="E218">
        <v>218</v>
      </c>
    </row>
    <row r="219" spans="5:5">
      <c r="E219">
        <v>219</v>
      </c>
    </row>
    <row r="220" spans="5:5">
      <c r="E220">
        <v>220</v>
      </c>
    </row>
    <row r="221" spans="5:5">
      <c r="E221">
        <v>221</v>
      </c>
    </row>
    <row r="222" spans="5:5">
      <c r="E222">
        <v>222</v>
      </c>
    </row>
    <row r="223" spans="5:5">
      <c r="E223">
        <v>223</v>
      </c>
    </row>
    <row r="224" spans="5:5">
      <c r="E224">
        <v>224</v>
      </c>
    </row>
    <row r="225" spans="5:5">
      <c r="E225">
        <v>225</v>
      </c>
    </row>
    <row r="226" spans="5:5">
      <c r="E226">
        <v>226</v>
      </c>
    </row>
    <row r="227" spans="5:5">
      <c r="E227">
        <v>227</v>
      </c>
    </row>
    <row r="228" spans="5:5">
      <c r="E228">
        <v>228</v>
      </c>
    </row>
    <row r="229" spans="5:5">
      <c r="E229">
        <v>229</v>
      </c>
    </row>
    <row r="230" spans="5:5">
      <c r="E230">
        <v>230</v>
      </c>
    </row>
    <row r="231" spans="5:5">
      <c r="E231">
        <v>231</v>
      </c>
    </row>
    <row r="232" spans="5:5">
      <c r="E232">
        <v>232</v>
      </c>
    </row>
    <row r="233" spans="5:5">
      <c r="E233">
        <v>233</v>
      </c>
    </row>
    <row r="234" spans="5:5">
      <c r="E234">
        <v>234</v>
      </c>
    </row>
    <row r="235" spans="5:5">
      <c r="E235">
        <v>235</v>
      </c>
    </row>
    <row r="236" spans="5:5">
      <c r="E236">
        <v>236</v>
      </c>
    </row>
    <row r="237" spans="5:5">
      <c r="E237">
        <v>237</v>
      </c>
    </row>
    <row r="238" spans="5:5">
      <c r="E238">
        <v>238</v>
      </c>
    </row>
    <row r="239" spans="5:5">
      <c r="E239">
        <v>239</v>
      </c>
    </row>
    <row r="240" spans="5:5">
      <c r="E240">
        <v>240</v>
      </c>
    </row>
    <row r="241" spans="5:5">
      <c r="E241">
        <v>241</v>
      </c>
    </row>
    <row r="242" spans="5:5">
      <c r="E242">
        <v>242</v>
      </c>
    </row>
    <row r="243" spans="5:5">
      <c r="E243">
        <v>243</v>
      </c>
    </row>
    <row r="244" spans="5:5">
      <c r="E244">
        <v>244</v>
      </c>
    </row>
    <row r="245" spans="5:5">
      <c r="E245">
        <v>245</v>
      </c>
    </row>
    <row r="246" spans="5:5">
      <c r="E246">
        <v>246</v>
      </c>
    </row>
    <row r="247" spans="5:5">
      <c r="E247">
        <v>247</v>
      </c>
    </row>
    <row r="248" spans="5:5">
      <c r="E248">
        <v>248</v>
      </c>
    </row>
    <row r="249" spans="5:5">
      <c r="E249">
        <v>249</v>
      </c>
    </row>
    <row r="250" spans="5:5">
      <c r="E250">
        <v>250</v>
      </c>
    </row>
    <row r="251" spans="5:5">
      <c r="E251">
        <v>251</v>
      </c>
    </row>
    <row r="252" spans="5:5">
      <c r="E252">
        <v>252</v>
      </c>
    </row>
    <row r="253" spans="5:5">
      <c r="E253">
        <v>253</v>
      </c>
    </row>
    <row r="254" spans="5:5">
      <c r="E254">
        <v>254</v>
      </c>
    </row>
    <row r="255" spans="5:5">
      <c r="E255">
        <v>255</v>
      </c>
    </row>
    <row r="256" spans="5:5">
      <c r="E256">
        <v>256</v>
      </c>
    </row>
    <row r="257" spans="5:5">
      <c r="E257">
        <v>257</v>
      </c>
    </row>
    <row r="258" spans="5:5">
      <c r="E258">
        <v>258</v>
      </c>
    </row>
    <row r="259" spans="5:5">
      <c r="E259">
        <v>259</v>
      </c>
    </row>
    <row r="260" spans="5:5">
      <c r="E260">
        <v>260</v>
      </c>
    </row>
    <row r="261" spans="5:5">
      <c r="E261">
        <v>261</v>
      </c>
    </row>
    <row r="262" spans="5:5">
      <c r="E262">
        <v>262</v>
      </c>
    </row>
    <row r="263" spans="5:5">
      <c r="E263">
        <v>263</v>
      </c>
    </row>
    <row r="264" spans="5:5">
      <c r="E264">
        <v>264</v>
      </c>
    </row>
    <row r="265" spans="5:5">
      <c r="E265">
        <v>265</v>
      </c>
    </row>
    <row r="266" spans="5:5">
      <c r="E266">
        <v>266</v>
      </c>
    </row>
    <row r="267" spans="5:5">
      <c r="E267">
        <v>267</v>
      </c>
    </row>
    <row r="268" spans="5:5">
      <c r="E268">
        <v>268</v>
      </c>
    </row>
    <row r="269" spans="5:5">
      <c r="E269">
        <v>269</v>
      </c>
    </row>
    <row r="270" spans="5:5">
      <c r="E270">
        <v>270</v>
      </c>
    </row>
    <row r="271" spans="5:5">
      <c r="E271">
        <v>271</v>
      </c>
    </row>
    <row r="272" spans="5:5">
      <c r="E272">
        <v>272</v>
      </c>
    </row>
    <row r="273" spans="5:5">
      <c r="E273">
        <v>273</v>
      </c>
    </row>
    <row r="274" spans="5:5">
      <c r="E274">
        <v>274</v>
      </c>
    </row>
    <row r="275" spans="5:5">
      <c r="E275">
        <v>275</v>
      </c>
    </row>
    <row r="276" spans="5:5">
      <c r="E276">
        <v>276</v>
      </c>
    </row>
    <row r="277" spans="5:5">
      <c r="E277">
        <v>277</v>
      </c>
    </row>
    <row r="278" spans="5:5">
      <c r="E278">
        <v>278</v>
      </c>
    </row>
    <row r="279" spans="5:5">
      <c r="E279">
        <v>279</v>
      </c>
    </row>
    <row r="280" spans="5:5">
      <c r="E280">
        <v>280</v>
      </c>
    </row>
    <row r="281" spans="5:5">
      <c r="E281">
        <v>281</v>
      </c>
    </row>
    <row r="282" spans="5:5">
      <c r="E282">
        <v>282</v>
      </c>
    </row>
    <row r="283" spans="5:5">
      <c r="E283">
        <v>283</v>
      </c>
    </row>
    <row r="284" spans="5:5">
      <c r="E284">
        <v>284</v>
      </c>
    </row>
    <row r="285" spans="5:5">
      <c r="E285">
        <v>285</v>
      </c>
    </row>
    <row r="286" spans="5:5">
      <c r="E286">
        <v>286</v>
      </c>
    </row>
    <row r="287" spans="5:5">
      <c r="E287">
        <v>287</v>
      </c>
    </row>
    <row r="288" spans="5:5">
      <c r="E288">
        <v>288</v>
      </c>
    </row>
    <row r="289" spans="5:5">
      <c r="E289">
        <v>289</v>
      </c>
    </row>
    <row r="290" spans="5:5">
      <c r="E290">
        <v>290</v>
      </c>
    </row>
    <row r="291" spans="5:5">
      <c r="E291">
        <v>291</v>
      </c>
    </row>
    <row r="292" spans="5:5">
      <c r="E292">
        <v>292</v>
      </c>
    </row>
    <row r="293" spans="5:5">
      <c r="E293">
        <v>293</v>
      </c>
    </row>
    <row r="294" spans="5:5">
      <c r="E294">
        <v>294</v>
      </c>
    </row>
    <row r="295" spans="5:5">
      <c r="E295">
        <v>295</v>
      </c>
    </row>
    <row r="296" spans="5:5">
      <c r="E296">
        <v>296</v>
      </c>
    </row>
    <row r="297" spans="5:5">
      <c r="E297">
        <v>297</v>
      </c>
    </row>
    <row r="298" spans="5:5">
      <c r="E298">
        <v>298</v>
      </c>
    </row>
    <row r="299" spans="5:5">
      <c r="E299">
        <v>299</v>
      </c>
    </row>
    <row r="300" spans="5:5">
      <c r="E300">
        <v>300</v>
      </c>
    </row>
    <row r="301" spans="5:5">
      <c r="E301">
        <v>301</v>
      </c>
    </row>
    <row r="302" spans="5:5">
      <c r="E302">
        <v>302</v>
      </c>
    </row>
    <row r="303" spans="5:5">
      <c r="E303">
        <v>303</v>
      </c>
    </row>
    <row r="304" spans="5:5">
      <c r="E304">
        <v>304</v>
      </c>
    </row>
    <row r="305" spans="5:5">
      <c r="E305">
        <v>305</v>
      </c>
    </row>
    <row r="306" spans="5:5">
      <c r="E306">
        <v>306</v>
      </c>
    </row>
    <row r="307" spans="5:5">
      <c r="E307">
        <v>307</v>
      </c>
    </row>
    <row r="308" spans="5:5">
      <c r="E308">
        <v>308</v>
      </c>
    </row>
    <row r="309" spans="5:5">
      <c r="E309">
        <v>309</v>
      </c>
    </row>
    <row r="310" spans="5:5">
      <c r="E310">
        <v>310</v>
      </c>
    </row>
    <row r="311" spans="5:5">
      <c r="E311">
        <v>311</v>
      </c>
    </row>
    <row r="312" spans="5:5">
      <c r="E312">
        <v>312</v>
      </c>
    </row>
    <row r="313" spans="5:5">
      <c r="E313">
        <v>313</v>
      </c>
    </row>
    <row r="314" spans="5:5">
      <c r="E314">
        <v>314</v>
      </c>
    </row>
    <row r="315" spans="5:5">
      <c r="E315">
        <v>315</v>
      </c>
    </row>
    <row r="316" spans="5:5">
      <c r="E316">
        <v>316</v>
      </c>
    </row>
    <row r="317" spans="5:5">
      <c r="E317">
        <v>317</v>
      </c>
    </row>
    <row r="318" spans="5:5">
      <c r="E318">
        <v>318</v>
      </c>
    </row>
    <row r="319" spans="5:5">
      <c r="E319">
        <v>319</v>
      </c>
    </row>
    <row r="320" spans="5:5">
      <c r="E320">
        <v>320</v>
      </c>
    </row>
    <row r="321" spans="5:5">
      <c r="E321">
        <v>321</v>
      </c>
    </row>
    <row r="322" spans="5:5">
      <c r="E322">
        <v>322</v>
      </c>
    </row>
    <row r="323" spans="5:5">
      <c r="E323">
        <v>323</v>
      </c>
    </row>
    <row r="324" spans="5:5">
      <c r="E324">
        <v>324</v>
      </c>
    </row>
    <row r="325" spans="5:5">
      <c r="E325">
        <v>325</v>
      </c>
    </row>
    <row r="326" spans="5:5">
      <c r="E326">
        <v>326</v>
      </c>
    </row>
    <row r="327" spans="5:5">
      <c r="E327">
        <v>327</v>
      </c>
    </row>
    <row r="328" spans="5:5">
      <c r="E328">
        <v>328</v>
      </c>
    </row>
    <row r="329" spans="5:5">
      <c r="E329">
        <v>329</v>
      </c>
    </row>
    <row r="330" spans="5:5">
      <c r="E330">
        <v>330</v>
      </c>
    </row>
    <row r="331" spans="5:5">
      <c r="E331">
        <v>331</v>
      </c>
    </row>
    <row r="332" spans="5:5">
      <c r="E332">
        <v>332</v>
      </c>
    </row>
    <row r="333" spans="5:5">
      <c r="E333">
        <v>333</v>
      </c>
    </row>
    <row r="334" spans="5:5">
      <c r="E334">
        <v>334</v>
      </c>
    </row>
    <row r="335" spans="5:5">
      <c r="E335">
        <v>335</v>
      </c>
    </row>
    <row r="336" spans="5:5">
      <c r="E336">
        <v>336</v>
      </c>
    </row>
    <row r="337" spans="5:5">
      <c r="E337">
        <v>337</v>
      </c>
    </row>
    <row r="338" spans="5:5">
      <c r="E338">
        <v>338</v>
      </c>
    </row>
    <row r="339" spans="5:5">
      <c r="E339">
        <v>339</v>
      </c>
    </row>
    <row r="340" spans="5:5">
      <c r="E340">
        <v>340</v>
      </c>
    </row>
    <row r="341" spans="5:5">
      <c r="E341">
        <v>341</v>
      </c>
    </row>
    <row r="342" spans="5:5">
      <c r="E342">
        <v>342</v>
      </c>
    </row>
    <row r="343" spans="5:5">
      <c r="E343">
        <v>343</v>
      </c>
    </row>
    <row r="344" spans="5:5">
      <c r="E344">
        <v>344</v>
      </c>
    </row>
    <row r="345" spans="5:5">
      <c r="E345">
        <v>345</v>
      </c>
    </row>
    <row r="346" spans="5:5">
      <c r="E346">
        <v>346</v>
      </c>
    </row>
    <row r="347" spans="5:5">
      <c r="E347">
        <v>347</v>
      </c>
    </row>
    <row r="348" spans="5:5">
      <c r="E348">
        <v>348</v>
      </c>
    </row>
    <row r="349" spans="5:5">
      <c r="E349">
        <v>349</v>
      </c>
    </row>
    <row r="350" spans="5:5">
      <c r="E350">
        <v>350</v>
      </c>
    </row>
    <row r="351" spans="5:5">
      <c r="E351">
        <v>351</v>
      </c>
    </row>
    <row r="352" spans="5:5">
      <c r="E352">
        <v>352</v>
      </c>
    </row>
    <row r="353" spans="5:5">
      <c r="E353">
        <v>353</v>
      </c>
    </row>
    <row r="354" spans="5:5">
      <c r="E354">
        <v>354</v>
      </c>
    </row>
    <row r="355" spans="5:5">
      <c r="E355">
        <v>355</v>
      </c>
    </row>
    <row r="356" spans="5:5">
      <c r="E356">
        <v>356</v>
      </c>
    </row>
    <row r="357" spans="5:5">
      <c r="E357">
        <v>357</v>
      </c>
    </row>
    <row r="358" spans="5:5">
      <c r="E358">
        <v>358</v>
      </c>
    </row>
    <row r="359" spans="5:5">
      <c r="E359">
        <v>359</v>
      </c>
    </row>
    <row r="360" spans="5:5">
      <c r="E360">
        <v>360</v>
      </c>
    </row>
    <row r="361" spans="5:5">
      <c r="E361">
        <v>361</v>
      </c>
    </row>
    <row r="362" spans="5:5">
      <c r="E362">
        <v>362</v>
      </c>
    </row>
    <row r="363" spans="5:5">
      <c r="E363">
        <v>363</v>
      </c>
    </row>
    <row r="364" spans="5:5">
      <c r="E364">
        <v>364</v>
      </c>
    </row>
    <row r="365" spans="5:5">
      <c r="E365">
        <v>365</v>
      </c>
    </row>
    <row r="366" spans="5:5">
      <c r="E366">
        <v>366</v>
      </c>
    </row>
    <row r="367" spans="5:5">
      <c r="E367">
        <v>367</v>
      </c>
    </row>
    <row r="368" spans="5:5">
      <c r="E368">
        <v>368</v>
      </c>
    </row>
    <row r="369" spans="5:5">
      <c r="E369">
        <v>369</v>
      </c>
    </row>
    <row r="370" spans="5:5">
      <c r="E370">
        <v>370</v>
      </c>
    </row>
    <row r="371" spans="5:5">
      <c r="E371">
        <v>371</v>
      </c>
    </row>
    <row r="372" spans="5:5">
      <c r="E372">
        <v>372</v>
      </c>
    </row>
    <row r="373" spans="5:5">
      <c r="E373">
        <v>373</v>
      </c>
    </row>
    <row r="374" spans="5:5">
      <c r="E374">
        <v>374</v>
      </c>
    </row>
    <row r="375" spans="5:5">
      <c r="E375">
        <v>375</v>
      </c>
    </row>
    <row r="376" spans="5:5">
      <c r="E376">
        <v>376</v>
      </c>
    </row>
    <row r="377" spans="5:5">
      <c r="E377">
        <v>377</v>
      </c>
    </row>
  </sheetData>
  <mergeCells count="11">
    <mergeCell ref="P15:P16"/>
    <mergeCell ref="J15:J16"/>
    <mergeCell ref="O15:O16"/>
    <mergeCell ref="I14:AA14"/>
    <mergeCell ref="I15:I16"/>
    <mergeCell ref="Q15:Q16"/>
    <mergeCell ref="R15:Z15"/>
    <mergeCell ref="M15:M16"/>
    <mergeCell ref="K15:K16"/>
    <mergeCell ref="L15:L16"/>
    <mergeCell ref="N15:N16"/>
  </mergeCells>
  <phoneticPr fontId="10" type="noConversion"/>
  <dataValidations count="1">
    <dataValidation type="decimal" allowBlank="1" showErrorMessage="1" errorTitle="Ошибка" error="Допускается ввод только неотрицательных чисел!" sqref="R2:Z2 R19:Z23 R26:Z30 R32:Z36 R47:Z49 R38:Z39 R41:Z42">
      <formula1>0</formula1>
      <formula2>9.99999999999999E+23</formula2>
    </dataValidation>
  </dataValidation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4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modUpdTemplLogger">
    <tabColor indexed="24"/>
  </sheetPr>
  <dimension ref="A2:E32"/>
  <sheetViews>
    <sheetView showGridLines="0" topLeftCell="B1" zoomScaleNormal="100" workbookViewId="0"/>
  </sheetViews>
  <sheetFormatPr defaultColWidth="10.28515625" defaultRowHeight="11.25"/>
  <cols>
    <col min="1" max="1" width="4.85546875" style="17" hidden="1" customWidth="1"/>
    <col min="2" max="2" width="34.42578125" style="19" customWidth="1"/>
    <col min="3" max="3" width="90.7109375" style="16" customWidth="1"/>
    <col min="4" max="4" width="29.85546875" style="20" customWidth="1"/>
    <col min="5" max="16384" width="10.28515625" style="17"/>
  </cols>
  <sheetData>
    <row r="2" spans="1:5" ht="24" customHeight="1">
      <c r="A2" s="17" t="s">
        <v>1936</v>
      </c>
      <c r="B2" s="48" t="s">
        <v>1937</v>
      </c>
      <c r="C2" s="49" t="s">
        <v>1938</v>
      </c>
      <c r="D2" s="50" t="s">
        <v>1939</v>
      </c>
      <c r="E2" s="18"/>
    </row>
    <row r="3" spans="1:5">
      <c r="B3" s="19" t="s">
        <v>2039</v>
      </c>
      <c r="C3" s="16" t="s">
        <v>2040</v>
      </c>
      <c r="D3" s="20" t="s">
        <v>2041</v>
      </c>
    </row>
    <row r="4" spans="1:5">
      <c r="B4" s="19" t="s">
        <v>2039</v>
      </c>
      <c r="C4" s="16" t="s">
        <v>2042</v>
      </c>
      <c r="D4" s="20" t="s">
        <v>2041</v>
      </c>
    </row>
    <row r="5" spans="1:5">
      <c r="B5" s="19" t="s">
        <v>2043</v>
      </c>
      <c r="C5" s="16" t="s">
        <v>2040</v>
      </c>
      <c r="D5" s="20" t="s">
        <v>2041</v>
      </c>
    </row>
    <row r="6" spans="1:5">
      <c r="B6" s="19" t="s">
        <v>2043</v>
      </c>
      <c r="C6" s="16" t="s">
        <v>2042</v>
      </c>
      <c r="D6" s="20" t="s">
        <v>2041</v>
      </c>
    </row>
    <row r="7" spans="1:5">
      <c r="B7" s="19" t="s">
        <v>1292</v>
      </c>
      <c r="C7" s="16" t="s">
        <v>2040</v>
      </c>
      <c r="D7" s="20" t="s">
        <v>2041</v>
      </c>
    </row>
    <row r="8" spans="1:5">
      <c r="B8" s="19" t="s">
        <v>1292</v>
      </c>
      <c r="C8" s="16" t="s">
        <v>2042</v>
      </c>
      <c r="D8" s="20" t="s">
        <v>2041</v>
      </c>
    </row>
    <row r="9" spans="1:5">
      <c r="B9" s="19" t="s">
        <v>1293</v>
      </c>
      <c r="C9" s="16" t="s">
        <v>2040</v>
      </c>
      <c r="D9" s="20" t="s">
        <v>2041</v>
      </c>
    </row>
    <row r="10" spans="1:5">
      <c r="B10" s="19" t="s">
        <v>1293</v>
      </c>
      <c r="C10" s="16" t="s">
        <v>1294</v>
      </c>
      <c r="D10" s="20" t="s">
        <v>2041</v>
      </c>
    </row>
    <row r="11" spans="1:5" ht="101.25">
      <c r="B11" s="19" t="s">
        <v>1293</v>
      </c>
      <c r="C11" s="16" t="s">
        <v>1295</v>
      </c>
      <c r="D11" s="20" t="s">
        <v>2041</v>
      </c>
    </row>
    <row r="12" spans="1:5">
      <c r="B12" s="19" t="s">
        <v>1293</v>
      </c>
      <c r="C12" s="16" t="s">
        <v>1296</v>
      </c>
      <c r="D12" s="20" t="s">
        <v>2041</v>
      </c>
    </row>
    <row r="13" spans="1:5">
      <c r="B13" s="19" t="s">
        <v>1297</v>
      </c>
      <c r="C13" s="16" t="s">
        <v>1298</v>
      </c>
      <c r="D13" s="20" t="s">
        <v>2041</v>
      </c>
    </row>
    <row r="14" spans="1:5" ht="22.5">
      <c r="B14" s="19" t="s">
        <v>1299</v>
      </c>
      <c r="C14" s="16" t="s">
        <v>1300</v>
      </c>
      <c r="D14" s="20" t="s">
        <v>2041</v>
      </c>
    </row>
    <row r="15" spans="1:5">
      <c r="B15" s="19" t="s">
        <v>1301</v>
      </c>
      <c r="C15" s="16" t="s">
        <v>1302</v>
      </c>
      <c r="D15" s="20" t="s">
        <v>2041</v>
      </c>
    </row>
    <row r="16" spans="1:5">
      <c r="B16" s="19" t="s">
        <v>1301</v>
      </c>
      <c r="C16" s="16" t="s">
        <v>1303</v>
      </c>
      <c r="D16" s="20" t="s">
        <v>2041</v>
      </c>
    </row>
    <row r="17" spans="2:4" ht="22.5">
      <c r="B17" s="19" t="s">
        <v>1304</v>
      </c>
      <c r="C17" s="16" t="s">
        <v>1305</v>
      </c>
      <c r="D17" s="20" t="s">
        <v>2041</v>
      </c>
    </row>
    <row r="18" spans="2:4" ht="22.5">
      <c r="B18" s="19" t="s">
        <v>1306</v>
      </c>
      <c r="C18" s="16" t="s">
        <v>1307</v>
      </c>
      <c r="D18" s="20" t="s">
        <v>2041</v>
      </c>
    </row>
    <row r="19" spans="2:4">
      <c r="B19" s="19" t="s">
        <v>2009</v>
      </c>
      <c r="C19" s="16" t="s">
        <v>2040</v>
      </c>
      <c r="D19" s="20" t="s">
        <v>2041</v>
      </c>
    </row>
    <row r="20" spans="2:4">
      <c r="B20" s="19" t="s">
        <v>2010</v>
      </c>
      <c r="C20" s="16" t="s">
        <v>2011</v>
      </c>
      <c r="D20" s="20" t="s">
        <v>2041</v>
      </c>
    </row>
    <row r="21" spans="2:4">
      <c r="B21" s="19" t="s">
        <v>1529</v>
      </c>
      <c r="C21" s="16" t="s">
        <v>2040</v>
      </c>
      <c r="D21" s="20" t="s">
        <v>2041</v>
      </c>
    </row>
    <row r="22" spans="2:4">
      <c r="B22" s="19" t="s">
        <v>1529</v>
      </c>
      <c r="C22" s="16" t="s">
        <v>2011</v>
      </c>
      <c r="D22" s="20" t="s">
        <v>2041</v>
      </c>
    </row>
    <row r="23" spans="2:4">
      <c r="B23" s="19" t="s">
        <v>1523</v>
      </c>
      <c r="C23" s="16" t="s">
        <v>2040</v>
      </c>
      <c r="D23" s="20" t="s">
        <v>2041</v>
      </c>
    </row>
    <row r="24" spans="2:4">
      <c r="B24" s="19" t="s">
        <v>1524</v>
      </c>
      <c r="C24" s="16" t="s">
        <v>2011</v>
      </c>
      <c r="D24" s="20" t="s">
        <v>2041</v>
      </c>
    </row>
    <row r="25" spans="2:4">
      <c r="B25" s="19" t="s">
        <v>2277</v>
      </c>
      <c r="C25" s="16" t="s">
        <v>2040</v>
      </c>
      <c r="D25" s="20" t="s">
        <v>2041</v>
      </c>
    </row>
    <row r="26" spans="2:4">
      <c r="B26" s="19" t="s">
        <v>2277</v>
      </c>
      <c r="C26" s="16" t="s">
        <v>2011</v>
      </c>
      <c r="D26" s="20" t="s">
        <v>2041</v>
      </c>
    </row>
    <row r="27" spans="2:4">
      <c r="B27" s="19" t="s">
        <v>918</v>
      </c>
      <c r="C27" s="16" t="s">
        <v>2040</v>
      </c>
      <c r="D27" s="20" t="s">
        <v>2041</v>
      </c>
    </row>
    <row r="28" spans="2:4">
      <c r="B28" s="19" t="s">
        <v>918</v>
      </c>
      <c r="C28" s="16" t="s">
        <v>2011</v>
      </c>
      <c r="D28" s="20" t="s">
        <v>2041</v>
      </c>
    </row>
    <row r="29" spans="2:4">
      <c r="B29" s="19" t="s">
        <v>1805</v>
      </c>
      <c r="C29" s="16" t="s">
        <v>2040</v>
      </c>
      <c r="D29" s="20" t="s">
        <v>2041</v>
      </c>
    </row>
    <row r="30" spans="2:4">
      <c r="B30" s="19" t="s">
        <v>1806</v>
      </c>
      <c r="C30" s="16" t="s">
        <v>2011</v>
      </c>
      <c r="D30" s="20" t="s">
        <v>2041</v>
      </c>
    </row>
    <row r="31" spans="2:4">
      <c r="B31" s="19" t="s">
        <v>262</v>
      </c>
      <c r="C31" s="16" t="s">
        <v>2040</v>
      </c>
      <c r="D31" s="20" t="s">
        <v>2041</v>
      </c>
    </row>
    <row r="32" spans="2:4">
      <c r="B32" s="19" t="s">
        <v>262</v>
      </c>
      <c r="C32" s="16" t="s">
        <v>2011</v>
      </c>
      <c r="D32" s="20" t="s">
        <v>2041</v>
      </c>
    </row>
  </sheetData>
  <sheetProtection password="FA9C" sheet="1" objects="1" scenarios="1" formatColumns="0" formatRows="0" autoFilter="0"/>
  <phoneticPr fontId="1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modfrmSecretCode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modHypShowHide">
    <tabColor indexed="47"/>
  </sheetPr>
  <dimension ref="A1"/>
  <sheetViews>
    <sheetView showGridLines="0" zoomScaleNormal="100" workbookViewId="0"/>
  </sheetViews>
  <sheetFormatPr defaultRowHeight="11.25"/>
  <cols>
    <col min="1" max="1" width="9.140625" style="125"/>
    <col min="2" max="16384" width="9.140625" style="126"/>
  </cols>
  <sheetData/>
  <sheetProtection formatColumns="0" formatRows="0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5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TECHSHEET">
    <tabColor indexed="47"/>
  </sheetPr>
  <dimension ref="A1:V87"/>
  <sheetViews>
    <sheetView showGridLines="0" zoomScaleNormal="100" workbookViewId="0"/>
  </sheetViews>
  <sheetFormatPr defaultRowHeight="11.25"/>
  <cols>
    <col min="1" max="1" width="35.7109375" style="3" customWidth="1"/>
    <col min="2" max="2" width="9.140625" style="4"/>
    <col min="3" max="3" width="8.28515625" style="3" customWidth="1"/>
    <col min="4" max="4" width="13.5703125" style="3" customWidth="1"/>
    <col min="5" max="6" width="15.140625" style="3" customWidth="1"/>
    <col min="7" max="8" width="9.140625" style="7"/>
    <col min="9" max="10" width="9.140625" style="3"/>
    <col min="11" max="11" width="40.42578125" style="3" customWidth="1"/>
    <col min="12" max="12" width="30.28515625" style="3" customWidth="1"/>
    <col min="13" max="13" width="12.85546875" style="3" customWidth="1"/>
    <col min="14" max="14" width="19.42578125" style="3" customWidth="1"/>
    <col min="15" max="15" width="14.28515625" style="3" customWidth="1"/>
    <col min="16" max="16" width="19.7109375" style="3" customWidth="1"/>
    <col min="17" max="17" width="15.85546875" style="3" customWidth="1"/>
    <col min="18" max="18" width="9.140625" style="3"/>
    <col min="19" max="19" width="41.7109375" style="3" customWidth="1"/>
    <col min="20" max="20" width="15.28515625" style="3" customWidth="1"/>
    <col min="21" max="21" width="27.7109375" style="3" customWidth="1"/>
    <col min="22" max="22" width="14.5703125" style="3" customWidth="1"/>
    <col min="23" max="16384" width="9.140625" style="3"/>
  </cols>
  <sheetData>
    <row r="1" spans="1:22">
      <c r="A1" s="616" t="s">
        <v>2292</v>
      </c>
      <c r="C1" s="30" t="s">
        <v>1840</v>
      </c>
      <c r="D1" s="30" t="s">
        <v>1831</v>
      </c>
      <c r="E1" s="30" t="s">
        <v>1841</v>
      </c>
      <c r="F1" s="30" t="s">
        <v>1324</v>
      </c>
      <c r="G1" s="30" t="s">
        <v>1463</v>
      </c>
      <c r="H1" s="30" t="s">
        <v>1506</v>
      </c>
      <c r="K1" s="84" t="s">
        <v>1565</v>
      </c>
      <c r="L1" s="84" t="s">
        <v>1766</v>
      </c>
      <c r="M1" s="84" t="s">
        <v>1767</v>
      </c>
      <c r="N1" s="84" t="s">
        <v>1771</v>
      </c>
      <c r="O1" s="84" t="s">
        <v>1774</v>
      </c>
      <c r="P1" s="84" t="s">
        <v>1775</v>
      </c>
      <c r="Q1" s="84" t="s">
        <v>1877</v>
      </c>
      <c r="R1" s="84" t="s">
        <v>1878</v>
      </c>
      <c r="S1" s="84"/>
      <c r="T1" s="84" t="s">
        <v>1916</v>
      </c>
      <c r="U1" s="84" t="s">
        <v>1983</v>
      </c>
      <c r="V1" s="84" t="s">
        <v>1725</v>
      </c>
    </row>
    <row r="2" spans="1:22">
      <c r="A2" s="617" t="s">
        <v>1501</v>
      </c>
      <c r="C2" s="8">
        <v>2004</v>
      </c>
      <c r="D2" s="8" t="s">
        <v>1832</v>
      </c>
      <c r="E2" s="9" t="s">
        <v>1838</v>
      </c>
      <c r="F2" s="9" t="s">
        <v>1949</v>
      </c>
      <c r="G2" s="6" t="s">
        <v>1461</v>
      </c>
      <c r="H2" s="223">
        <v>125</v>
      </c>
      <c r="K2" s="3" t="s">
        <v>1566</v>
      </c>
      <c r="L2" s="3" t="s">
        <v>1760</v>
      </c>
      <c r="M2" s="3" t="s">
        <v>1768</v>
      </c>
      <c r="N2" s="3" t="s">
        <v>1772</v>
      </c>
      <c r="O2" s="3" t="s">
        <v>1776</v>
      </c>
      <c r="P2" s="3" t="s">
        <v>1777</v>
      </c>
      <c r="Q2" s="139" t="s">
        <v>1875</v>
      </c>
      <c r="R2" s="139" t="s">
        <v>1871</v>
      </c>
      <c r="T2" s="3" t="s">
        <v>1917</v>
      </c>
      <c r="U2" s="3" t="s">
        <v>2350</v>
      </c>
      <c r="V2" s="3">
        <f>god-4</f>
        <v>2012</v>
      </c>
    </row>
    <row r="3" spans="1:22">
      <c r="A3" s="617" t="s">
        <v>1502</v>
      </c>
      <c r="C3" s="8">
        <v>2005</v>
      </c>
      <c r="D3" s="8" t="s">
        <v>1379</v>
      </c>
      <c r="E3" s="9" t="s">
        <v>1965</v>
      </c>
      <c r="F3" s="9" t="s">
        <v>1950</v>
      </c>
      <c r="G3" s="222" t="s">
        <v>1462</v>
      </c>
      <c r="H3" s="221"/>
      <c r="K3" s="3" t="s">
        <v>1567</v>
      </c>
      <c r="L3" s="3" t="s">
        <v>1761</v>
      </c>
      <c r="M3" s="3" t="s">
        <v>1769</v>
      </c>
      <c r="N3" s="3" t="s">
        <v>1773</v>
      </c>
      <c r="O3" s="3" t="s">
        <v>1779</v>
      </c>
      <c r="P3" s="3" t="s">
        <v>1776</v>
      </c>
      <c r="Q3" s="139" t="s">
        <v>1876</v>
      </c>
      <c r="R3" s="139" t="s">
        <v>1872</v>
      </c>
      <c r="T3" s="3" t="s">
        <v>1918</v>
      </c>
      <c r="U3" s="3" t="s">
        <v>1984</v>
      </c>
      <c r="V3" s="3">
        <f>god-3</f>
        <v>2013</v>
      </c>
    </row>
    <row r="4" spans="1:22">
      <c r="A4" s="617" t="s">
        <v>1503</v>
      </c>
      <c r="C4" s="8">
        <v>2006</v>
      </c>
      <c r="D4" s="8"/>
      <c r="E4" s="9" t="s">
        <v>1966</v>
      </c>
      <c r="F4" s="88" t="s">
        <v>1951</v>
      </c>
      <c r="L4" s="3" t="s">
        <v>1762</v>
      </c>
      <c r="O4" s="3" t="s">
        <v>1849</v>
      </c>
      <c r="P4" s="3" t="s">
        <v>1772</v>
      </c>
      <c r="R4" s="139" t="s">
        <v>1873</v>
      </c>
      <c r="V4" s="3">
        <f>god-2</f>
        <v>2014</v>
      </c>
    </row>
    <row r="5" spans="1:22">
      <c r="A5" s="617" t="s">
        <v>1504</v>
      </c>
      <c r="C5" s="8">
        <v>2007</v>
      </c>
      <c r="D5" s="8"/>
      <c r="E5" s="9" t="s">
        <v>1967</v>
      </c>
      <c r="F5" s="88" t="s">
        <v>1952</v>
      </c>
      <c r="L5" s="3" t="s">
        <v>1763</v>
      </c>
      <c r="P5" s="3" t="s">
        <v>1849</v>
      </c>
      <c r="R5" s="139" t="s">
        <v>1874</v>
      </c>
      <c r="V5" s="3">
        <f>god-1</f>
        <v>2015</v>
      </c>
    </row>
    <row r="6" spans="1:22">
      <c r="A6" s="617" t="s">
        <v>1505</v>
      </c>
      <c r="C6" s="8">
        <v>2008</v>
      </c>
      <c r="D6" s="8"/>
      <c r="E6" s="9" t="s">
        <v>1968</v>
      </c>
      <c r="F6" s="88" t="s">
        <v>1953</v>
      </c>
      <c r="L6" s="3" t="s">
        <v>1764</v>
      </c>
      <c r="P6" s="3" t="s">
        <v>1850</v>
      </c>
    </row>
    <row r="7" spans="1:22">
      <c r="A7" s="617" t="s">
        <v>1507</v>
      </c>
      <c r="C7" s="8">
        <v>2009</v>
      </c>
      <c r="D7" s="8"/>
      <c r="E7" s="9" t="s">
        <v>1969</v>
      </c>
      <c r="F7" s="88" t="s">
        <v>1954</v>
      </c>
      <c r="L7" s="3" t="s">
        <v>1765</v>
      </c>
      <c r="P7" s="3" t="s">
        <v>1665</v>
      </c>
    </row>
    <row r="8" spans="1:22">
      <c r="A8" s="617" t="s">
        <v>1508</v>
      </c>
      <c r="C8" s="8">
        <v>2010</v>
      </c>
      <c r="D8" s="8"/>
      <c r="E8" s="9" t="s">
        <v>1970</v>
      </c>
      <c r="F8" s="88" t="s">
        <v>1955</v>
      </c>
      <c r="L8" s="3" t="s">
        <v>2336</v>
      </c>
    </row>
    <row r="9" spans="1:22">
      <c r="A9" s="617" t="s">
        <v>1509</v>
      </c>
      <c r="C9" s="8">
        <v>2011</v>
      </c>
      <c r="D9" s="8"/>
      <c r="E9" s="9" t="s">
        <v>1971</v>
      </c>
      <c r="F9" s="88" t="s">
        <v>1956</v>
      </c>
    </row>
    <row r="10" spans="1:22">
      <c r="A10" s="617" t="s">
        <v>1510</v>
      </c>
      <c r="C10" s="8">
        <v>2012</v>
      </c>
      <c r="D10" s="8"/>
      <c r="E10" s="9" t="s">
        <v>1972</v>
      </c>
      <c r="F10" s="88" t="s">
        <v>1957</v>
      </c>
    </row>
    <row r="11" spans="1:22">
      <c r="A11" s="617" t="s">
        <v>1511</v>
      </c>
      <c r="C11" s="8">
        <v>2013</v>
      </c>
      <c r="D11" s="8"/>
      <c r="E11" s="9" t="s">
        <v>1973</v>
      </c>
      <c r="F11" s="88"/>
    </row>
    <row r="12" spans="1:22">
      <c r="A12" s="617" t="s">
        <v>1513</v>
      </c>
      <c r="C12" s="8">
        <v>2014</v>
      </c>
      <c r="D12" s="8"/>
      <c r="E12" s="9" t="s">
        <v>1974</v>
      </c>
      <c r="F12" s="88"/>
    </row>
    <row r="13" spans="1:22">
      <c r="A13" s="617" t="s">
        <v>1512</v>
      </c>
      <c r="C13" s="8">
        <v>2015</v>
      </c>
      <c r="D13" s="8"/>
      <c r="E13" s="9" t="s">
        <v>1975</v>
      </c>
      <c r="F13" s="88"/>
    </row>
    <row r="14" spans="1:22">
      <c r="A14" s="617" t="s">
        <v>1980</v>
      </c>
      <c r="C14" s="8">
        <v>2016</v>
      </c>
      <c r="D14" s="129"/>
    </row>
    <row r="15" spans="1:22">
      <c r="A15" s="617" t="s">
        <v>2293</v>
      </c>
      <c r="C15" s="8">
        <v>2017</v>
      </c>
      <c r="D15" s="129"/>
    </row>
    <row r="16" spans="1:22">
      <c r="A16" s="617" t="s">
        <v>1514</v>
      </c>
      <c r="C16" s="8">
        <v>2018</v>
      </c>
      <c r="D16" s="129"/>
    </row>
    <row r="17" spans="1:8">
      <c r="A17" s="617" t="s">
        <v>1515</v>
      </c>
      <c r="C17" s="8">
        <v>2019</v>
      </c>
      <c r="D17" s="129"/>
      <c r="F17" s="611"/>
    </row>
    <row r="18" spans="1:8">
      <c r="A18" s="617" t="s">
        <v>1516</v>
      </c>
      <c r="C18" s="8">
        <v>2020</v>
      </c>
      <c r="D18" s="129"/>
      <c r="F18" s="612"/>
    </row>
    <row r="19" spans="1:8">
      <c r="A19" s="617" t="s">
        <v>1517</v>
      </c>
      <c r="C19" s="8">
        <v>2021</v>
      </c>
      <c r="D19" s="129"/>
      <c r="F19" s="613"/>
    </row>
    <row r="20" spans="1:8">
      <c r="A20" s="617" t="s">
        <v>1518</v>
      </c>
      <c r="C20" s="5"/>
      <c r="D20" s="5"/>
      <c r="F20" s="614"/>
    </row>
    <row r="21" spans="1:8">
      <c r="A21" s="617" t="s">
        <v>1519</v>
      </c>
      <c r="F21" s="615"/>
      <c r="G21" s="3"/>
      <c r="H21" s="3"/>
    </row>
    <row r="22" spans="1:8">
      <c r="A22" s="617" t="s">
        <v>1520</v>
      </c>
      <c r="G22" s="3"/>
      <c r="H22" s="3"/>
    </row>
    <row r="23" spans="1:8">
      <c r="A23" s="617" t="s">
        <v>1521</v>
      </c>
      <c r="G23" s="3"/>
      <c r="H23" s="3"/>
    </row>
    <row r="24" spans="1:8">
      <c r="A24" s="617" t="s">
        <v>1522</v>
      </c>
      <c r="B24" s="3"/>
      <c r="G24" s="3"/>
      <c r="H24" s="3"/>
    </row>
    <row r="25" spans="1:8">
      <c r="A25" s="617" t="s">
        <v>1544</v>
      </c>
      <c r="G25" s="3"/>
      <c r="H25" s="3"/>
    </row>
    <row r="26" spans="1:8">
      <c r="A26" s="617" t="s">
        <v>1545</v>
      </c>
      <c r="G26" s="3"/>
      <c r="H26" s="3"/>
    </row>
    <row r="27" spans="1:8">
      <c r="A27" s="617" t="s">
        <v>1546</v>
      </c>
      <c r="G27" s="3"/>
      <c r="H27" s="3"/>
    </row>
    <row r="28" spans="1:8">
      <c r="A28" s="617" t="s">
        <v>1547</v>
      </c>
      <c r="G28" s="3"/>
      <c r="H28" s="3"/>
    </row>
    <row r="29" spans="1:8">
      <c r="A29" s="617" t="s">
        <v>1548</v>
      </c>
      <c r="G29" s="3"/>
      <c r="H29" s="3"/>
    </row>
    <row r="30" spans="1:8">
      <c r="A30" s="617" t="s">
        <v>1549</v>
      </c>
      <c r="G30" s="3"/>
      <c r="H30" s="3"/>
    </row>
    <row r="31" spans="1:8">
      <c r="A31" s="617" t="s">
        <v>1550</v>
      </c>
      <c r="G31" s="3"/>
      <c r="H31" s="3"/>
    </row>
    <row r="32" spans="1:8">
      <c r="A32" s="617" t="s">
        <v>1551</v>
      </c>
      <c r="G32" s="3"/>
      <c r="H32" s="3"/>
    </row>
    <row r="33" spans="1:8">
      <c r="A33" s="617" t="s">
        <v>1552</v>
      </c>
      <c r="G33" s="3"/>
      <c r="H33" s="3"/>
    </row>
    <row r="34" spans="1:8">
      <c r="A34" s="617" t="s">
        <v>1553</v>
      </c>
      <c r="G34" s="3"/>
      <c r="H34" s="3"/>
    </row>
    <row r="35" spans="1:8">
      <c r="A35" s="617" t="s">
        <v>1554</v>
      </c>
      <c r="G35" s="3"/>
      <c r="H35" s="3"/>
    </row>
    <row r="36" spans="1:8">
      <c r="A36" s="617" t="s">
        <v>1555</v>
      </c>
      <c r="G36" s="3"/>
      <c r="H36" s="3"/>
    </row>
    <row r="37" spans="1:8">
      <c r="A37" s="617" t="s">
        <v>1556</v>
      </c>
      <c r="G37" s="3"/>
      <c r="H37" s="3"/>
    </row>
    <row r="38" spans="1:8">
      <c r="A38" s="617" t="s">
        <v>1557</v>
      </c>
      <c r="G38" s="3"/>
      <c r="H38" s="3"/>
    </row>
    <row r="39" spans="1:8">
      <c r="A39" s="617" t="s">
        <v>1558</v>
      </c>
      <c r="G39" s="3"/>
      <c r="H39" s="3"/>
    </row>
    <row r="40" spans="1:8">
      <c r="A40" s="617" t="s">
        <v>1559</v>
      </c>
      <c r="G40" s="3"/>
      <c r="H40" s="3"/>
    </row>
    <row r="41" spans="1:8">
      <c r="A41" s="617" t="s">
        <v>1560</v>
      </c>
      <c r="G41" s="3"/>
      <c r="H41" s="3"/>
    </row>
    <row r="42" spans="1:8">
      <c r="A42" s="617" t="s">
        <v>1649</v>
      </c>
      <c r="G42" s="3"/>
      <c r="H42" s="3"/>
    </row>
    <row r="43" spans="1:8">
      <c r="A43" s="617" t="s">
        <v>1650</v>
      </c>
      <c r="G43" s="3"/>
      <c r="H43" s="3"/>
    </row>
    <row r="44" spans="1:8">
      <c r="A44" s="617" t="s">
        <v>1651</v>
      </c>
    </row>
    <row r="45" spans="1:8">
      <c r="A45" s="617" t="s">
        <v>1652</v>
      </c>
    </row>
    <row r="46" spans="1:8">
      <c r="A46" s="617" t="s">
        <v>1653</v>
      </c>
    </row>
    <row r="47" spans="1:8">
      <c r="A47" s="617" t="s">
        <v>1654</v>
      </c>
    </row>
    <row r="48" spans="1:8">
      <c r="A48" s="617" t="s">
        <v>1655</v>
      </c>
    </row>
    <row r="49" spans="1:1">
      <c r="A49" s="617" t="s">
        <v>1656</v>
      </c>
    </row>
    <row r="50" spans="1:1">
      <c r="A50" s="617" t="s">
        <v>1657</v>
      </c>
    </row>
    <row r="51" spans="1:1">
      <c r="A51" s="617" t="s">
        <v>1658</v>
      </c>
    </row>
    <row r="52" spans="1:1">
      <c r="A52" s="617" t="s">
        <v>1659</v>
      </c>
    </row>
    <row r="53" spans="1:1">
      <c r="A53" s="617" t="s">
        <v>1844</v>
      </c>
    </row>
    <row r="54" spans="1:1">
      <c r="A54" s="617" t="s">
        <v>1845</v>
      </c>
    </row>
    <row r="55" spans="1:1">
      <c r="A55" s="617" t="s">
        <v>1846</v>
      </c>
    </row>
    <row r="56" spans="1:1">
      <c r="A56" s="617" t="s">
        <v>1991</v>
      </c>
    </row>
    <row r="57" spans="1:1">
      <c r="A57" s="617" t="s">
        <v>2294</v>
      </c>
    </row>
    <row r="58" spans="1:1">
      <c r="A58" s="617" t="s">
        <v>1992</v>
      </c>
    </row>
    <row r="59" spans="1:1">
      <c r="A59" s="617" t="s">
        <v>1993</v>
      </c>
    </row>
    <row r="60" spans="1:1">
      <c r="A60" s="617" t="s">
        <v>1351</v>
      </c>
    </row>
    <row r="61" spans="1:1">
      <c r="A61" s="617" t="s">
        <v>1352</v>
      </c>
    </row>
    <row r="62" spans="1:1">
      <c r="A62" s="617" t="s">
        <v>1979</v>
      </c>
    </row>
    <row r="63" spans="1:1">
      <c r="A63" s="617" t="s">
        <v>1353</v>
      </c>
    </row>
    <row r="64" spans="1:1">
      <c r="A64" s="617" t="s">
        <v>1354</v>
      </c>
    </row>
    <row r="65" spans="1:1">
      <c r="A65" s="617" t="s">
        <v>1355</v>
      </c>
    </row>
    <row r="66" spans="1:1">
      <c r="A66" s="617" t="s">
        <v>1356</v>
      </c>
    </row>
    <row r="67" spans="1:1">
      <c r="A67" s="617" t="s">
        <v>1357</v>
      </c>
    </row>
    <row r="68" spans="1:1">
      <c r="A68" s="617" t="s">
        <v>1358</v>
      </c>
    </row>
    <row r="69" spans="1:1">
      <c r="A69" s="617" t="s">
        <v>1359</v>
      </c>
    </row>
    <row r="70" spans="1:1">
      <c r="A70" s="617" t="s">
        <v>1360</v>
      </c>
    </row>
    <row r="71" spans="1:1">
      <c r="A71" s="617" t="s">
        <v>1361</v>
      </c>
    </row>
    <row r="72" spans="1:1">
      <c r="A72" s="617" t="s">
        <v>1362</v>
      </c>
    </row>
    <row r="73" spans="1:1">
      <c r="A73" s="617" t="s">
        <v>1363</v>
      </c>
    </row>
    <row r="74" spans="1:1">
      <c r="A74" s="617" t="s">
        <v>1364</v>
      </c>
    </row>
    <row r="75" spans="1:1">
      <c r="A75" s="617" t="s">
        <v>1436</v>
      </c>
    </row>
    <row r="76" spans="1:1">
      <c r="A76" s="617" t="s">
        <v>1437</v>
      </c>
    </row>
    <row r="77" spans="1:1">
      <c r="A77" s="617" t="s">
        <v>1438</v>
      </c>
    </row>
    <row r="78" spans="1:1">
      <c r="A78" s="617" t="s">
        <v>1439</v>
      </c>
    </row>
    <row r="79" spans="1:1">
      <c r="A79" s="617" t="s">
        <v>1440</v>
      </c>
    </row>
    <row r="80" spans="1:1">
      <c r="A80" s="617" t="s">
        <v>1981</v>
      </c>
    </row>
    <row r="81" spans="1:1">
      <c r="A81" s="617" t="s">
        <v>1441</v>
      </c>
    </row>
    <row r="82" spans="1:1">
      <c r="A82" s="617" t="s">
        <v>1442</v>
      </c>
    </row>
    <row r="83" spans="1:1">
      <c r="A83" s="617" t="s">
        <v>1443</v>
      </c>
    </row>
    <row r="84" spans="1:1">
      <c r="A84" s="617" t="s">
        <v>1444</v>
      </c>
    </row>
    <row r="85" spans="1:1">
      <c r="A85" s="617" t="s">
        <v>1445</v>
      </c>
    </row>
    <row r="86" spans="1:1">
      <c r="A86" s="617" t="s">
        <v>1459</v>
      </c>
    </row>
    <row r="87" spans="1:1">
      <c r="A87" s="617" t="s">
        <v>1460</v>
      </c>
    </row>
  </sheetData>
  <sheetProtection formatColumns="0" formatRows="0"/>
  <phoneticPr fontId="1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modList19" enableFormatConditionsCalculation="0">
    <tabColor indexed="47"/>
  </sheetPr>
  <dimension ref="A1"/>
  <sheetViews>
    <sheetView showGridLines="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modfrmDOCSPicker">
    <tabColor indexed="47"/>
  </sheetPr>
  <dimension ref="A1"/>
  <sheetViews>
    <sheetView showGridLines="0" zoomScaleNormal="100" workbookViewId="0"/>
  </sheetViews>
  <sheetFormatPr defaultRowHeight="11.25" customHeight="1"/>
  <cols>
    <col min="1" max="16384" width="9.140625" style="618"/>
  </cols>
  <sheetData/>
  <sheetProtection formatColumns="0" formatRows="0"/>
  <phoneticPr fontId="10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modfrmCOMSPicker">
    <tabColor indexed="47"/>
  </sheetPr>
  <dimension ref="D1:F15"/>
  <sheetViews>
    <sheetView showGridLines="0" topLeftCell="C11" zoomScaleNormal="100" workbookViewId="0"/>
  </sheetViews>
  <sheetFormatPr defaultColWidth="8.140625" defaultRowHeight="11.25" customHeight="1"/>
  <cols>
    <col min="1" max="2" width="0" style="618" hidden="1" customWidth="1"/>
    <col min="3" max="3" width="3.5703125" style="618" customWidth="1"/>
    <col min="4" max="4" width="4.140625" style="618" customWidth="1"/>
    <col min="5" max="5" width="34.28515625" style="618" customWidth="1"/>
    <col min="6" max="6" width="28.85546875" style="618" customWidth="1"/>
    <col min="7" max="16384" width="8.140625" style="618"/>
  </cols>
  <sheetData>
    <row r="1" spans="4:6" ht="11.25" hidden="1" customHeight="1"/>
    <row r="2" spans="4:6" ht="11.25" hidden="1" customHeight="1"/>
    <row r="3" spans="4:6" ht="11.25" hidden="1" customHeight="1"/>
    <row r="4" spans="4:6" ht="11.25" hidden="1" customHeight="1"/>
    <row r="5" spans="4:6" ht="11.25" hidden="1" customHeight="1"/>
    <row r="6" spans="4:6" ht="11.25" hidden="1" customHeight="1"/>
    <row r="7" spans="4:6" ht="11.25" hidden="1" customHeight="1"/>
    <row r="8" spans="4:6" ht="11.25" hidden="1" customHeight="1"/>
    <row r="9" spans="4:6" ht="11.25" hidden="1" customHeight="1"/>
    <row r="10" spans="4:6" ht="11.25" hidden="1" customHeight="1"/>
    <row r="14" spans="4:6" ht="11.25" customHeight="1">
      <c r="D14" s="618" t="s">
        <v>1986</v>
      </c>
      <c r="E14" s="618" t="s">
        <v>1925</v>
      </c>
      <c r="F14" s="618" t="s">
        <v>1926</v>
      </c>
    </row>
    <row r="15" spans="4:6" ht="11.25" customHeight="1">
      <c r="D15" s="618" t="s">
        <v>2303</v>
      </c>
    </row>
  </sheetData>
  <sheetProtection formatColumns="0" formatRows="0"/>
  <phoneticPr fontId="10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">
    <tabColor indexed="47"/>
  </sheetPr>
  <dimension ref="A1:B1"/>
  <sheetViews>
    <sheetView showGridLines="0" workbookViewId="0"/>
  </sheetViews>
  <sheetFormatPr defaultRowHeight="12.75"/>
  <cols>
    <col min="1" max="1" width="10.42578125" customWidth="1"/>
  </cols>
  <sheetData>
    <row r="1" spans="1:2">
      <c r="A1" s="620" t="s">
        <v>1813</v>
      </c>
      <c r="B1" s="620" t="s">
        <v>1814</v>
      </c>
    </row>
  </sheetData>
  <phoneticPr fontId="10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L_DEPENDENCY">
    <tabColor indexed="47"/>
  </sheetPr>
  <dimension ref="A1:C1"/>
  <sheetViews>
    <sheetView showGridLines="0" zoomScaleNormal="90" workbookViewId="0"/>
  </sheetViews>
  <sheetFormatPr defaultColWidth="8.140625" defaultRowHeight="11.25"/>
  <cols>
    <col min="1" max="1" width="15.42578125" style="620" customWidth="1"/>
    <col min="2" max="2" width="19.28515625" style="620" customWidth="1"/>
    <col min="3" max="3" width="13.7109375" style="620" customWidth="1"/>
    <col min="4" max="16384" width="8.140625" style="619"/>
  </cols>
  <sheetData>
    <row r="1" spans="1:2">
      <c r="A1" s="620" t="s">
        <v>1813</v>
      </c>
      <c r="B1" s="620" t="s">
        <v>1814</v>
      </c>
    </row>
  </sheetData>
  <sheetProtection formatColumns="0" formatRows="0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EXTENDED_RST_DIC">
    <tabColor indexed="47"/>
  </sheetPr>
  <dimension ref="B2:H112"/>
  <sheetViews>
    <sheetView showGridLines="0" zoomScaleNormal="100" workbookViewId="0"/>
  </sheetViews>
  <sheetFormatPr defaultRowHeight="11.25"/>
  <cols>
    <col min="1" max="1" width="2.7109375" style="234" customWidth="1"/>
    <col min="2" max="2" width="34.7109375" style="238" bestFit="1" customWidth="1"/>
    <col min="3" max="3" width="2.5703125" style="234" customWidth="1"/>
    <col min="4" max="4" width="86.42578125" style="242" customWidth="1"/>
    <col min="5" max="5" width="20.7109375" style="234" customWidth="1"/>
    <col min="6" max="6" width="2.7109375" style="234" customWidth="1"/>
    <col min="7" max="7" width="70.7109375" style="234" customWidth="1"/>
    <col min="8" max="8" width="20.7109375" style="234" customWidth="1"/>
    <col min="9" max="16384" width="9.140625" style="234"/>
  </cols>
  <sheetData>
    <row r="2" spans="2:8" ht="12.75" customHeight="1">
      <c r="B2" s="233" t="s">
        <v>1397</v>
      </c>
      <c r="D2" s="233" t="s">
        <v>1635</v>
      </c>
      <c r="E2"/>
      <c r="G2" s="233" t="s">
        <v>1636</v>
      </c>
    </row>
    <row r="3" spans="2:8" ht="12" customHeight="1">
      <c r="B3" s="235" t="s">
        <v>1637</v>
      </c>
      <c r="D3" s="236" t="s">
        <v>1638</v>
      </c>
      <c r="E3" s="908" t="s">
        <v>1639</v>
      </c>
      <c r="G3" s="237" t="s">
        <v>1640</v>
      </c>
      <c r="H3" s="909" t="s">
        <v>1641</v>
      </c>
    </row>
    <row r="4" spans="2:8" ht="12" customHeight="1">
      <c r="B4" s="235" t="s">
        <v>1644</v>
      </c>
      <c r="D4" s="236" t="s">
        <v>1645</v>
      </c>
      <c r="E4" s="908"/>
      <c r="G4" s="237" t="s">
        <v>1646</v>
      </c>
      <c r="H4" s="909"/>
    </row>
    <row r="5" spans="2:8" ht="12" customHeight="1">
      <c r="D5" s="236" t="s">
        <v>1647</v>
      </c>
      <c r="E5" s="908"/>
      <c r="G5" s="237" t="s">
        <v>2418</v>
      </c>
      <c r="H5" s="909"/>
    </row>
    <row r="6" spans="2:8" ht="12" customHeight="1">
      <c r="D6" s="236" t="s">
        <v>2419</v>
      </c>
      <c r="E6" s="908"/>
      <c r="G6" s="237" t="s">
        <v>2420</v>
      </c>
      <c r="H6" s="909"/>
    </row>
    <row r="7" spans="2:8" ht="12" customHeight="1">
      <c r="D7" s="236" t="s">
        <v>2421</v>
      </c>
      <c r="E7" s="908"/>
      <c r="G7" s="237" t="s">
        <v>2422</v>
      </c>
      <c r="H7" s="909"/>
    </row>
    <row r="8" spans="2:8" ht="12" customHeight="1">
      <c r="D8" s="236" t="s">
        <v>2423</v>
      </c>
      <c r="E8" s="908"/>
      <c r="G8" s="237" t="s">
        <v>2424</v>
      </c>
      <c r="H8" s="909"/>
    </row>
    <row r="9" spans="2:8" ht="12" customHeight="1">
      <c r="D9" s="236" t="s">
        <v>2425</v>
      </c>
      <c r="E9" s="908"/>
      <c r="G9" s="237" t="s">
        <v>2426</v>
      </c>
      <c r="H9" s="909"/>
    </row>
    <row r="10" spans="2:8" ht="12" customHeight="1">
      <c r="D10" s="236" t="s">
        <v>1406</v>
      </c>
      <c r="E10" s="908"/>
      <c r="G10" s="237" t="s">
        <v>1407</v>
      </c>
      <c r="H10" s="909"/>
    </row>
    <row r="11" spans="2:8" ht="12" customHeight="1">
      <c r="D11" s="236" t="s">
        <v>1408</v>
      </c>
      <c r="E11" s="908"/>
      <c r="G11" s="237" t="s">
        <v>1409</v>
      </c>
      <c r="H11" s="909"/>
    </row>
    <row r="12" spans="2:8" ht="12" customHeight="1">
      <c r="D12" s="236" t="s">
        <v>1410</v>
      </c>
      <c r="E12" s="908"/>
      <c r="G12" s="237" t="s">
        <v>1411</v>
      </c>
      <c r="H12" s="909"/>
    </row>
    <row r="13" spans="2:8" ht="12" customHeight="1">
      <c r="D13" s="236" t="s">
        <v>1412</v>
      </c>
      <c r="E13" s="908"/>
      <c r="G13" s="237" t="s">
        <v>2377</v>
      </c>
      <c r="H13" s="909"/>
    </row>
    <row r="14" spans="2:8" ht="12" customHeight="1">
      <c r="D14" s="236" t="s">
        <v>2378</v>
      </c>
      <c r="E14" s="908"/>
      <c r="G14" s="237" t="s">
        <v>2379</v>
      </c>
      <c r="H14" s="909"/>
    </row>
    <row r="15" spans="2:8" ht="12" customHeight="1">
      <c r="D15" s="236" t="s">
        <v>2380</v>
      </c>
      <c r="E15" s="908"/>
      <c r="G15" s="237" t="s">
        <v>2381</v>
      </c>
      <c r="H15" s="909"/>
    </row>
    <row r="16" spans="2:8" ht="12" customHeight="1">
      <c r="D16" s="236" t="s">
        <v>2382</v>
      </c>
      <c r="E16" s="908"/>
      <c r="G16" s="237" t="s">
        <v>2383</v>
      </c>
      <c r="H16" s="909"/>
    </row>
    <row r="17" spans="4:8" ht="12" customHeight="1">
      <c r="D17" s="236" t="s">
        <v>2384</v>
      </c>
      <c r="E17" s="908"/>
      <c r="G17" s="239" t="s">
        <v>2427</v>
      </c>
      <c r="H17" s="908" t="s">
        <v>2428</v>
      </c>
    </row>
    <row r="18" spans="4:8" ht="12" customHeight="1">
      <c r="D18" s="236" t="s">
        <v>2429</v>
      </c>
      <c r="E18" s="908"/>
      <c r="G18" s="239" t="s">
        <v>2430</v>
      </c>
      <c r="H18" s="908"/>
    </row>
    <row r="19" spans="4:8" ht="12" customHeight="1">
      <c r="D19" s="236" t="s">
        <v>2431</v>
      </c>
      <c r="E19" s="908"/>
      <c r="G19" s="239" t="s">
        <v>2432</v>
      </c>
      <c r="H19" s="908"/>
    </row>
    <row r="20" spans="4:8" ht="12" customHeight="1">
      <c r="D20" s="236" t="s">
        <v>1948</v>
      </c>
      <c r="E20" s="908"/>
      <c r="G20" s="239" t="s">
        <v>1733</v>
      </c>
      <c r="H20" s="908"/>
    </row>
    <row r="21" spans="4:8" ht="12" customHeight="1">
      <c r="D21" s="236" t="s">
        <v>1734</v>
      </c>
      <c r="E21" s="908"/>
      <c r="G21" s="239" t="s">
        <v>1735</v>
      </c>
      <c r="H21" s="908"/>
    </row>
    <row r="22" spans="4:8" ht="12" customHeight="1">
      <c r="D22" s="236" t="s">
        <v>2385</v>
      </c>
      <c r="E22" s="908"/>
      <c r="G22" s="237" t="s">
        <v>1738</v>
      </c>
      <c r="H22" s="909" t="s">
        <v>1739</v>
      </c>
    </row>
    <row r="23" spans="4:8" ht="12" customHeight="1">
      <c r="D23" s="236" t="s">
        <v>1740</v>
      </c>
      <c r="E23" s="908"/>
      <c r="G23" s="237" t="s">
        <v>1741</v>
      </c>
      <c r="H23" s="909"/>
    </row>
    <row r="24" spans="4:8" ht="12" customHeight="1">
      <c r="D24" s="236" t="s">
        <v>1742</v>
      </c>
      <c r="E24" s="908"/>
      <c r="G24" s="237" t="s">
        <v>1743</v>
      </c>
      <c r="H24" s="909"/>
    </row>
    <row r="25" spans="4:8" ht="12" customHeight="1">
      <c r="D25" s="236" t="s">
        <v>1744</v>
      </c>
      <c r="E25" s="908"/>
      <c r="G25" s="237" t="s">
        <v>1745</v>
      </c>
      <c r="H25" s="909"/>
    </row>
    <row r="26" spans="4:8" ht="12" customHeight="1">
      <c r="D26" s="236" t="s">
        <v>1746</v>
      </c>
      <c r="E26" s="908"/>
      <c r="G26" s="237" t="s">
        <v>1747</v>
      </c>
      <c r="H26" s="909"/>
    </row>
    <row r="27" spans="4:8" ht="12" customHeight="1">
      <c r="D27" s="236" t="s">
        <v>1748</v>
      </c>
      <c r="E27" s="908"/>
      <c r="G27" s="239" t="s">
        <v>1749</v>
      </c>
      <c r="H27" s="908" t="s">
        <v>1700</v>
      </c>
    </row>
    <row r="28" spans="4:8" ht="12" customHeight="1">
      <c r="D28" s="236" t="s">
        <v>1701</v>
      </c>
      <c r="E28" s="908"/>
      <c r="G28" s="239" t="s">
        <v>1702</v>
      </c>
      <c r="H28" s="908"/>
    </row>
    <row r="29" spans="4:8" ht="12" customHeight="1">
      <c r="D29" s="236" t="s">
        <v>1703</v>
      </c>
      <c r="E29" s="908"/>
      <c r="G29" s="239" t="s">
        <v>1704</v>
      </c>
      <c r="H29" s="908"/>
    </row>
    <row r="30" spans="4:8" ht="12" customHeight="1">
      <c r="D30" s="240" t="s">
        <v>1705</v>
      </c>
      <c r="E30" s="909" t="s">
        <v>1706</v>
      </c>
      <c r="G30" s="239" t="s">
        <v>1707</v>
      </c>
      <c r="H30" s="908"/>
    </row>
    <row r="31" spans="4:8" ht="12" customHeight="1">
      <c r="D31" s="240" t="s">
        <v>1419</v>
      </c>
      <c r="E31" s="909"/>
      <c r="G31" s="237" t="s">
        <v>1718</v>
      </c>
      <c r="H31" s="241"/>
    </row>
    <row r="32" spans="4:8" ht="12" customHeight="1">
      <c r="D32" s="240" t="s">
        <v>1719</v>
      </c>
      <c r="E32" s="909"/>
    </row>
    <row r="33" spans="4:5" ht="12" customHeight="1">
      <c r="D33" s="240" t="s">
        <v>1720</v>
      </c>
      <c r="E33" s="909"/>
    </row>
    <row r="34" spans="4:5" ht="12" customHeight="1">
      <c r="D34" s="240" t="s">
        <v>1721</v>
      </c>
      <c r="E34" s="909"/>
    </row>
    <row r="35" spans="4:5" ht="12" customHeight="1">
      <c r="D35" s="240" t="s">
        <v>1415</v>
      </c>
      <c r="E35" s="909"/>
    </row>
    <row r="36" spans="4:5" ht="12" customHeight="1">
      <c r="D36" s="240" t="s">
        <v>1416</v>
      </c>
      <c r="E36" s="909"/>
    </row>
    <row r="37" spans="4:5" ht="12" customHeight="1">
      <c r="D37" s="240" t="s">
        <v>1417</v>
      </c>
      <c r="E37" s="909"/>
    </row>
    <row r="38" spans="4:5" ht="12" customHeight="1">
      <c r="D38" s="240" t="s">
        <v>1418</v>
      </c>
      <c r="E38" s="909"/>
    </row>
    <row r="39" spans="4:5" ht="12" customHeight="1">
      <c r="D39" s="240" t="s">
        <v>2359</v>
      </c>
      <c r="E39" s="909"/>
    </row>
    <row r="40" spans="4:5" ht="12" customHeight="1">
      <c r="D40" s="240" t="s">
        <v>2360</v>
      </c>
      <c r="E40" s="909"/>
    </row>
    <row r="41" spans="4:5" ht="12" customHeight="1">
      <c r="D41" s="240" t="s">
        <v>2361</v>
      </c>
      <c r="E41" s="909"/>
    </row>
    <row r="42" spans="4:5" ht="12" customHeight="1">
      <c r="D42" s="240" t="s">
        <v>2362</v>
      </c>
      <c r="E42" s="909"/>
    </row>
    <row r="43" spans="4:5" ht="12" customHeight="1">
      <c r="D43" s="240" t="s">
        <v>2363</v>
      </c>
      <c r="E43" s="909"/>
    </row>
    <row r="44" spans="4:5" ht="12" customHeight="1">
      <c r="D44" s="240" t="s">
        <v>2364</v>
      </c>
      <c r="E44" s="909"/>
    </row>
    <row r="45" spans="4:5" ht="12" customHeight="1">
      <c r="D45" s="240" t="s">
        <v>2365</v>
      </c>
      <c r="E45" s="909"/>
    </row>
    <row r="46" spans="4:5" ht="12" customHeight="1">
      <c r="D46" s="240" t="s">
        <v>2366</v>
      </c>
      <c r="E46" s="909"/>
    </row>
    <row r="47" spans="4:5" ht="12" customHeight="1">
      <c r="D47" s="240" t="s">
        <v>2367</v>
      </c>
      <c r="E47" s="909"/>
    </row>
    <row r="48" spans="4:5" ht="12" customHeight="1">
      <c r="D48" s="240" t="s">
        <v>2368</v>
      </c>
      <c r="E48" s="909"/>
    </row>
    <row r="49" spans="4:5" ht="12" customHeight="1">
      <c r="D49" s="240" t="s">
        <v>2369</v>
      </c>
      <c r="E49" s="909"/>
    </row>
    <row r="50" spans="4:5" ht="12" customHeight="1">
      <c r="D50" s="240" t="s">
        <v>2370</v>
      </c>
      <c r="E50" s="909"/>
    </row>
    <row r="51" spans="4:5" ht="12" customHeight="1">
      <c r="D51" s="240" t="s">
        <v>2371</v>
      </c>
      <c r="E51" s="909"/>
    </row>
    <row r="52" spans="4:5" ht="12" customHeight="1">
      <c r="D52" s="240" t="s">
        <v>2372</v>
      </c>
      <c r="E52" s="909"/>
    </row>
    <row r="53" spans="4:5" ht="12" customHeight="1">
      <c r="D53" s="240" t="s">
        <v>2373</v>
      </c>
      <c r="E53" s="909"/>
    </row>
    <row r="54" spans="4:5" ht="12" customHeight="1">
      <c r="D54" s="240" t="s">
        <v>2375</v>
      </c>
      <c r="E54" s="909"/>
    </row>
    <row r="55" spans="4:5" ht="12" customHeight="1">
      <c r="D55" s="240" t="s">
        <v>2027</v>
      </c>
      <c r="E55" s="909"/>
    </row>
    <row r="56" spans="4:5" ht="12" customHeight="1">
      <c r="D56" s="240" t="s">
        <v>2028</v>
      </c>
      <c r="E56" s="909"/>
    </row>
    <row r="57" spans="4:5" ht="12" customHeight="1">
      <c r="D57" s="240" t="s">
        <v>2029</v>
      </c>
      <c r="E57" s="909"/>
    </row>
    <row r="58" spans="4:5" ht="12" customHeight="1">
      <c r="D58" s="240" t="s">
        <v>2030</v>
      </c>
      <c r="E58" s="909"/>
    </row>
    <row r="59" spans="4:5" ht="12" customHeight="1">
      <c r="D59" s="240" t="s">
        <v>2031</v>
      </c>
      <c r="E59" s="909"/>
    </row>
    <row r="60" spans="4:5" ht="12" customHeight="1">
      <c r="D60" s="240" t="s">
        <v>2032</v>
      </c>
      <c r="E60" s="909"/>
    </row>
    <row r="61" spans="4:5" ht="12" customHeight="1">
      <c r="D61" s="240" t="s">
        <v>2033</v>
      </c>
      <c r="E61" s="909"/>
    </row>
    <row r="62" spans="4:5" ht="12" customHeight="1">
      <c r="D62" s="240" t="s">
        <v>1420</v>
      </c>
      <c r="E62" s="909"/>
    </row>
    <row r="63" spans="4:5" ht="12" customHeight="1">
      <c r="D63" s="240" t="s">
        <v>1421</v>
      </c>
      <c r="E63" s="909"/>
    </row>
    <row r="64" spans="4:5" ht="12" customHeight="1">
      <c r="D64" s="240" t="s">
        <v>1422</v>
      </c>
      <c r="E64" s="909"/>
    </row>
    <row r="65" spans="4:5" ht="12" customHeight="1">
      <c r="D65" s="240" t="s">
        <v>1423</v>
      </c>
      <c r="E65" s="909"/>
    </row>
    <row r="66" spans="4:5" ht="12" customHeight="1">
      <c r="D66" s="240" t="s">
        <v>1424</v>
      </c>
      <c r="E66" s="909"/>
    </row>
    <row r="67" spans="4:5" ht="12" customHeight="1">
      <c r="D67" s="240" t="s">
        <v>1425</v>
      </c>
      <c r="E67" s="909"/>
    </row>
    <row r="68" spans="4:5" ht="12" customHeight="1">
      <c r="D68" s="240" t="s">
        <v>1426</v>
      </c>
      <c r="E68" s="909"/>
    </row>
    <row r="69" spans="4:5" ht="12" customHeight="1">
      <c r="D69" s="240" t="s">
        <v>1427</v>
      </c>
      <c r="E69" s="909"/>
    </row>
    <row r="70" spans="4:5" ht="12" customHeight="1">
      <c r="D70" s="240" t="s">
        <v>1428</v>
      </c>
      <c r="E70" s="909"/>
    </row>
    <row r="71" spans="4:5" ht="12" customHeight="1">
      <c r="D71" s="240" t="s">
        <v>1429</v>
      </c>
      <c r="E71" s="909"/>
    </row>
    <row r="72" spans="4:5" ht="12" customHeight="1">
      <c r="D72" s="240" t="s">
        <v>1430</v>
      </c>
      <c r="E72" s="909"/>
    </row>
    <row r="73" spans="4:5" ht="12" customHeight="1">
      <c r="D73" s="240" t="s">
        <v>1431</v>
      </c>
      <c r="E73" s="909"/>
    </row>
    <row r="74" spans="4:5" ht="12" customHeight="1">
      <c r="D74" s="240" t="s">
        <v>1432</v>
      </c>
      <c r="E74" s="909"/>
    </row>
    <row r="75" spans="4:5" ht="12" customHeight="1">
      <c r="D75" s="240" t="s">
        <v>1433</v>
      </c>
      <c r="E75" s="909"/>
    </row>
    <row r="76" spans="4:5" ht="12" customHeight="1">
      <c r="D76" s="240" t="s">
        <v>1434</v>
      </c>
      <c r="E76" s="909"/>
    </row>
    <row r="77" spans="4:5" ht="12" customHeight="1">
      <c r="D77" s="240" t="s">
        <v>1435</v>
      </c>
      <c r="E77" s="909"/>
    </row>
    <row r="78" spans="4:5" ht="12" customHeight="1">
      <c r="D78" s="240" t="s">
        <v>1896</v>
      </c>
      <c r="E78" s="909"/>
    </row>
    <row r="79" spans="4:5" ht="12" customHeight="1">
      <c r="D79" s="240" t="s">
        <v>1897</v>
      </c>
      <c r="E79" s="909"/>
    </row>
    <row r="80" spans="4:5" ht="12" customHeight="1">
      <c r="D80" s="240" t="s">
        <v>1898</v>
      </c>
      <c r="E80" s="909"/>
    </row>
    <row r="81" spans="4:5" ht="12" customHeight="1">
      <c r="D81" s="240" t="s">
        <v>1899</v>
      </c>
      <c r="E81" s="909"/>
    </row>
    <row r="82" spans="4:5" ht="12" customHeight="1">
      <c r="D82" s="240" t="s">
        <v>1900</v>
      </c>
      <c r="E82" s="909"/>
    </row>
    <row r="83" spans="4:5" ht="12" customHeight="1">
      <c r="D83" s="240" t="s">
        <v>1901</v>
      </c>
      <c r="E83" s="909"/>
    </row>
    <row r="84" spans="4:5" ht="12" customHeight="1">
      <c r="D84" s="240" t="s">
        <v>1902</v>
      </c>
      <c r="E84" s="909"/>
    </row>
    <row r="85" spans="4:5" ht="12" customHeight="1">
      <c r="D85" s="240" t="s">
        <v>1903</v>
      </c>
      <c r="E85" s="909"/>
    </row>
    <row r="86" spans="4:5" ht="12" customHeight="1">
      <c r="D86" s="240" t="s">
        <v>1904</v>
      </c>
      <c r="E86" s="909"/>
    </row>
    <row r="87" spans="4:5" ht="12" customHeight="1">
      <c r="D87" s="240" t="s">
        <v>1402</v>
      </c>
      <c r="E87" s="909"/>
    </row>
    <row r="88" spans="4:5" ht="12" customHeight="1">
      <c r="D88" s="240" t="s">
        <v>1403</v>
      </c>
      <c r="E88" s="909"/>
    </row>
    <row r="89" spans="4:5" ht="12" customHeight="1">
      <c r="D89" s="240" t="s">
        <v>2386</v>
      </c>
      <c r="E89" s="909"/>
    </row>
    <row r="90" spans="4:5" ht="12" customHeight="1">
      <c r="D90" s="240" t="s">
        <v>1413</v>
      </c>
      <c r="E90" s="909"/>
    </row>
    <row r="91" spans="4:5" ht="12" customHeight="1">
      <c r="D91" s="240" t="s">
        <v>1414</v>
      </c>
      <c r="E91" s="909"/>
    </row>
    <row r="92" spans="4:5" ht="12" customHeight="1">
      <c r="D92" s="240" t="s">
        <v>2035</v>
      </c>
      <c r="E92" s="909"/>
    </row>
    <row r="93" spans="4:5" ht="12" customHeight="1">
      <c r="D93" s="240" t="s">
        <v>2036</v>
      </c>
      <c r="E93" s="909"/>
    </row>
    <row r="94" spans="4:5" ht="12" customHeight="1">
      <c r="D94" s="240" t="s">
        <v>2037</v>
      </c>
      <c r="E94" s="909"/>
    </row>
    <row r="95" spans="4:5" ht="12" customHeight="1">
      <c r="D95" s="240" t="s">
        <v>2038</v>
      </c>
      <c r="E95" s="909"/>
    </row>
    <row r="96" spans="4:5" ht="12" customHeight="1">
      <c r="D96" s="240" t="s">
        <v>917</v>
      </c>
      <c r="E96" s="909"/>
    </row>
    <row r="97" spans="4:5" ht="12" customHeight="1">
      <c r="D97" s="240" t="s">
        <v>2278</v>
      </c>
      <c r="E97" s="909"/>
    </row>
    <row r="98" spans="4:5" ht="12" customHeight="1">
      <c r="D98" s="236" t="s">
        <v>2279</v>
      </c>
      <c r="E98" s="908" t="s">
        <v>2280</v>
      </c>
    </row>
    <row r="99" spans="4:5" ht="12" customHeight="1">
      <c r="D99" s="236" t="s">
        <v>2281</v>
      </c>
      <c r="E99" s="908"/>
    </row>
    <row r="100" spans="4:5" ht="12" customHeight="1">
      <c r="D100" s="236" t="s">
        <v>2282</v>
      </c>
      <c r="E100" s="908"/>
    </row>
    <row r="101" spans="4:5" ht="12" customHeight="1">
      <c r="D101" s="236" t="s">
        <v>2283</v>
      </c>
      <c r="E101" s="908"/>
    </row>
    <row r="102" spans="4:5" ht="12" customHeight="1">
      <c r="D102" s="236" t="s">
        <v>2284</v>
      </c>
      <c r="E102" s="908"/>
    </row>
    <row r="103" spans="4:5" ht="12" customHeight="1">
      <c r="D103" s="236" t="s">
        <v>2285</v>
      </c>
      <c r="E103" s="908"/>
    </row>
    <row r="104" spans="4:5" ht="12" customHeight="1">
      <c r="D104" s="240" t="s">
        <v>2286</v>
      </c>
      <c r="E104" s="909" t="s">
        <v>2401</v>
      </c>
    </row>
    <row r="105" spans="4:5" ht="12" customHeight="1">
      <c r="D105" s="240" t="s">
        <v>2402</v>
      </c>
      <c r="E105" s="909"/>
    </row>
    <row r="106" spans="4:5" ht="12" customHeight="1">
      <c r="D106" s="236" t="s">
        <v>2403</v>
      </c>
      <c r="E106" s="908" t="s">
        <v>2404</v>
      </c>
    </row>
    <row r="107" spans="4:5" ht="12" customHeight="1">
      <c r="D107" s="236" t="s">
        <v>2405</v>
      </c>
      <c r="E107" s="908"/>
    </row>
    <row r="108" spans="4:5" ht="12" customHeight="1">
      <c r="D108" s="236" t="s">
        <v>2406</v>
      </c>
      <c r="E108" s="908"/>
    </row>
    <row r="109" spans="4:5" ht="12" customHeight="1">
      <c r="D109" s="236" t="s">
        <v>2407</v>
      </c>
      <c r="E109" s="908"/>
    </row>
    <row r="110" spans="4:5" ht="12" customHeight="1">
      <c r="D110" s="236" t="s">
        <v>2408</v>
      </c>
      <c r="E110" s="908"/>
    </row>
    <row r="111" spans="4:5" ht="12" customHeight="1">
      <c r="D111" s="236" t="s">
        <v>2357</v>
      </c>
      <c r="E111" s="908"/>
    </row>
    <row r="112" spans="4:5">
      <c r="D112" s="234"/>
    </row>
  </sheetData>
  <sheetProtection formatColumns="0" formatRows="0"/>
  <mergeCells count="9">
    <mergeCell ref="E106:E111"/>
    <mergeCell ref="E104:E105"/>
    <mergeCell ref="E98:E103"/>
    <mergeCell ref="H3:H16"/>
    <mergeCell ref="H17:H21"/>
    <mergeCell ref="H22:H26"/>
    <mergeCell ref="H27:H30"/>
    <mergeCell ref="E3:E29"/>
    <mergeCell ref="E30:E97"/>
  </mergeCells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00">
    <tabColor indexed="21"/>
  </sheetPr>
  <dimension ref="A1:H66"/>
  <sheetViews>
    <sheetView showGridLines="0" tabSelected="1" topLeftCell="D15" zoomScaleNormal="100" workbookViewId="0">
      <selection activeCell="J25" sqref="J25"/>
    </sheetView>
  </sheetViews>
  <sheetFormatPr defaultRowHeight="11.25"/>
  <cols>
    <col min="1" max="1" width="10.7109375" style="95" hidden="1" customWidth="1"/>
    <col min="2" max="2" width="10.7109375" style="92" hidden="1" customWidth="1"/>
    <col min="3" max="3" width="3.7109375" style="96" hidden="1" customWidth="1"/>
    <col min="4" max="4" width="3.7109375" style="101" customWidth="1"/>
    <col min="5" max="5" width="38.140625" style="101" customWidth="1"/>
    <col min="6" max="6" width="50.7109375" style="101" customWidth="1"/>
    <col min="7" max="7" width="10.28515625" style="100" customWidth="1"/>
    <col min="8" max="8" width="12" style="244" hidden="1" customWidth="1"/>
    <col min="9" max="16384" width="9.140625" style="101"/>
  </cols>
  <sheetData>
    <row r="1" spans="1:8" s="93" customFormat="1" ht="13.5" hidden="1" customHeight="1">
      <c r="A1" s="91"/>
      <c r="B1" s="92"/>
      <c r="G1" s="94"/>
      <c r="H1" s="243"/>
    </row>
    <row r="2" spans="1:8" s="93" customFormat="1" ht="12" hidden="1" customHeight="1">
      <c r="A2" s="91"/>
      <c r="B2" s="92"/>
      <c r="G2" s="94"/>
      <c r="H2" s="243"/>
    </row>
    <row r="4" spans="1:8">
      <c r="D4" s="97"/>
      <c r="E4" s="98"/>
      <c r="F4" s="99" t="e">
        <f ca="1">version</f>
        <v>#NAME?</v>
      </c>
    </row>
    <row r="5" spans="1:8" ht="24" customHeight="1">
      <c r="D5" s="102"/>
      <c r="E5" s="723" t="s">
        <v>1660</v>
      </c>
      <c r="F5" s="723"/>
      <c r="G5" s="103"/>
    </row>
    <row r="6" spans="1:8">
      <c r="D6" s="97"/>
      <c r="E6" s="104"/>
      <c r="F6" s="105"/>
      <c r="G6" s="103"/>
    </row>
    <row r="7" spans="1:8" ht="19.5">
      <c r="D7" s="102"/>
      <c r="E7" s="104" t="s">
        <v>1378</v>
      </c>
      <c r="F7" s="106" t="s">
        <v>1362</v>
      </c>
      <c r="G7" s="97"/>
    </row>
    <row r="8" spans="1:8" ht="3.75" customHeight="1">
      <c r="A8" s="107"/>
      <c r="D8" s="108"/>
      <c r="E8" s="104"/>
      <c r="F8" s="109"/>
      <c r="G8" s="115"/>
    </row>
    <row r="9" spans="1:8" ht="19.5">
      <c r="D9" s="102"/>
      <c r="E9" s="111" t="s">
        <v>1661</v>
      </c>
      <c r="F9" s="136">
        <v>2016</v>
      </c>
      <c r="G9" s="115"/>
    </row>
    <row r="10" spans="1:8" s="270" customFormat="1" ht="6.75" customHeight="1">
      <c r="A10" s="95"/>
      <c r="B10" s="92"/>
      <c r="C10" s="265"/>
      <c r="D10" s="266"/>
      <c r="E10" s="267"/>
      <c r="F10" s="268"/>
      <c r="G10" s="115"/>
      <c r="H10" s="269"/>
    </row>
    <row r="11" spans="1:8" ht="19.5">
      <c r="D11" s="102"/>
      <c r="E11" s="111" t="s">
        <v>1662</v>
      </c>
      <c r="F11" s="136" t="s">
        <v>1663</v>
      </c>
      <c r="G11" s="97"/>
    </row>
    <row r="12" spans="1:8" s="270" customFormat="1" ht="6.75" customHeight="1">
      <c r="A12" s="95"/>
      <c r="B12" s="92"/>
      <c r="C12" s="265"/>
      <c r="D12" s="266"/>
      <c r="E12" s="267"/>
      <c r="F12" s="268"/>
      <c r="G12" s="282"/>
      <c r="H12" s="269"/>
    </row>
    <row r="13" spans="1:8" ht="19.5">
      <c r="D13" s="102"/>
      <c r="E13" s="104" t="s">
        <v>1404</v>
      </c>
      <c r="F13" s="271" t="s">
        <v>1462</v>
      </c>
      <c r="G13" s="115"/>
    </row>
    <row r="14" spans="1:8" ht="30" customHeight="1">
      <c r="C14" s="113"/>
      <c r="D14" s="108"/>
      <c r="E14" s="114"/>
      <c r="F14" s="109"/>
      <c r="G14" s="115"/>
    </row>
    <row r="15" spans="1:8" ht="19.5">
      <c r="C15" s="113"/>
      <c r="D15" s="116"/>
      <c r="E15" s="114" t="s">
        <v>1380</v>
      </c>
      <c r="F15" s="117" t="s">
        <v>2138</v>
      </c>
      <c r="G15" s="115"/>
      <c r="H15" s="245" t="s">
        <v>2138</v>
      </c>
    </row>
    <row r="16" spans="1:8" ht="19.5" hidden="1">
      <c r="C16" s="113"/>
      <c r="D16" s="116"/>
      <c r="E16" s="114" t="s">
        <v>1405</v>
      </c>
      <c r="F16" s="272" t="s">
        <v>2257</v>
      </c>
      <c r="G16" s="115"/>
      <c r="H16" s="245"/>
    </row>
    <row r="17" spans="1:8" ht="19.5">
      <c r="C17" s="113"/>
      <c r="D17" s="116"/>
      <c r="E17" s="114" t="s">
        <v>1381</v>
      </c>
      <c r="F17" s="117" t="s">
        <v>2139</v>
      </c>
      <c r="G17" s="115"/>
      <c r="H17" s="245" t="s">
        <v>2139</v>
      </c>
    </row>
    <row r="18" spans="1:8" ht="19.5">
      <c r="C18" s="113"/>
      <c r="D18" s="116"/>
      <c r="E18" s="114" t="s">
        <v>1382</v>
      </c>
      <c r="F18" s="117" t="s">
        <v>2140</v>
      </c>
      <c r="G18" s="115"/>
      <c r="H18" s="245" t="s">
        <v>2140</v>
      </c>
    </row>
    <row r="19" spans="1:8" ht="12" customHeight="1">
      <c r="C19" s="113"/>
      <c r="D19" s="116"/>
      <c r="E19" s="114"/>
      <c r="F19" s="232"/>
      <c r="G19" s="115"/>
      <c r="H19" s="245" t="s">
        <v>2138</v>
      </c>
    </row>
    <row r="20" spans="1:8" ht="19.5" hidden="1">
      <c r="C20" s="113"/>
      <c r="D20" s="116"/>
      <c r="E20" s="114" t="s">
        <v>1847</v>
      </c>
      <c r="F20" s="262" t="s">
        <v>1462</v>
      </c>
      <c r="G20" s="115"/>
      <c r="H20" s="245"/>
    </row>
    <row r="21" spans="1:8" ht="12" hidden="1" customHeight="1">
      <c r="C21" s="113"/>
      <c r="D21" s="116"/>
      <c r="E21" s="114"/>
      <c r="F21" s="232"/>
      <c r="G21" s="110"/>
      <c r="H21" s="245"/>
    </row>
    <row r="22" spans="1:8" ht="34.5" hidden="1" customHeight="1">
      <c r="C22" s="113"/>
      <c r="D22" s="116"/>
      <c r="E22" s="114"/>
      <c r="F22" s="232"/>
      <c r="G22" s="110"/>
      <c r="H22" s="245"/>
    </row>
    <row r="23" spans="1:8" ht="19.5">
      <c r="C23" s="113"/>
      <c r="D23" s="116"/>
      <c r="E23" s="114" t="s">
        <v>1398</v>
      </c>
      <c r="F23" s="117" t="s">
        <v>1644</v>
      </c>
      <c r="G23" s="110"/>
      <c r="H23" s="245"/>
    </row>
    <row r="24" spans="1:8" ht="19.5">
      <c r="C24" s="113"/>
      <c r="D24" s="116"/>
      <c r="E24" s="114" t="s">
        <v>1855</v>
      </c>
      <c r="F24" s="117" t="s">
        <v>1462</v>
      </c>
      <c r="G24" s="110"/>
      <c r="H24" s="245"/>
    </row>
    <row r="25" spans="1:8" ht="18.75" customHeight="1">
      <c r="A25" s="118"/>
      <c r="D25" s="97"/>
      <c r="F25" s="119" t="s">
        <v>1994</v>
      </c>
      <c r="G25" s="110"/>
    </row>
    <row r="26" spans="1:8" ht="20.100000000000001" customHeight="1">
      <c r="A26" s="118"/>
      <c r="B26" s="120"/>
      <c r="D26" s="121"/>
      <c r="E26" s="122" t="s">
        <v>1378</v>
      </c>
      <c r="F26" s="117" t="s">
        <v>1362</v>
      </c>
      <c r="G26" s="110"/>
    </row>
    <row r="27" spans="1:8" ht="20.100000000000001" customHeight="1">
      <c r="A27" s="118"/>
      <c r="B27" s="120"/>
      <c r="D27" s="121"/>
      <c r="E27" s="122" t="s">
        <v>1384</v>
      </c>
      <c r="F27" s="117" t="s">
        <v>667</v>
      </c>
      <c r="G27" s="110"/>
    </row>
    <row r="28" spans="1:8" ht="20.100000000000001" customHeight="1">
      <c r="A28" s="118"/>
      <c r="B28" s="120"/>
      <c r="D28" s="121"/>
      <c r="E28" s="122" t="s">
        <v>1385</v>
      </c>
      <c r="F28" s="117" t="s">
        <v>667</v>
      </c>
      <c r="G28" s="110"/>
    </row>
    <row r="29" spans="1:8" ht="20.100000000000001" customHeight="1">
      <c r="A29" s="118"/>
      <c r="B29" s="120"/>
      <c r="D29" s="121"/>
      <c r="E29" s="122" t="s">
        <v>1995</v>
      </c>
      <c r="F29" s="117" t="s">
        <v>1313</v>
      </c>
      <c r="G29" s="110"/>
    </row>
    <row r="30" spans="1:8" ht="26.25" customHeight="1">
      <c r="A30" s="118"/>
      <c r="B30" s="120"/>
      <c r="D30" s="121"/>
      <c r="E30" s="122" t="s">
        <v>1996</v>
      </c>
      <c r="F30" s="117" t="s">
        <v>1314</v>
      </c>
      <c r="G30" s="110"/>
    </row>
    <row r="31" spans="1:8" ht="20.100000000000001" customHeight="1">
      <c r="A31" s="118"/>
      <c r="B31" s="120"/>
      <c r="D31" s="121"/>
      <c r="E31" s="122" t="s">
        <v>1997</v>
      </c>
      <c r="F31" s="117" t="s">
        <v>1315</v>
      </c>
      <c r="G31" s="110"/>
    </row>
    <row r="32" spans="1:8" ht="18.75" customHeight="1">
      <c r="A32" s="118"/>
      <c r="D32" s="97"/>
      <c r="F32" s="119" t="s">
        <v>1633</v>
      </c>
      <c r="G32" s="110"/>
    </row>
    <row r="33" spans="1:7" ht="20.100000000000001" customHeight="1">
      <c r="A33" s="118"/>
      <c r="B33" s="120"/>
      <c r="D33" s="121"/>
      <c r="E33" s="122" t="s">
        <v>1378</v>
      </c>
      <c r="F33" s="117" t="s">
        <v>1362</v>
      </c>
      <c r="G33" s="110"/>
    </row>
    <row r="34" spans="1:7" ht="20.100000000000001" customHeight="1">
      <c r="A34" s="118"/>
      <c r="B34" s="120"/>
      <c r="D34" s="121"/>
      <c r="E34" s="122" t="s">
        <v>1384</v>
      </c>
      <c r="F34" s="117" t="s">
        <v>667</v>
      </c>
      <c r="G34" s="110"/>
    </row>
    <row r="35" spans="1:7" ht="20.100000000000001" customHeight="1">
      <c r="A35" s="118"/>
      <c r="B35" s="120"/>
      <c r="D35" s="121"/>
      <c r="E35" s="122" t="s">
        <v>1385</v>
      </c>
      <c r="F35" s="117" t="s">
        <v>667</v>
      </c>
      <c r="G35" s="110"/>
    </row>
    <row r="36" spans="1:7" ht="20.100000000000001" customHeight="1">
      <c r="A36" s="118"/>
      <c r="B36" s="120"/>
      <c r="D36" s="121"/>
      <c r="E36" s="122" t="s">
        <v>1995</v>
      </c>
      <c r="F36" s="117" t="s">
        <v>1313</v>
      </c>
      <c r="G36" s="110"/>
    </row>
    <row r="37" spans="1:7" ht="26.25" customHeight="1">
      <c r="A37" s="118"/>
      <c r="B37" s="120"/>
      <c r="D37" s="121"/>
      <c r="E37" s="122" t="s">
        <v>1996</v>
      </c>
      <c r="F37" s="117" t="s">
        <v>1314</v>
      </c>
      <c r="G37" s="110"/>
    </row>
    <row r="38" spans="1:7" ht="20.100000000000001" customHeight="1">
      <c r="A38" s="118"/>
      <c r="B38" s="120"/>
      <c r="D38" s="121"/>
      <c r="E38" s="122" t="s">
        <v>1997</v>
      </c>
      <c r="F38" s="117" t="s">
        <v>1315</v>
      </c>
      <c r="G38" s="110"/>
    </row>
    <row r="39" spans="1:7" ht="18.75" customHeight="1">
      <c r="A39" s="118"/>
      <c r="D39" s="97"/>
      <c r="F39" s="119" t="s">
        <v>1750</v>
      </c>
      <c r="G39" s="110"/>
    </row>
    <row r="40" spans="1:7" ht="20.100000000000001" customHeight="1">
      <c r="A40" s="118"/>
      <c r="B40" s="120"/>
      <c r="D40" s="121"/>
      <c r="E40" s="122" t="s">
        <v>1976</v>
      </c>
      <c r="F40" s="117" t="s">
        <v>1318</v>
      </c>
      <c r="G40" s="110"/>
    </row>
    <row r="41" spans="1:7" ht="20.100000000000001" customHeight="1">
      <c r="A41" s="118"/>
      <c r="B41" s="120"/>
      <c r="D41" s="121"/>
      <c r="E41" s="122" t="s">
        <v>1977</v>
      </c>
      <c r="F41" s="117" t="s">
        <v>1528</v>
      </c>
      <c r="G41" s="110"/>
    </row>
    <row r="42" spans="1:7" ht="20.100000000000001" customHeight="1">
      <c r="A42" s="118"/>
      <c r="B42" s="120"/>
      <c r="D42" s="121"/>
      <c r="E42" s="122" t="s">
        <v>1751</v>
      </c>
      <c r="F42" s="117" t="s">
        <v>467</v>
      </c>
      <c r="G42" s="110"/>
    </row>
    <row r="43" spans="1:7" ht="20.100000000000001" customHeight="1">
      <c r="A43" s="118"/>
      <c r="B43" s="120"/>
      <c r="D43" s="121"/>
      <c r="E43" s="122" t="s">
        <v>1634</v>
      </c>
      <c r="F43" s="117" t="s">
        <v>1309</v>
      </c>
      <c r="G43" s="110"/>
    </row>
    <row r="44" spans="1:7" ht="18.75" customHeight="1">
      <c r="A44" s="118"/>
      <c r="D44" s="97"/>
      <c r="F44" s="119" t="s">
        <v>1752</v>
      </c>
      <c r="G44" s="110"/>
    </row>
    <row r="45" spans="1:7" ht="20.100000000000001" customHeight="1">
      <c r="A45" s="118"/>
      <c r="B45" s="120"/>
      <c r="D45" s="121"/>
      <c r="E45" s="122" t="s">
        <v>1976</v>
      </c>
      <c r="F45" s="123" t="s">
        <v>1316</v>
      </c>
      <c r="G45" s="110"/>
    </row>
    <row r="46" spans="1:7" ht="20.100000000000001" customHeight="1">
      <c r="A46" s="118"/>
      <c r="B46" s="120"/>
      <c r="D46" s="121"/>
      <c r="E46" s="122" t="s">
        <v>1751</v>
      </c>
      <c r="F46" s="123" t="s">
        <v>1317</v>
      </c>
      <c r="G46" s="110"/>
    </row>
    <row r="47" spans="1:7" ht="30.75" customHeight="1">
      <c r="A47" s="118"/>
      <c r="D47" s="97"/>
      <c r="F47" s="119" t="s">
        <v>1830</v>
      </c>
      <c r="G47" s="110"/>
    </row>
    <row r="48" spans="1:7" ht="20.100000000000001" customHeight="1">
      <c r="A48" s="118"/>
      <c r="B48" s="120"/>
      <c r="D48" s="121"/>
      <c r="E48" s="122" t="s">
        <v>1976</v>
      </c>
      <c r="F48" s="123" t="s">
        <v>1316</v>
      </c>
    </row>
    <row r="49" spans="1:8" ht="20.100000000000001" customHeight="1">
      <c r="A49" s="118"/>
      <c r="B49" s="120"/>
      <c r="D49" s="121"/>
      <c r="E49" s="122" t="s">
        <v>1977</v>
      </c>
      <c r="F49" s="112" t="s">
        <v>1752</v>
      </c>
    </row>
    <row r="50" spans="1:8" ht="20.100000000000001" customHeight="1">
      <c r="A50" s="118"/>
      <c r="B50" s="120"/>
      <c r="D50" s="121"/>
      <c r="E50" s="122" t="s">
        <v>1942</v>
      </c>
      <c r="F50" s="112" t="s">
        <v>1317</v>
      </c>
    </row>
    <row r="51" spans="1:8" ht="20.100000000000001" customHeight="1">
      <c r="A51" s="118"/>
      <c r="B51" s="120"/>
      <c r="D51" s="121"/>
      <c r="E51" s="122" t="s">
        <v>1978</v>
      </c>
      <c r="F51" s="660" t="s">
        <v>1309</v>
      </c>
    </row>
    <row r="53" spans="1:8">
      <c r="H53" s="244" t="s">
        <v>1308</v>
      </c>
    </row>
    <row r="54" spans="1:8">
      <c r="H54" s="244" t="s">
        <v>1461</v>
      </c>
    </row>
    <row r="55" spans="1:8">
      <c r="H55" s="244" t="s">
        <v>1462</v>
      </c>
    </row>
    <row r="60" spans="1:8">
      <c r="H60" s="244" t="s">
        <v>65</v>
      </c>
    </row>
    <row r="61" spans="1:8">
      <c r="H61" s="244" t="s">
        <v>1310</v>
      </c>
    </row>
    <row r="62" spans="1:8">
      <c r="H62" s="244" t="s">
        <v>1311</v>
      </c>
    </row>
    <row r="63" spans="1:8" ht="22.5">
      <c r="H63" s="244" t="s">
        <v>1312</v>
      </c>
    </row>
    <row r="64" spans="1:8" ht="45">
      <c r="H64" s="244" t="s">
        <v>1410</v>
      </c>
    </row>
    <row r="65" spans="8:8" ht="33.75">
      <c r="H65" s="244" t="s">
        <v>2422</v>
      </c>
    </row>
    <row r="66" spans="8:8">
      <c r="H66" s="244" t="s">
        <v>465</v>
      </c>
    </row>
  </sheetData>
  <sheetProtection password="FA9C" sheet="1" objects="1" scenarios="1" formatColumns="0" formatRows="0"/>
  <dataConsolidate/>
  <mergeCells count="1">
    <mergeCell ref="E5:F5"/>
  </mergeCells>
  <phoneticPr fontId="9" type="noConversion"/>
  <dataValidations xWindow="619" yWindow="317" count="3">
    <dataValidation type="textLength" operator="lessThanOrEqual" allowBlank="1" showInputMessage="1" showErrorMessage="1" errorTitle="Ошибка" error="Допускается ввод не более 900 символов!" sqref="F48:F51 F45:F46 F33:F38 F26:F31 F40:F43">
      <formula1>900</formula1>
    </dataValidation>
    <dataValidation type="list" allowBlank="1" showInputMessage="1" showErrorMessage="1" errorTitle="Ошибка" error="Выберите значение из списка" prompt="Выберите значение из списка" sqref="F20 F13">
      <formula1>logic</formula1>
    </dataValidation>
    <dataValidation type="textLength" operator="lessThanOrEqual" allowBlank="1" showInputMessage="1" showErrorMessage="1" errorTitle="Ошибка" error="Допускается ввод не более 900 символов!" sqref="F16">
      <formula1>900</formula1>
    </dataValidation>
  </dataValidations>
  <pageMargins left="0.75" right="0.75" top="1" bottom="1" header="0.5" footer="0.5"/>
  <pageSetup paperSize="8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REESTR_ORG">
    <tabColor indexed="47"/>
  </sheetPr>
  <dimension ref="A1:F68"/>
  <sheetViews>
    <sheetView showGridLines="0" zoomScaleNormal="100" workbookViewId="0"/>
  </sheetViews>
  <sheetFormatPr defaultRowHeight="12.75"/>
  <sheetData>
    <row r="1" spans="1:6">
      <c r="B1" s="657" t="s">
        <v>2064</v>
      </c>
      <c r="C1" s="657" t="s">
        <v>2065</v>
      </c>
      <c r="D1" s="657" t="s">
        <v>2066</v>
      </c>
      <c r="E1" s="657" t="s">
        <v>2067</v>
      </c>
      <c r="F1" s="657" t="s">
        <v>2068</v>
      </c>
    </row>
    <row r="2" spans="1:6">
      <c r="A2">
        <v>1</v>
      </c>
      <c r="B2" s="657" t="s">
        <v>1362</v>
      </c>
      <c r="C2" s="657">
        <v>26419409</v>
      </c>
      <c r="D2" s="657" t="s">
        <v>2069</v>
      </c>
      <c r="E2" s="657" t="s">
        <v>2070</v>
      </c>
      <c r="F2" s="657" t="s">
        <v>2071</v>
      </c>
    </row>
    <row r="3" spans="1:6">
      <c r="A3">
        <v>2</v>
      </c>
      <c r="B3" s="657" t="s">
        <v>1362</v>
      </c>
      <c r="C3" s="657">
        <v>26638313</v>
      </c>
      <c r="D3" s="657" t="s">
        <v>2072</v>
      </c>
      <c r="E3" s="657" t="s">
        <v>2073</v>
      </c>
      <c r="F3" s="657" t="s">
        <v>2074</v>
      </c>
    </row>
    <row r="4" spans="1:6">
      <c r="A4">
        <v>3</v>
      </c>
      <c r="B4" s="657" t="s">
        <v>1362</v>
      </c>
      <c r="C4" s="657">
        <v>26838066</v>
      </c>
      <c r="D4" s="657" t="s">
        <v>2075</v>
      </c>
      <c r="E4" s="657" t="s">
        <v>2076</v>
      </c>
      <c r="F4" s="657" t="s">
        <v>2077</v>
      </c>
    </row>
    <row r="5" spans="1:6">
      <c r="A5">
        <v>4</v>
      </c>
      <c r="B5" s="657" t="s">
        <v>1362</v>
      </c>
      <c r="C5" s="657">
        <v>26355219</v>
      </c>
      <c r="D5" s="657" t="s">
        <v>2078</v>
      </c>
      <c r="E5" s="657" t="s">
        <v>2079</v>
      </c>
      <c r="F5" s="657" t="s">
        <v>2074</v>
      </c>
    </row>
    <row r="6" spans="1:6">
      <c r="A6">
        <v>5</v>
      </c>
      <c r="B6" s="657" t="s">
        <v>1362</v>
      </c>
      <c r="C6" s="657">
        <v>28535957</v>
      </c>
      <c r="D6" s="657" t="s">
        <v>2080</v>
      </c>
      <c r="E6" s="657" t="s">
        <v>2081</v>
      </c>
      <c r="F6" s="657" t="s">
        <v>2082</v>
      </c>
    </row>
    <row r="7" spans="1:6">
      <c r="A7">
        <v>6</v>
      </c>
      <c r="B7" s="657" t="s">
        <v>1362</v>
      </c>
      <c r="C7" s="657">
        <v>26355185</v>
      </c>
      <c r="D7" s="657" t="s">
        <v>2083</v>
      </c>
      <c r="E7" s="657" t="s">
        <v>2084</v>
      </c>
      <c r="F7" s="657" t="s">
        <v>2082</v>
      </c>
    </row>
    <row r="8" spans="1:6">
      <c r="A8">
        <v>7</v>
      </c>
      <c r="B8" s="657" t="s">
        <v>1362</v>
      </c>
      <c r="C8" s="657">
        <v>26355211</v>
      </c>
      <c r="D8" s="657" t="s">
        <v>2085</v>
      </c>
      <c r="E8" s="657" t="s">
        <v>2086</v>
      </c>
      <c r="F8" s="657" t="s">
        <v>2074</v>
      </c>
    </row>
    <row r="9" spans="1:6">
      <c r="A9">
        <v>8</v>
      </c>
      <c r="B9" s="657" t="s">
        <v>1362</v>
      </c>
      <c r="C9" s="657">
        <v>26355178</v>
      </c>
      <c r="D9" s="657" t="s">
        <v>2087</v>
      </c>
      <c r="E9" s="657" t="s">
        <v>2088</v>
      </c>
      <c r="F9" s="657" t="s">
        <v>2089</v>
      </c>
    </row>
    <row r="10" spans="1:6">
      <c r="A10">
        <v>9</v>
      </c>
      <c r="B10" s="657" t="s">
        <v>1362</v>
      </c>
      <c r="C10" s="657">
        <v>26357578</v>
      </c>
      <c r="D10" s="657" t="s">
        <v>2090</v>
      </c>
      <c r="E10" s="657" t="s">
        <v>2091</v>
      </c>
      <c r="F10" s="657" t="s">
        <v>2092</v>
      </c>
    </row>
    <row r="11" spans="1:6">
      <c r="A11">
        <v>10</v>
      </c>
      <c r="B11" s="657" t="s">
        <v>1362</v>
      </c>
      <c r="C11" s="657">
        <v>26897146</v>
      </c>
      <c r="D11" s="657" t="s">
        <v>2093</v>
      </c>
      <c r="E11" s="657" t="s">
        <v>2094</v>
      </c>
      <c r="F11" s="657" t="s">
        <v>2095</v>
      </c>
    </row>
    <row r="12" spans="1:6">
      <c r="A12">
        <v>11</v>
      </c>
      <c r="B12" s="657" t="s">
        <v>1362</v>
      </c>
      <c r="C12" s="657">
        <v>27051140</v>
      </c>
      <c r="D12" s="657" t="s">
        <v>2096</v>
      </c>
      <c r="E12" s="657" t="s">
        <v>2097</v>
      </c>
      <c r="F12" s="657" t="s">
        <v>2098</v>
      </c>
    </row>
    <row r="13" spans="1:6">
      <c r="A13">
        <v>12</v>
      </c>
      <c r="B13" s="657" t="s">
        <v>1362</v>
      </c>
      <c r="C13" s="657">
        <v>26322297</v>
      </c>
      <c r="D13" s="657" t="s">
        <v>2099</v>
      </c>
      <c r="E13" s="657" t="s">
        <v>2100</v>
      </c>
      <c r="F13" s="657" t="s">
        <v>2101</v>
      </c>
    </row>
    <row r="14" spans="1:6">
      <c r="A14">
        <v>13</v>
      </c>
      <c r="B14" s="657" t="s">
        <v>1362</v>
      </c>
      <c r="C14" s="657">
        <v>26893305</v>
      </c>
      <c r="D14" s="657" t="s">
        <v>2102</v>
      </c>
      <c r="E14" s="657" t="s">
        <v>2103</v>
      </c>
      <c r="F14" s="657" t="s">
        <v>2104</v>
      </c>
    </row>
    <row r="15" spans="1:6">
      <c r="A15">
        <v>14</v>
      </c>
      <c r="B15" s="657" t="s">
        <v>1362</v>
      </c>
      <c r="C15" s="657">
        <v>26355197</v>
      </c>
      <c r="D15" s="657" t="s">
        <v>2105</v>
      </c>
      <c r="E15" s="657" t="s">
        <v>2106</v>
      </c>
      <c r="F15" s="657" t="s">
        <v>2071</v>
      </c>
    </row>
    <row r="16" spans="1:6">
      <c r="A16">
        <v>15</v>
      </c>
      <c r="B16" s="657" t="s">
        <v>1362</v>
      </c>
      <c r="C16" s="657">
        <v>26417110</v>
      </c>
      <c r="D16" s="657" t="s">
        <v>2107</v>
      </c>
      <c r="E16" s="657" t="s">
        <v>2108</v>
      </c>
      <c r="F16" s="657" t="s">
        <v>2109</v>
      </c>
    </row>
    <row r="17" spans="1:6">
      <c r="A17">
        <v>16</v>
      </c>
      <c r="B17" s="657" t="s">
        <v>1362</v>
      </c>
      <c r="C17" s="657">
        <v>26355190</v>
      </c>
      <c r="D17" s="657" t="s">
        <v>2110</v>
      </c>
      <c r="E17" s="657" t="s">
        <v>2111</v>
      </c>
      <c r="F17" s="657" t="s">
        <v>2112</v>
      </c>
    </row>
    <row r="18" spans="1:6">
      <c r="A18">
        <v>17</v>
      </c>
      <c r="B18" s="657" t="s">
        <v>1362</v>
      </c>
      <c r="C18" s="657">
        <v>26355187</v>
      </c>
      <c r="D18" s="657" t="s">
        <v>2113</v>
      </c>
      <c r="E18" s="657" t="s">
        <v>2114</v>
      </c>
      <c r="F18" s="657" t="s">
        <v>2082</v>
      </c>
    </row>
    <row r="19" spans="1:6">
      <c r="A19">
        <v>18</v>
      </c>
      <c r="B19" s="657" t="s">
        <v>1362</v>
      </c>
      <c r="C19" s="657">
        <v>26355177</v>
      </c>
      <c r="D19" s="657" t="s">
        <v>2115</v>
      </c>
      <c r="E19" s="657" t="s">
        <v>2116</v>
      </c>
      <c r="F19" s="657" t="s">
        <v>2117</v>
      </c>
    </row>
    <row r="20" spans="1:6">
      <c r="A20">
        <v>19</v>
      </c>
      <c r="B20" s="657" t="s">
        <v>1362</v>
      </c>
      <c r="C20" s="657">
        <v>26355214</v>
      </c>
      <c r="D20" s="657" t="s">
        <v>2118</v>
      </c>
      <c r="E20" s="657" t="s">
        <v>2119</v>
      </c>
      <c r="F20" s="657" t="s">
        <v>2120</v>
      </c>
    </row>
    <row r="21" spans="1:6">
      <c r="A21">
        <v>20</v>
      </c>
      <c r="B21" s="657" t="s">
        <v>1362</v>
      </c>
      <c r="C21" s="657">
        <v>26355217</v>
      </c>
      <c r="D21" s="657" t="s">
        <v>2121</v>
      </c>
      <c r="E21" s="657" t="s">
        <v>2122</v>
      </c>
      <c r="F21" s="657" t="s">
        <v>2123</v>
      </c>
    </row>
    <row r="22" spans="1:6">
      <c r="A22">
        <v>21</v>
      </c>
      <c r="B22" s="657" t="s">
        <v>1362</v>
      </c>
      <c r="C22" s="657">
        <v>27357611</v>
      </c>
      <c r="D22" s="657" t="s">
        <v>2124</v>
      </c>
      <c r="E22" s="657" t="s">
        <v>2076</v>
      </c>
      <c r="F22" s="657" t="s">
        <v>2125</v>
      </c>
    </row>
    <row r="23" spans="1:6">
      <c r="A23">
        <v>22</v>
      </c>
      <c r="B23" s="657" t="s">
        <v>1362</v>
      </c>
      <c r="C23" s="657">
        <v>26355173</v>
      </c>
      <c r="D23" s="657" t="s">
        <v>2126</v>
      </c>
      <c r="E23" s="657" t="s">
        <v>2127</v>
      </c>
      <c r="F23" s="657" t="s">
        <v>2098</v>
      </c>
    </row>
    <row r="24" spans="1:6">
      <c r="A24">
        <v>23</v>
      </c>
      <c r="B24" s="657" t="s">
        <v>1362</v>
      </c>
      <c r="C24" s="657">
        <v>27567409</v>
      </c>
      <c r="D24" s="657" t="s">
        <v>2128</v>
      </c>
      <c r="E24" s="657" t="s">
        <v>2129</v>
      </c>
      <c r="F24" s="657" t="s">
        <v>2130</v>
      </c>
    </row>
    <row r="25" spans="1:6">
      <c r="A25">
        <v>24</v>
      </c>
      <c r="B25" s="657" t="s">
        <v>1362</v>
      </c>
      <c r="C25" s="657">
        <v>28014322</v>
      </c>
      <c r="D25" s="657" t="s">
        <v>2131</v>
      </c>
      <c r="E25" s="657" t="s">
        <v>2132</v>
      </c>
      <c r="F25" s="657" t="s">
        <v>2071</v>
      </c>
    </row>
    <row r="26" spans="1:6">
      <c r="A26">
        <v>25</v>
      </c>
      <c r="B26" s="657" t="s">
        <v>1362</v>
      </c>
      <c r="C26" s="657">
        <v>26355176</v>
      </c>
      <c r="D26" s="657" t="s">
        <v>2133</v>
      </c>
      <c r="E26" s="657" t="s">
        <v>2134</v>
      </c>
      <c r="F26" s="657" t="s">
        <v>2135</v>
      </c>
    </row>
    <row r="27" spans="1:6">
      <c r="A27">
        <v>26</v>
      </c>
      <c r="B27" s="657" t="s">
        <v>1362</v>
      </c>
      <c r="C27" s="657">
        <v>26355207</v>
      </c>
      <c r="D27" s="657" t="s">
        <v>2136</v>
      </c>
      <c r="E27" s="657" t="s">
        <v>2137</v>
      </c>
      <c r="F27" s="657" t="s">
        <v>2120</v>
      </c>
    </row>
    <row r="28" spans="1:6">
      <c r="A28">
        <v>27</v>
      </c>
      <c r="B28" s="657" t="s">
        <v>1362</v>
      </c>
      <c r="C28" s="657">
        <v>26355210</v>
      </c>
      <c r="D28" s="657" t="s">
        <v>2138</v>
      </c>
      <c r="E28" s="657" t="s">
        <v>2139</v>
      </c>
      <c r="F28" s="657" t="s">
        <v>2140</v>
      </c>
    </row>
    <row r="29" spans="1:6">
      <c r="A29">
        <v>28</v>
      </c>
      <c r="B29" s="657" t="s">
        <v>1362</v>
      </c>
      <c r="C29" s="657">
        <v>26355195</v>
      </c>
      <c r="D29" s="657" t="s">
        <v>2141</v>
      </c>
      <c r="E29" s="657" t="s">
        <v>2142</v>
      </c>
      <c r="F29" s="657" t="s">
        <v>2095</v>
      </c>
    </row>
    <row r="30" spans="1:6">
      <c r="A30">
        <v>29</v>
      </c>
      <c r="B30" s="657" t="s">
        <v>1362</v>
      </c>
      <c r="C30" s="657">
        <v>26417104</v>
      </c>
      <c r="D30" s="657" t="s">
        <v>2143</v>
      </c>
      <c r="E30" s="657" t="s">
        <v>2144</v>
      </c>
      <c r="F30" s="657" t="s">
        <v>2098</v>
      </c>
    </row>
    <row r="31" spans="1:6">
      <c r="A31">
        <v>30</v>
      </c>
      <c r="B31" s="657" t="s">
        <v>1362</v>
      </c>
      <c r="C31" s="657">
        <v>26383213</v>
      </c>
      <c r="D31" s="657" t="s">
        <v>2145</v>
      </c>
      <c r="E31" s="657" t="s">
        <v>2146</v>
      </c>
      <c r="F31" s="657" t="s">
        <v>2147</v>
      </c>
    </row>
    <row r="32" spans="1:6">
      <c r="A32">
        <v>31</v>
      </c>
      <c r="B32" s="657" t="s">
        <v>1362</v>
      </c>
      <c r="C32" s="657">
        <v>26355222</v>
      </c>
      <c r="D32" s="657" t="s">
        <v>2148</v>
      </c>
      <c r="E32" s="657" t="s">
        <v>2149</v>
      </c>
      <c r="F32" s="657" t="s">
        <v>2095</v>
      </c>
    </row>
    <row r="33" spans="1:6">
      <c r="A33">
        <v>32</v>
      </c>
      <c r="B33" s="657" t="s">
        <v>1362</v>
      </c>
      <c r="C33" s="657">
        <v>26850785</v>
      </c>
      <c r="D33" s="657" t="s">
        <v>2150</v>
      </c>
      <c r="E33" s="657" t="s">
        <v>2151</v>
      </c>
      <c r="F33" s="657" t="s">
        <v>2120</v>
      </c>
    </row>
    <row r="34" spans="1:6">
      <c r="A34">
        <v>33</v>
      </c>
      <c r="B34" s="657" t="s">
        <v>1362</v>
      </c>
      <c r="C34" s="657">
        <v>26355172</v>
      </c>
      <c r="D34" s="657" t="s">
        <v>2152</v>
      </c>
      <c r="E34" s="657" t="s">
        <v>2153</v>
      </c>
      <c r="F34" s="657" t="s">
        <v>2154</v>
      </c>
    </row>
    <row r="35" spans="1:6">
      <c r="A35">
        <v>34</v>
      </c>
      <c r="B35" s="657" t="s">
        <v>1362</v>
      </c>
      <c r="C35" s="657">
        <v>26416974</v>
      </c>
      <c r="D35" s="657" t="s">
        <v>2155</v>
      </c>
      <c r="E35" s="657" t="s">
        <v>2097</v>
      </c>
      <c r="F35" s="657" t="s">
        <v>2092</v>
      </c>
    </row>
    <row r="36" spans="1:6">
      <c r="A36">
        <v>35</v>
      </c>
      <c r="B36" s="657" t="s">
        <v>1362</v>
      </c>
      <c r="C36" s="657">
        <v>26355203</v>
      </c>
      <c r="D36" s="657" t="s">
        <v>2156</v>
      </c>
      <c r="E36" s="657" t="s">
        <v>2157</v>
      </c>
      <c r="F36" s="657" t="s">
        <v>2120</v>
      </c>
    </row>
    <row r="37" spans="1:6">
      <c r="A37">
        <v>36</v>
      </c>
      <c r="B37" s="657" t="s">
        <v>1362</v>
      </c>
      <c r="C37" s="657">
        <v>26355170</v>
      </c>
      <c r="D37" s="657" t="s">
        <v>2158</v>
      </c>
      <c r="E37" s="657" t="s">
        <v>2159</v>
      </c>
      <c r="F37" s="657" t="s">
        <v>2160</v>
      </c>
    </row>
    <row r="38" spans="1:6">
      <c r="A38">
        <v>37</v>
      </c>
      <c r="B38" s="657" t="s">
        <v>1362</v>
      </c>
      <c r="C38" s="657">
        <v>26355182</v>
      </c>
      <c r="D38" s="657" t="s">
        <v>2161</v>
      </c>
      <c r="E38" s="657" t="s">
        <v>2162</v>
      </c>
      <c r="F38" s="657" t="s">
        <v>2163</v>
      </c>
    </row>
    <row r="39" spans="1:6">
      <c r="A39">
        <v>38</v>
      </c>
      <c r="B39" s="657" t="s">
        <v>1362</v>
      </c>
      <c r="C39" s="657">
        <v>26355189</v>
      </c>
      <c r="D39" s="657" t="s">
        <v>2164</v>
      </c>
      <c r="E39" s="657" t="s">
        <v>2165</v>
      </c>
      <c r="F39" s="657" t="s">
        <v>2112</v>
      </c>
    </row>
    <row r="40" spans="1:6">
      <c r="A40">
        <v>39</v>
      </c>
      <c r="B40" s="657" t="s">
        <v>1362</v>
      </c>
      <c r="C40" s="657">
        <v>26355192</v>
      </c>
      <c r="D40" s="657" t="s">
        <v>2166</v>
      </c>
      <c r="E40" s="657" t="s">
        <v>2167</v>
      </c>
      <c r="F40" s="657" t="s">
        <v>2168</v>
      </c>
    </row>
    <row r="41" spans="1:6">
      <c r="A41">
        <v>40</v>
      </c>
      <c r="B41" s="657" t="s">
        <v>1362</v>
      </c>
      <c r="C41" s="657">
        <v>26355205</v>
      </c>
      <c r="D41" s="657" t="s">
        <v>2169</v>
      </c>
      <c r="E41" s="657" t="s">
        <v>2170</v>
      </c>
      <c r="F41" s="657" t="s">
        <v>2120</v>
      </c>
    </row>
    <row r="42" spans="1:6">
      <c r="A42">
        <v>41</v>
      </c>
      <c r="B42" s="657" t="s">
        <v>1362</v>
      </c>
      <c r="C42" s="657">
        <v>26816056</v>
      </c>
      <c r="D42" s="657" t="s">
        <v>2171</v>
      </c>
      <c r="E42" s="657" t="s">
        <v>2172</v>
      </c>
      <c r="F42" s="657" t="s">
        <v>2173</v>
      </c>
    </row>
    <row r="43" spans="1:6">
      <c r="A43">
        <v>42</v>
      </c>
      <c r="B43" s="657" t="s">
        <v>1362</v>
      </c>
      <c r="C43" s="657">
        <v>26414646</v>
      </c>
      <c r="D43" s="657" t="s">
        <v>2174</v>
      </c>
      <c r="E43" s="657" t="s">
        <v>2175</v>
      </c>
      <c r="F43" s="657" t="s">
        <v>2123</v>
      </c>
    </row>
    <row r="44" spans="1:6">
      <c r="A44">
        <v>43</v>
      </c>
      <c r="B44" s="657" t="s">
        <v>1362</v>
      </c>
      <c r="C44" s="657">
        <v>26800337</v>
      </c>
      <c r="D44" s="657" t="s">
        <v>2176</v>
      </c>
      <c r="E44" s="657" t="s">
        <v>2177</v>
      </c>
      <c r="F44" s="657" t="s">
        <v>2095</v>
      </c>
    </row>
    <row r="45" spans="1:6">
      <c r="A45">
        <v>44</v>
      </c>
      <c r="B45" s="657" t="s">
        <v>1362</v>
      </c>
      <c r="C45" s="657">
        <v>26355183</v>
      </c>
      <c r="D45" s="657" t="s">
        <v>2178</v>
      </c>
      <c r="E45" s="657" t="s">
        <v>2179</v>
      </c>
      <c r="F45" s="657" t="s">
        <v>2180</v>
      </c>
    </row>
    <row r="46" spans="1:6">
      <c r="A46">
        <v>45</v>
      </c>
      <c r="B46" s="657" t="s">
        <v>1362</v>
      </c>
      <c r="C46" s="657">
        <v>26355224</v>
      </c>
      <c r="D46" s="657" t="s">
        <v>2181</v>
      </c>
      <c r="E46" s="657" t="s">
        <v>2182</v>
      </c>
      <c r="F46" s="657" t="s">
        <v>2140</v>
      </c>
    </row>
    <row r="47" spans="1:6">
      <c r="A47">
        <v>46</v>
      </c>
      <c r="B47" s="657" t="s">
        <v>1362</v>
      </c>
      <c r="C47" s="657">
        <v>26355209</v>
      </c>
      <c r="D47" s="657" t="s">
        <v>2183</v>
      </c>
      <c r="E47" s="657" t="s">
        <v>2184</v>
      </c>
      <c r="F47" s="657" t="s">
        <v>2120</v>
      </c>
    </row>
    <row r="48" spans="1:6">
      <c r="A48">
        <v>47</v>
      </c>
      <c r="B48" s="657" t="s">
        <v>1362</v>
      </c>
      <c r="C48" s="657">
        <v>26414029</v>
      </c>
      <c r="D48" s="657" t="s">
        <v>2185</v>
      </c>
      <c r="E48" s="657" t="s">
        <v>2186</v>
      </c>
      <c r="F48" s="657" t="s">
        <v>2187</v>
      </c>
    </row>
    <row r="49" spans="1:6">
      <c r="A49">
        <v>48</v>
      </c>
      <c r="B49" s="657" t="s">
        <v>1362</v>
      </c>
      <c r="C49" s="657">
        <v>26526815</v>
      </c>
      <c r="D49" s="657" t="s">
        <v>2188</v>
      </c>
      <c r="E49" s="657" t="s">
        <v>2189</v>
      </c>
      <c r="F49" s="657" t="s">
        <v>2104</v>
      </c>
    </row>
    <row r="50" spans="1:6">
      <c r="A50">
        <v>49</v>
      </c>
      <c r="B50" s="657" t="s">
        <v>1362</v>
      </c>
      <c r="C50" s="657">
        <v>26355194</v>
      </c>
      <c r="D50" s="657" t="s">
        <v>2190</v>
      </c>
      <c r="E50" s="657" t="s">
        <v>2191</v>
      </c>
      <c r="F50" s="657" t="s">
        <v>2192</v>
      </c>
    </row>
    <row r="51" spans="1:6">
      <c r="A51">
        <v>50</v>
      </c>
      <c r="B51" s="657" t="s">
        <v>1362</v>
      </c>
      <c r="C51" s="657">
        <v>26759933</v>
      </c>
      <c r="D51" s="657" t="s">
        <v>2193</v>
      </c>
      <c r="E51" s="657" t="s">
        <v>2194</v>
      </c>
      <c r="F51" s="657" t="s">
        <v>2123</v>
      </c>
    </row>
    <row r="52" spans="1:6">
      <c r="A52">
        <v>51</v>
      </c>
      <c r="B52" s="657" t="s">
        <v>1362</v>
      </c>
      <c r="C52" s="657">
        <v>26355213</v>
      </c>
      <c r="D52" s="657" t="s">
        <v>2195</v>
      </c>
      <c r="E52" s="657" t="s">
        <v>2196</v>
      </c>
      <c r="F52" s="657" t="s">
        <v>2074</v>
      </c>
    </row>
    <row r="53" spans="1:6">
      <c r="A53">
        <v>52</v>
      </c>
      <c r="B53" s="657" t="s">
        <v>1362</v>
      </c>
      <c r="C53" s="657">
        <v>26355169</v>
      </c>
      <c r="D53" s="657" t="s">
        <v>2197</v>
      </c>
      <c r="E53" s="657" t="s">
        <v>2198</v>
      </c>
      <c r="F53" s="657" t="s">
        <v>2199</v>
      </c>
    </row>
    <row r="54" spans="1:6">
      <c r="A54">
        <v>53</v>
      </c>
      <c r="B54" s="657" t="s">
        <v>1362</v>
      </c>
      <c r="C54" s="657">
        <v>26355174</v>
      </c>
      <c r="D54" s="657" t="s">
        <v>2200</v>
      </c>
      <c r="E54" s="657" t="s">
        <v>2201</v>
      </c>
      <c r="F54" s="657" t="s">
        <v>2098</v>
      </c>
    </row>
    <row r="55" spans="1:6">
      <c r="A55">
        <v>54</v>
      </c>
      <c r="B55" s="657" t="s">
        <v>1362</v>
      </c>
      <c r="C55" s="657">
        <v>26360929</v>
      </c>
      <c r="D55" s="657" t="s">
        <v>2202</v>
      </c>
      <c r="E55" s="657" t="s">
        <v>2203</v>
      </c>
      <c r="F55" s="657" t="s">
        <v>2204</v>
      </c>
    </row>
    <row r="56" spans="1:6">
      <c r="A56">
        <v>55</v>
      </c>
      <c r="B56" s="657" t="s">
        <v>1362</v>
      </c>
      <c r="C56" s="657">
        <v>28118061</v>
      </c>
      <c r="D56" s="657" t="s">
        <v>2205</v>
      </c>
      <c r="E56" s="657" t="s">
        <v>2206</v>
      </c>
      <c r="F56" s="657" t="s">
        <v>2168</v>
      </c>
    </row>
    <row r="57" spans="1:6">
      <c r="A57">
        <v>56</v>
      </c>
      <c r="B57" s="657" t="s">
        <v>1362</v>
      </c>
      <c r="C57" s="657">
        <v>26355208</v>
      </c>
      <c r="D57" s="657" t="s">
        <v>2207</v>
      </c>
      <c r="E57" s="657" t="s">
        <v>2208</v>
      </c>
      <c r="F57" s="657" t="s">
        <v>2120</v>
      </c>
    </row>
    <row r="58" spans="1:6">
      <c r="A58">
        <v>57</v>
      </c>
      <c r="B58" s="657" t="s">
        <v>1362</v>
      </c>
      <c r="C58" s="657">
        <v>26355225</v>
      </c>
      <c r="D58" s="657" t="s">
        <v>2209</v>
      </c>
      <c r="E58" s="657" t="s">
        <v>2210</v>
      </c>
      <c r="F58" s="657" t="s">
        <v>2074</v>
      </c>
    </row>
    <row r="59" spans="1:6">
      <c r="A59">
        <v>58</v>
      </c>
      <c r="B59" s="657" t="s">
        <v>1362</v>
      </c>
      <c r="C59" s="657">
        <v>27507656</v>
      </c>
      <c r="D59" s="657" t="s">
        <v>2211</v>
      </c>
      <c r="E59" s="657" t="s">
        <v>2076</v>
      </c>
      <c r="F59" s="657" t="s">
        <v>2212</v>
      </c>
    </row>
    <row r="60" spans="1:6">
      <c r="A60">
        <v>59</v>
      </c>
      <c r="B60" s="657" t="s">
        <v>1362</v>
      </c>
      <c r="C60" s="657">
        <v>26355171</v>
      </c>
      <c r="D60" s="657" t="s">
        <v>2213</v>
      </c>
      <c r="E60" s="657" t="s">
        <v>2214</v>
      </c>
      <c r="F60" s="657" t="s">
        <v>2215</v>
      </c>
    </row>
    <row r="61" spans="1:6">
      <c r="A61">
        <v>60</v>
      </c>
      <c r="B61" s="657" t="s">
        <v>1362</v>
      </c>
      <c r="C61" s="657">
        <v>27882380</v>
      </c>
      <c r="D61" s="657" t="s">
        <v>2216</v>
      </c>
      <c r="E61" s="657" t="s">
        <v>2217</v>
      </c>
      <c r="F61" s="657" t="s">
        <v>2218</v>
      </c>
    </row>
    <row r="62" spans="1:6">
      <c r="A62">
        <v>61</v>
      </c>
      <c r="B62" s="657" t="s">
        <v>1362</v>
      </c>
      <c r="C62" s="657">
        <v>27727710</v>
      </c>
      <c r="D62" s="657" t="s">
        <v>2219</v>
      </c>
      <c r="E62" s="657" t="s">
        <v>2220</v>
      </c>
      <c r="F62" s="657" t="s">
        <v>2221</v>
      </c>
    </row>
    <row r="63" spans="1:6">
      <c r="A63">
        <v>62</v>
      </c>
      <c r="B63" s="657" t="s">
        <v>1362</v>
      </c>
      <c r="C63" s="657">
        <v>26355198</v>
      </c>
      <c r="D63" s="657" t="s">
        <v>2222</v>
      </c>
      <c r="E63" s="657" t="s">
        <v>2223</v>
      </c>
      <c r="F63" s="657" t="s">
        <v>2071</v>
      </c>
    </row>
    <row r="64" spans="1:6">
      <c r="A64">
        <v>63</v>
      </c>
      <c r="B64" s="657" t="s">
        <v>1362</v>
      </c>
      <c r="C64" s="657">
        <v>26355193</v>
      </c>
      <c r="D64" s="657" t="s">
        <v>2224</v>
      </c>
      <c r="E64" s="657" t="s">
        <v>2225</v>
      </c>
      <c r="F64" s="657" t="s">
        <v>2168</v>
      </c>
    </row>
    <row r="65" spans="1:6">
      <c r="A65">
        <v>64</v>
      </c>
      <c r="B65" s="657" t="s">
        <v>1362</v>
      </c>
      <c r="C65" s="657">
        <v>26416944</v>
      </c>
      <c r="D65" s="657" t="s">
        <v>2226</v>
      </c>
      <c r="E65" s="657" t="s">
        <v>2227</v>
      </c>
      <c r="F65" s="657" t="s">
        <v>2228</v>
      </c>
    </row>
    <row r="66" spans="1:6">
      <c r="A66">
        <v>65</v>
      </c>
      <c r="B66" s="657" t="s">
        <v>1362</v>
      </c>
      <c r="C66" s="657">
        <v>26891277</v>
      </c>
      <c r="D66" s="657" t="s">
        <v>2229</v>
      </c>
      <c r="E66" s="657" t="s">
        <v>2230</v>
      </c>
      <c r="F66" s="657" t="s">
        <v>2104</v>
      </c>
    </row>
    <row r="67" spans="1:6">
      <c r="A67">
        <v>66</v>
      </c>
      <c r="B67" s="657" t="s">
        <v>1362</v>
      </c>
      <c r="C67" s="657">
        <v>26355215</v>
      </c>
      <c r="D67" s="657" t="s">
        <v>2231</v>
      </c>
      <c r="E67" s="657" t="s">
        <v>2232</v>
      </c>
      <c r="F67" s="657" t="s">
        <v>2140</v>
      </c>
    </row>
    <row r="68" spans="1:6">
      <c r="A68">
        <v>67</v>
      </c>
      <c r="B68" s="657" t="s">
        <v>1362</v>
      </c>
      <c r="C68" s="657">
        <v>26891086</v>
      </c>
      <c r="D68" s="657" t="s">
        <v>2233</v>
      </c>
      <c r="E68" s="657" t="s">
        <v>2234</v>
      </c>
      <c r="F68" s="657" t="s">
        <v>2140</v>
      </c>
    </row>
  </sheetData>
  <sheetProtection formatColumns="0" formatRows="0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6">
    <tabColor indexed="47"/>
  </sheetPr>
  <dimension ref="A1:AB85"/>
  <sheetViews>
    <sheetView showGridLines="0" zoomScaleNormal="100" workbookViewId="0"/>
  </sheetViews>
  <sheetFormatPr defaultRowHeight="12.75"/>
  <sheetData>
    <row r="1" spans="1:28">
      <c r="A1" s="657" t="s">
        <v>2065</v>
      </c>
      <c r="B1" s="657" t="s">
        <v>2235</v>
      </c>
      <c r="C1" s="657" t="s">
        <v>2236</v>
      </c>
      <c r="D1" s="657" t="s">
        <v>2064</v>
      </c>
      <c r="E1" s="657" t="s">
        <v>2237</v>
      </c>
      <c r="F1" s="657" t="s">
        <v>2066</v>
      </c>
      <c r="G1" s="657" t="s">
        <v>2238</v>
      </c>
      <c r="H1" s="657" t="s">
        <v>2067</v>
      </c>
      <c r="I1" s="657" t="s">
        <v>2068</v>
      </c>
      <c r="J1" s="657" t="s">
        <v>2239</v>
      </c>
      <c r="K1" s="657" t="s">
        <v>2240</v>
      </c>
      <c r="L1" s="657" t="s">
        <v>2241</v>
      </c>
      <c r="M1" s="657" t="s">
        <v>2242</v>
      </c>
      <c r="N1" s="657" t="s">
        <v>2243</v>
      </c>
      <c r="O1" s="657" t="s">
        <v>2244</v>
      </c>
      <c r="P1" s="657" t="s">
        <v>2245</v>
      </c>
      <c r="Q1" s="657" t="s">
        <v>2246</v>
      </c>
      <c r="R1" s="657" t="s">
        <v>2247</v>
      </c>
      <c r="S1" s="657" t="s">
        <v>2248</v>
      </c>
      <c r="T1" s="657" t="s">
        <v>2249</v>
      </c>
      <c r="U1" s="657" t="s">
        <v>2250</v>
      </c>
      <c r="V1" s="657" t="s">
        <v>2251</v>
      </c>
      <c r="W1" s="657" t="s">
        <v>2252</v>
      </c>
      <c r="X1" s="657" t="s">
        <v>1397</v>
      </c>
      <c r="Y1" s="657" t="s">
        <v>2253</v>
      </c>
      <c r="Z1" s="657" t="s">
        <v>2254</v>
      </c>
      <c r="AA1" s="657" t="s">
        <v>2255</v>
      </c>
      <c r="AB1" s="657" t="s">
        <v>2256</v>
      </c>
    </row>
    <row r="2" spans="1:28">
      <c r="A2" s="657">
        <v>26449407</v>
      </c>
      <c r="B2" s="657" t="s">
        <v>2257</v>
      </c>
      <c r="C2" s="657" t="s">
        <v>1462</v>
      </c>
      <c r="D2" s="657" t="s">
        <v>1545</v>
      </c>
      <c r="E2" s="657" t="s">
        <v>2258</v>
      </c>
      <c r="F2" s="657" t="s">
        <v>2259</v>
      </c>
      <c r="G2" s="657" t="s">
        <v>2257</v>
      </c>
      <c r="H2" s="657" t="s">
        <v>2260</v>
      </c>
      <c r="I2" s="657" t="s">
        <v>2261</v>
      </c>
      <c r="J2" s="657" t="s">
        <v>2257</v>
      </c>
      <c r="K2" s="657" t="s">
        <v>1462</v>
      </c>
      <c r="L2" s="657" t="s">
        <v>2257</v>
      </c>
      <c r="M2" s="657" t="s">
        <v>2257</v>
      </c>
      <c r="N2" s="657" t="s">
        <v>2257</v>
      </c>
      <c r="O2" s="657" t="s">
        <v>2257</v>
      </c>
      <c r="P2" s="657" t="s">
        <v>2257</v>
      </c>
      <c r="Q2" s="657" t="s">
        <v>2257</v>
      </c>
      <c r="R2" s="657" t="s">
        <v>2257</v>
      </c>
      <c r="S2" s="657" t="s">
        <v>2257</v>
      </c>
      <c r="T2" s="657" t="s">
        <v>2257</v>
      </c>
      <c r="U2" s="657" t="s">
        <v>2257</v>
      </c>
      <c r="V2" s="657" t="s">
        <v>2257</v>
      </c>
      <c r="W2" s="657" t="s">
        <v>2257</v>
      </c>
      <c r="X2" s="657" t="s">
        <v>2257</v>
      </c>
      <c r="Y2" s="657" t="s">
        <v>2257</v>
      </c>
      <c r="Z2" s="657" t="s">
        <v>2257</v>
      </c>
      <c r="AA2" s="657" t="s">
        <v>2257</v>
      </c>
      <c r="AB2" s="657" t="s">
        <v>2257</v>
      </c>
    </row>
    <row r="3" spans="1:28">
      <c r="A3" s="657">
        <v>26816056</v>
      </c>
      <c r="B3" s="657" t="s">
        <v>2257</v>
      </c>
      <c r="C3" s="657" t="s">
        <v>1462</v>
      </c>
      <c r="D3" s="657" t="s">
        <v>1659</v>
      </c>
      <c r="E3" s="657" t="s">
        <v>2258</v>
      </c>
      <c r="F3" s="657" t="s">
        <v>2171</v>
      </c>
      <c r="G3" s="657" t="s">
        <v>2171</v>
      </c>
      <c r="H3" s="657" t="s">
        <v>2172</v>
      </c>
      <c r="I3" s="657" t="s">
        <v>2173</v>
      </c>
      <c r="J3" s="657" t="s">
        <v>2257</v>
      </c>
      <c r="K3" s="657" t="s">
        <v>1462</v>
      </c>
      <c r="L3" s="657" t="s">
        <v>2257</v>
      </c>
      <c r="M3" s="657" t="s">
        <v>2257</v>
      </c>
      <c r="N3" s="657" t="s">
        <v>2257</v>
      </c>
      <c r="O3" s="657" t="s">
        <v>2257</v>
      </c>
      <c r="P3" s="657" t="s">
        <v>2257</v>
      </c>
      <c r="Q3" s="657" t="s">
        <v>2257</v>
      </c>
      <c r="R3" s="657" t="s">
        <v>2257</v>
      </c>
      <c r="S3" s="657" t="s">
        <v>2257</v>
      </c>
      <c r="T3" s="657" t="s">
        <v>2257</v>
      </c>
      <c r="U3" s="657" t="s">
        <v>2257</v>
      </c>
      <c r="V3" s="657" t="s">
        <v>2257</v>
      </c>
      <c r="W3" s="657" t="s">
        <v>2257</v>
      </c>
      <c r="X3" s="657" t="s">
        <v>2257</v>
      </c>
      <c r="Y3" s="657" t="s">
        <v>2257</v>
      </c>
      <c r="Z3" s="657" t="s">
        <v>2257</v>
      </c>
      <c r="AA3" s="657" t="s">
        <v>2257</v>
      </c>
      <c r="AB3" s="657" t="s">
        <v>2257</v>
      </c>
    </row>
    <row r="4" spans="1:28">
      <c r="A4" s="657">
        <v>27507656</v>
      </c>
      <c r="B4" s="657" t="s">
        <v>2257</v>
      </c>
      <c r="C4" s="657" t="s">
        <v>1462</v>
      </c>
      <c r="D4" s="657" t="s">
        <v>1352</v>
      </c>
      <c r="E4" s="657" t="s">
        <v>2258</v>
      </c>
      <c r="F4" s="657" t="s">
        <v>2211</v>
      </c>
      <c r="G4" s="657" t="s">
        <v>2262</v>
      </c>
      <c r="H4" s="657" t="s">
        <v>2076</v>
      </c>
      <c r="I4" s="657" t="s">
        <v>2212</v>
      </c>
      <c r="J4" s="657" t="s">
        <v>2257</v>
      </c>
      <c r="K4" s="657" t="s">
        <v>1462</v>
      </c>
      <c r="L4" s="657" t="s">
        <v>2257</v>
      </c>
      <c r="M4" s="657" t="s">
        <v>2257</v>
      </c>
      <c r="N4" s="657" t="s">
        <v>2257</v>
      </c>
      <c r="O4" s="657" t="s">
        <v>2263</v>
      </c>
      <c r="P4" s="657">
        <v>7634179</v>
      </c>
      <c r="Q4" s="657">
        <v>49001</v>
      </c>
      <c r="R4" s="657" t="s">
        <v>2264</v>
      </c>
      <c r="S4" s="657">
        <v>90</v>
      </c>
      <c r="T4" s="657" t="s">
        <v>2265</v>
      </c>
      <c r="U4" s="657">
        <v>12</v>
      </c>
      <c r="V4" s="657" t="s">
        <v>2266</v>
      </c>
      <c r="W4" s="657" t="s">
        <v>2257</v>
      </c>
      <c r="X4" s="657" t="s">
        <v>2257</v>
      </c>
      <c r="Y4" s="657" t="s">
        <v>2267</v>
      </c>
      <c r="Z4" s="657" t="s">
        <v>2268</v>
      </c>
      <c r="AA4" s="657" t="s">
        <v>2269</v>
      </c>
      <c r="AB4" s="657" t="s">
        <v>2257</v>
      </c>
    </row>
    <row r="5" spans="1:28">
      <c r="A5" s="657">
        <v>27357611</v>
      </c>
      <c r="B5" s="657" t="s">
        <v>2257</v>
      </c>
      <c r="C5" s="657" t="s">
        <v>1462</v>
      </c>
      <c r="D5" s="657" t="s">
        <v>1355</v>
      </c>
      <c r="E5" s="657" t="s">
        <v>2258</v>
      </c>
      <c r="F5" s="657" t="s">
        <v>2124</v>
      </c>
      <c r="G5" s="657" t="s">
        <v>2124</v>
      </c>
      <c r="H5" s="657" t="s">
        <v>2076</v>
      </c>
      <c r="I5" s="657" t="s">
        <v>2125</v>
      </c>
      <c r="J5" s="657" t="s">
        <v>2257</v>
      </c>
      <c r="K5" s="657" t="s">
        <v>1462</v>
      </c>
      <c r="L5" s="657" t="s">
        <v>2257</v>
      </c>
      <c r="M5" s="657" t="s">
        <v>2257</v>
      </c>
      <c r="N5" s="657" t="s">
        <v>2257</v>
      </c>
      <c r="O5" s="657" t="s">
        <v>2257</v>
      </c>
      <c r="P5" s="657" t="s">
        <v>2257</v>
      </c>
      <c r="Q5" s="657" t="s">
        <v>2257</v>
      </c>
      <c r="R5" s="657" t="s">
        <v>2257</v>
      </c>
      <c r="S5" s="657" t="s">
        <v>2257</v>
      </c>
      <c r="T5" s="657" t="s">
        <v>2257</v>
      </c>
      <c r="U5" s="657" t="s">
        <v>2257</v>
      </c>
      <c r="V5" s="657" t="s">
        <v>2257</v>
      </c>
      <c r="W5" s="657" t="s">
        <v>2257</v>
      </c>
      <c r="X5" s="657" t="s">
        <v>2257</v>
      </c>
      <c r="Y5" s="657" t="s">
        <v>2270</v>
      </c>
      <c r="Z5" s="657" t="s">
        <v>2271</v>
      </c>
      <c r="AA5" s="657" t="s">
        <v>2272</v>
      </c>
      <c r="AB5" s="657" t="s">
        <v>2257</v>
      </c>
    </row>
    <row r="6" spans="1:28">
      <c r="A6" s="657">
        <v>26893305</v>
      </c>
      <c r="B6" s="657" t="s">
        <v>2257</v>
      </c>
      <c r="C6" s="657" t="s">
        <v>1462</v>
      </c>
      <c r="D6" s="657" t="s">
        <v>1362</v>
      </c>
      <c r="E6" s="657" t="s">
        <v>2258</v>
      </c>
      <c r="F6" s="657" t="s">
        <v>2102</v>
      </c>
      <c r="G6" s="657" t="s">
        <v>2273</v>
      </c>
      <c r="H6" s="657" t="s">
        <v>2103</v>
      </c>
      <c r="I6" s="657" t="s">
        <v>2104</v>
      </c>
      <c r="J6" s="657" t="s">
        <v>2257</v>
      </c>
      <c r="K6" s="657" t="s">
        <v>1462</v>
      </c>
      <c r="L6" s="657" t="s">
        <v>2257</v>
      </c>
      <c r="M6" s="657" t="s">
        <v>2257</v>
      </c>
      <c r="N6" s="657" t="s">
        <v>2257</v>
      </c>
      <c r="O6" s="657" t="s">
        <v>2274</v>
      </c>
      <c r="P6" s="657">
        <v>90923234</v>
      </c>
      <c r="Q6" s="657">
        <v>49013</v>
      </c>
      <c r="R6" s="657" t="s">
        <v>2275</v>
      </c>
      <c r="S6" s="657">
        <v>65</v>
      </c>
      <c r="T6" s="657" t="s">
        <v>2276</v>
      </c>
      <c r="U6" s="657">
        <v>16</v>
      </c>
      <c r="V6" s="657" t="s">
        <v>1525</v>
      </c>
      <c r="W6" s="657" t="s">
        <v>1526</v>
      </c>
      <c r="X6" s="657" t="s">
        <v>2257</v>
      </c>
      <c r="Y6" s="657" t="s">
        <v>1527</v>
      </c>
      <c r="Z6" s="657" t="s">
        <v>1528</v>
      </c>
      <c r="AA6" s="657" t="s">
        <v>0</v>
      </c>
      <c r="AB6" s="657" t="s">
        <v>1</v>
      </c>
    </row>
    <row r="7" spans="1:28">
      <c r="A7" s="657">
        <v>27882380</v>
      </c>
      <c r="B7" s="657" t="s">
        <v>2257</v>
      </c>
      <c r="C7" s="657" t="s">
        <v>1462</v>
      </c>
      <c r="D7" s="657" t="s">
        <v>1362</v>
      </c>
      <c r="E7" s="657" t="s">
        <v>2258</v>
      </c>
      <c r="F7" s="657" t="s">
        <v>2216</v>
      </c>
      <c r="G7" s="657" t="s">
        <v>2</v>
      </c>
      <c r="H7" s="657" t="s">
        <v>2217</v>
      </c>
      <c r="I7" s="657" t="s">
        <v>2218</v>
      </c>
      <c r="J7" s="657" t="s">
        <v>2257</v>
      </c>
      <c r="K7" s="657" t="s">
        <v>1462</v>
      </c>
      <c r="L7" s="657" t="s">
        <v>2257</v>
      </c>
      <c r="M7" s="657" t="s">
        <v>2257</v>
      </c>
      <c r="N7" s="657" t="s">
        <v>2257</v>
      </c>
      <c r="O7" s="657" t="s">
        <v>3</v>
      </c>
      <c r="P7" s="657">
        <v>38851249</v>
      </c>
      <c r="Q7" s="657">
        <v>4210014</v>
      </c>
      <c r="R7" s="657" t="s">
        <v>4</v>
      </c>
      <c r="S7" s="657">
        <v>65</v>
      </c>
      <c r="T7" s="657" t="s">
        <v>5</v>
      </c>
      <c r="U7" s="657">
        <v>16</v>
      </c>
      <c r="V7" s="657" t="s">
        <v>6</v>
      </c>
      <c r="W7" s="657" t="s">
        <v>1526</v>
      </c>
      <c r="X7" s="657" t="s">
        <v>2257</v>
      </c>
      <c r="Y7" s="657" t="s">
        <v>7</v>
      </c>
      <c r="Z7" s="657" t="s">
        <v>2268</v>
      </c>
      <c r="AA7" s="657" t="s">
        <v>8</v>
      </c>
      <c r="AB7" s="657" t="s">
        <v>9</v>
      </c>
    </row>
    <row r="8" spans="1:28">
      <c r="A8" s="657">
        <v>26355197</v>
      </c>
      <c r="B8" s="657">
        <v>44085287</v>
      </c>
      <c r="C8" s="657" t="s">
        <v>1461</v>
      </c>
      <c r="D8" s="657" t="s">
        <v>1362</v>
      </c>
      <c r="E8" s="657" t="s">
        <v>2258</v>
      </c>
      <c r="F8" s="657" t="s">
        <v>2105</v>
      </c>
      <c r="G8" s="657" t="s">
        <v>10</v>
      </c>
      <c r="H8" s="657" t="s">
        <v>2106</v>
      </c>
      <c r="I8" s="657" t="s">
        <v>2071</v>
      </c>
      <c r="J8" s="657" t="s">
        <v>2257</v>
      </c>
      <c r="K8" s="657" t="s">
        <v>1462</v>
      </c>
      <c r="L8" s="657" t="s">
        <v>2257</v>
      </c>
      <c r="M8" s="657" t="s">
        <v>2257</v>
      </c>
      <c r="N8" s="657" t="s">
        <v>2257</v>
      </c>
      <c r="O8" s="657" t="s">
        <v>11</v>
      </c>
      <c r="P8" s="657">
        <v>36826945</v>
      </c>
      <c r="Q8" s="657">
        <v>49013</v>
      </c>
      <c r="R8" s="657" t="s">
        <v>12</v>
      </c>
      <c r="S8" s="657">
        <v>47</v>
      </c>
      <c r="T8" s="657" t="s">
        <v>13</v>
      </c>
      <c r="U8" s="657">
        <v>16</v>
      </c>
      <c r="V8" s="657" t="s">
        <v>14</v>
      </c>
      <c r="W8" s="657" t="s">
        <v>1526</v>
      </c>
      <c r="X8" s="657" t="s">
        <v>2257</v>
      </c>
      <c r="Y8" s="657" t="s">
        <v>15</v>
      </c>
      <c r="Z8" s="657" t="s">
        <v>1528</v>
      </c>
      <c r="AA8" s="657" t="s">
        <v>16</v>
      </c>
      <c r="AB8" s="657" t="s">
        <v>17</v>
      </c>
    </row>
    <row r="9" spans="1:28">
      <c r="A9" s="657">
        <v>27567409</v>
      </c>
      <c r="B9" s="657" t="s">
        <v>2257</v>
      </c>
      <c r="C9" s="657" t="s">
        <v>1462</v>
      </c>
      <c r="D9" s="657" t="s">
        <v>1362</v>
      </c>
      <c r="E9" s="657" t="s">
        <v>2258</v>
      </c>
      <c r="F9" s="657" t="s">
        <v>2128</v>
      </c>
      <c r="G9" s="657" t="s">
        <v>18</v>
      </c>
      <c r="H9" s="657" t="s">
        <v>2129</v>
      </c>
      <c r="I9" s="657" t="s">
        <v>2130</v>
      </c>
      <c r="J9" s="657" t="s">
        <v>2257</v>
      </c>
      <c r="K9" s="657" t="s">
        <v>1462</v>
      </c>
      <c r="L9" s="657" t="s">
        <v>2257</v>
      </c>
      <c r="M9" s="657" t="s">
        <v>2257</v>
      </c>
      <c r="N9" s="657" t="s">
        <v>2257</v>
      </c>
      <c r="O9" s="657" t="s">
        <v>19</v>
      </c>
      <c r="P9" s="657">
        <v>30432470</v>
      </c>
      <c r="Q9" s="657">
        <v>41115</v>
      </c>
      <c r="R9" s="657" t="s">
        <v>20</v>
      </c>
      <c r="S9" s="657">
        <v>90</v>
      </c>
      <c r="T9" s="657" t="s">
        <v>21</v>
      </c>
      <c r="U9" s="657">
        <v>16</v>
      </c>
      <c r="V9" s="657" t="s">
        <v>22</v>
      </c>
      <c r="W9" s="657" t="s">
        <v>1526</v>
      </c>
      <c r="X9" s="657" t="s">
        <v>2257</v>
      </c>
      <c r="Y9" s="657" t="s">
        <v>23</v>
      </c>
      <c r="Z9" s="657" t="s">
        <v>1528</v>
      </c>
      <c r="AA9" s="657" t="s">
        <v>1462</v>
      </c>
      <c r="AB9" s="657" t="s">
        <v>1462</v>
      </c>
    </row>
    <row r="10" spans="1:28">
      <c r="A10" s="657">
        <v>26355187</v>
      </c>
      <c r="B10" s="657">
        <v>151703271</v>
      </c>
      <c r="C10" s="657" t="s">
        <v>1461</v>
      </c>
      <c r="D10" s="657" t="s">
        <v>1362</v>
      </c>
      <c r="E10" s="657" t="s">
        <v>2258</v>
      </c>
      <c r="F10" s="657" t="s">
        <v>2113</v>
      </c>
      <c r="G10" s="657" t="s">
        <v>24</v>
      </c>
      <c r="H10" s="657" t="s">
        <v>2114</v>
      </c>
      <c r="I10" s="657" t="s">
        <v>2082</v>
      </c>
      <c r="J10" s="657" t="s">
        <v>2257</v>
      </c>
      <c r="K10" s="657" t="s">
        <v>1462</v>
      </c>
      <c r="L10" s="657" t="s">
        <v>2257</v>
      </c>
      <c r="M10" s="657" t="s">
        <v>2257</v>
      </c>
      <c r="N10" s="657" t="s">
        <v>2257</v>
      </c>
      <c r="O10" s="657" t="s">
        <v>25</v>
      </c>
      <c r="P10" s="657">
        <v>349398</v>
      </c>
      <c r="Q10" s="657">
        <v>49008</v>
      </c>
      <c r="R10" s="657" t="s">
        <v>26</v>
      </c>
      <c r="S10" s="657">
        <v>47</v>
      </c>
      <c r="T10" s="657" t="s">
        <v>27</v>
      </c>
      <c r="U10" s="657">
        <v>16</v>
      </c>
      <c r="V10" s="657" t="s">
        <v>28</v>
      </c>
      <c r="W10" s="657" t="s">
        <v>1526</v>
      </c>
      <c r="X10" s="657" t="s">
        <v>2257</v>
      </c>
      <c r="Y10" s="657" t="s">
        <v>29</v>
      </c>
      <c r="Z10" s="657" t="s">
        <v>30</v>
      </c>
      <c r="AA10" s="657" t="s">
        <v>31</v>
      </c>
      <c r="AB10" s="657" t="s">
        <v>32</v>
      </c>
    </row>
    <row r="11" spans="1:28">
      <c r="A11" s="657">
        <v>26355195</v>
      </c>
      <c r="B11" s="657">
        <v>151703276</v>
      </c>
      <c r="C11" s="657" t="s">
        <v>1461</v>
      </c>
      <c r="D11" s="657" t="s">
        <v>1362</v>
      </c>
      <c r="E11" s="657" t="s">
        <v>2258</v>
      </c>
      <c r="F11" s="657" t="s">
        <v>2141</v>
      </c>
      <c r="G11" s="657" t="s">
        <v>33</v>
      </c>
      <c r="H11" s="657" t="s">
        <v>2142</v>
      </c>
      <c r="I11" s="657" t="s">
        <v>2095</v>
      </c>
      <c r="J11" s="657" t="s">
        <v>2257</v>
      </c>
      <c r="K11" s="657" t="s">
        <v>1462</v>
      </c>
      <c r="L11" s="657" t="s">
        <v>2257</v>
      </c>
      <c r="M11" s="657" t="s">
        <v>2257</v>
      </c>
      <c r="N11" s="657" t="s">
        <v>2257</v>
      </c>
      <c r="O11" s="657" t="s">
        <v>34</v>
      </c>
      <c r="P11" s="657">
        <v>156305</v>
      </c>
      <c r="Q11" s="657">
        <v>49008</v>
      </c>
      <c r="R11" s="657" t="s">
        <v>35</v>
      </c>
      <c r="S11" s="657">
        <v>47</v>
      </c>
      <c r="T11" s="657" t="s">
        <v>36</v>
      </c>
      <c r="U11" s="657">
        <v>16</v>
      </c>
      <c r="V11" s="657" t="s">
        <v>2257</v>
      </c>
      <c r="W11" s="657" t="s">
        <v>1526</v>
      </c>
      <c r="X11" s="657" t="s">
        <v>2257</v>
      </c>
      <c r="Y11" s="657" t="s">
        <v>37</v>
      </c>
      <c r="Z11" s="657" t="s">
        <v>1528</v>
      </c>
      <c r="AA11" s="657" t="s">
        <v>38</v>
      </c>
      <c r="AB11" s="657" t="s">
        <v>39</v>
      </c>
    </row>
    <row r="12" spans="1:28">
      <c r="A12" s="657">
        <v>26383213</v>
      </c>
      <c r="B12" s="657">
        <v>151710162</v>
      </c>
      <c r="C12" s="657" t="s">
        <v>1461</v>
      </c>
      <c r="D12" s="657" t="s">
        <v>1362</v>
      </c>
      <c r="E12" s="657" t="s">
        <v>2258</v>
      </c>
      <c r="F12" s="657" t="s">
        <v>2145</v>
      </c>
      <c r="G12" s="657" t="s">
        <v>40</v>
      </c>
      <c r="H12" s="657" t="s">
        <v>2146</v>
      </c>
      <c r="I12" s="657" t="s">
        <v>2147</v>
      </c>
      <c r="J12" s="657" t="s">
        <v>2257</v>
      </c>
      <c r="K12" s="657" t="s">
        <v>1462</v>
      </c>
      <c r="L12" s="657" t="s">
        <v>2257</v>
      </c>
      <c r="M12" s="657" t="s">
        <v>2257</v>
      </c>
      <c r="N12" s="657" t="s">
        <v>2257</v>
      </c>
      <c r="O12" s="657" t="s">
        <v>41</v>
      </c>
      <c r="P12" s="657">
        <v>32656759</v>
      </c>
      <c r="Q12" s="657">
        <v>49007</v>
      </c>
      <c r="R12" s="657" t="s">
        <v>42</v>
      </c>
      <c r="S12" s="657">
        <v>42</v>
      </c>
      <c r="T12" s="657" t="s">
        <v>43</v>
      </c>
      <c r="U12" s="657">
        <v>14</v>
      </c>
      <c r="V12" s="657" t="s">
        <v>44</v>
      </c>
      <c r="W12" s="657" t="s">
        <v>45</v>
      </c>
      <c r="X12" s="657" t="s">
        <v>1644</v>
      </c>
      <c r="Y12" s="657" t="s">
        <v>46</v>
      </c>
      <c r="Z12" s="657" t="s">
        <v>2268</v>
      </c>
      <c r="AA12" s="657" t="s">
        <v>47</v>
      </c>
      <c r="AB12" s="657" t="s">
        <v>48</v>
      </c>
    </row>
    <row r="13" spans="1:28">
      <c r="A13" s="657">
        <v>26417104</v>
      </c>
      <c r="B13" s="657" t="s">
        <v>2257</v>
      </c>
      <c r="C13" s="657" t="s">
        <v>1462</v>
      </c>
      <c r="D13" s="657" t="s">
        <v>1362</v>
      </c>
      <c r="E13" s="657" t="s">
        <v>2258</v>
      </c>
      <c r="F13" s="657" t="s">
        <v>2143</v>
      </c>
      <c r="G13" s="657" t="s">
        <v>49</v>
      </c>
      <c r="H13" s="657" t="s">
        <v>2144</v>
      </c>
      <c r="I13" s="657" t="s">
        <v>2098</v>
      </c>
      <c r="J13" s="657" t="s">
        <v>2257</v>
      </c>
      <c r="K13" s="657" t="s">
        <v>1462</v>
      </c>
      <c r="L13" s="657" t="s">
        <v>2257</v>
      </c>
      <c r="M13" s="657" t="s">
        <v>2257</v>
      </c>
      <c r="N13" s="657" t="s">
        <v>2257</v>
      </c>
      <c r="O13" s="657" t="s">
        <v>50</v>
      </c>
      <c r="P13" s="657">
        <v>82059537</v>
      </c>
      <c r="Q13" s="657">
        <v>49013</v>
      </c>
      <c r="R13" s="657" t="s">
        <v>51</v>
      </c>
      <c r="S13" s="657">
        <v>67</v>
      </c>
      <c r="T13" s="657" t="s">
        <v>52</v>
      </c>
      <c r="U13" s="657">
        <v>16</v>
      </c>
      <c r="V13" s="657" t="s">
        <v>53</v>
      </c>
      <c r="W13" s="657" t="s">
        <v>1526</v>
      </c>
      <c r="X13" s="657" t="s">
        <v>2257</v>
      </c>
      <c r="Y13" s="657" t="s">
        <v>54</v>
      </c>
      <c r="Z13" s="657" t="s">
        <v>2268</v>
      </c>
      <c r="AA13" s="657" t="s">
        <v>55</v>
      </c>
      <c r="AB13" s="657" t="s">
        <v>56</v>
      </c>
    </row>
    <row r="14" spans="1:28">
      <c r="A14" s="657">
        <v>27676843</v>
      </c>
      <c r="B14" s="657" t="s">
        <v>2257</v>
      </c>
      <c r="C14" s="657" t="s">
        <v>1462</v>
      </c>
      <c r="D14" s="657" t="s">
        <v>1362</v>
      </c>
      <c r="E14" s="657" t="s">
        <v>2258</v>
      </c>
      <c r="F14" s="657" t="s">
        <v>57</v>
      </c>
      <c r="G14" s="657" t="s">
        <v>58</v>
      </c>
      <c r="H14" s="657" t="s">
        <v>2097</v>
      </c>
      <c r="I14" s="657" t="s">
        <v>2098</v>
      </c>
      <c r="J14" s="657" t="s">
        <v>2257</v>
      </c>
      <c r="K14" s="657" t="s">
        <v>1462</v>
      </c>
      <c r="L14" s="657" t="s">
        <v>2257</v>
      </c>
      <c r="M14" s="657" t="s">
        <v>2257</v>
      </c>
      <c r="N14" s="657" t="s">
        <v>2257</v>
      </c>
      <c r="O14" s="657" t="s">
        <v>50</v>
      </c>
      <c r="P14" s="657">
        <v>76851389</v>
      </c>
      <c r="Q14" s="657">
        <v>49011</v>
      </c>
      <c r="R14" s="657" t="s">
        <v>59</v>
      </c>
      <c r="S14" s="657">
        <v>47</v>
      </c>
      <c r="T14" s="657" t="s">
        <v>60</v>
      </c>
      <c r="U14" s="657">
        <v>34</v>
      </c>
      <c r="V14" s="657" t="s">
        <v>2257</v>
      </c>
      <c r="W14" s="657" t="s">
        <v>1526</v>
      </c>
      <c r="X14" s="657" t="s">
        <v>2257</v>
      </c>
      <c r="Y14" s="657" t="s">
        <v>61</v>
      </c>
      <c r="Z14" s="657" t="s">
        <v>1528</v>
      </c>
      <c r="AA14" s="657" t="s">
        <v>62</v>
      </c>
      <c r="AB14" s="657" t="s">
        <v>63</v>
      </c>
    </row>
    <row r="15" spans="1:28">
      <c r="A15" s="657">
        <v>26322297</v>
      </c>
      <c r="B15" s="657">
        <v>151698660</v>
      </c>
      <c r="C15" s="657" t="s">
        <v>1461</v>
      </c>
      <c r="D15" s="657" t="s">
        <v>1362</v>
      </c>
      <c r="E15" s="657" t="s">
        <v>2258</v>
      </c>
      <c r="F15" s="657" t="s">
        <v>2099</v>
      </c>
      <c r="G15" s="657" t="s">
        <v>64</v>
      </c>
      <c r="H15" s="657" t="s">
        <v>2100</v>
      </c>
      <c r="I15" s="657" t="s">
        <v>2101</v>
      </c>
      <c r="J15" s="657" t="s">
        <v>2257</v>
      </c>
      <c r="K15" s="657" t="s">
        <v>1462</v>
      </c>
      <c r="L15" s="657" t="s">
        <v>2257</v>
      </c>
      <c r="M15" s="657" t="s">
        <v>2257</v>
      </c>
      <c r="N15" s="657" t="s">
        <v>2257</v>
      </c>
      <c r="O15" s="657" t="s">
        <v>65</v>
      </c>
      <c r="P15" s="657">
        <v>78189576</v>
      </c>
      <c r="Q15" s="657">
        <v>49014</v>
      </c>
      <c r="R15" s="657" t="s">
        <v>66</v>
      </c>
      <c r="S15" s="657">
        <v>90</v>
      </c>
      <c r="T15" s="657" t="s">
        <v>67</v>
      </c>
      <c r="U15" s="657">
        <v>16</v>
      </c>
      <c r="V15" s="657" t="s">
        <v>68</v>
      </c>
      <c r="W15" s="657" t="s">
        <v>1526</v>
      </c>
      <c r="X15" s="657" t="s">
        <v>2257</v>
      </c>
      <c r="Y15" s="657" t="s">
        <v>69</v>
      </c>
      <c r="Z15" s="657" t="s">
        <v>2271</v>
      </c>
      <c r="AA15" s="657" t="s">
        <v>70</v>
      </c>
      <c r="AB15" s="657" t="s">
        <v>71</v>
      </c>
    </row>
    <row r="16" spans="1:28">
      <c r="A16" s="657">
        <v>26355169</v>
      </c>
      <c r="B16" s="657">
        <v>151703008</v>
      </c>
      <c r="C16" s="657" t="s">
        <v>1461</v>
      </c>
      <c r="D16" s="657" t="s">
        <v>1362</v>
      </c>
      <c r="E16" s="657" t="s">
        <v>2258</v>
      </c>
      <c r="F16" s="657" t="s">
        <v>2197</v>
      </c>
      <c r="G16" s="657" t="s">
        <v>2197</v>
      </c>
      <c r="H16" s="657" t="s">
        <v>2198</v>
      </c>
      <c r="I16" s="657" t="s">
        <v>2199</v>
      </c>
      <c r="J16" s="657" t="s">
        <v>2257</v>
      </c>
      <c r="K16" s="657" t="s">
        <v>1462</v>
      </c>
      <c r="L16" s="657" t="s">
        <v>2257</v>
      </c>
      <c r="M16" s="657" t="s">
        <v>2257</v>
      </c>
      <c r="N16" s="657" t="s">
        <v>2257</v>
      </c>
      <c r="O16" s="657" t="s">
        <v>72</v>
      </c>
      <c r="P16" s="657">
        <v>48601588</v>
      </c>
      <c r="Q16" s="657">
        <v>49007</v>
      </c>
      <c r="R16" s="657" t="s">
        <v>73</v>
      </c>
      <c r="S16" s="657">
        <v>42</v>
      </c>
      <c r="T16" s="657" t="s">
        <v>13</v>
      </c>
      <c r="U16" s="657">
        <v>14</v>
      </c>
      <c r="V16" s="657" t="s">
        <v>74</v>
      </c>
      <c r="W16" s="657" t="s">
        <v>1526</v>
      </c>
      <c r="X16" s="657" t="s">
        <v>2257</v>
      </c>
      <c r="Y16" s="657" t="s">
        <v>75</v>
      </c>
      <c r="Z16" s="657" t="s">
        <v>2271</v>
      </c>
      <c r="AA16" s="657" t="s">
        <v>76</v>
      </c>
      <c r="AB16" s="657" t="s">
        <v>77</v>
      </c>
    </row>
    <row r="17" spans="1:28">
      <c r="A17" s="657">
        <v>26419409</v>
      </c>
      <c r="B17" s="657" t="s">
        <v>2257</v>
      </c>
      <c r="C17" s="657" t="s">
        <v>1462</v>
      </c>
      <c r="D17" s="657" t="s">
        <v>1362</v>
      </c>
      <c r="E17" s="657" t="s">
        <v>2258</v>
      </c>
      <c r="F17" s="657" t="s">
        <v>2069</v>
      </c>
      <c r="G17" s="657" t="s">
        <v>78</v>
      </c>
      <c r="H17" s="657" t="s">
        <v>2070</v>
      </c>
      <c r="I17" s="657" t="s">
        <v>2071</v>
      </c>
      <c r="J17" s="657" t="s">
        <v>2257</v>
      </c>
      <c r="K17" s="657" t="s">
        <v>1462</v>
      </c>
      <c r="L17" s="657" t="s">
        <v>2257</v>
      </c>
      <c r="M17" s="657" t="s">
        <v>2257</v>
      </c>
      <c r="N17" s="657" t="s">
        <v>2257</v>
      </c>
      <c r="O17" s="657" t="s">
        <v>11</v>
      </c>
      <c r="P17" s="657">
        <v>203766</v>
      </c>
      <c r="Q17" s="657">
        <v>49008</v>
      </c>
      <c r="R17" s="657" t="s">
        <v>79</v>
      </c>
      <c r="S17" s="657">
        <v>47</v>
      </c>
      <c r="T17" s="657" t="s">
        <v>80</v>
      </c>
      <c r="U17" s="657">
        <v>16</v>
      </c>
      <c r="V17" s="657" t="s">
        <v>81</v>
      </c>
      <c r="W17" s="657" t="s">
        <v>1526</v>
      </c>
      <c r="X17" s="657" t="s">
        <v>2257</v>
      </c>
      <c r="Y17" s="657" t="s">
        <v>82</v>
      </c>
      <c r="Z17" s="657" t="s">
        <v>83</v>
      </c>
      <c r="AA17" s="657" t="s">
        <v>84</v>
      </c>
      <c r="AB17" s="657" t="s">
        <v>85</v>
      </c>
    </row>
    <row r="18" spans="1:28">
      <c r="A18" s="657">
        <v>26355171</v>
      </c>
      <c r="B18" s="657">
        <v>151703009</v>
      </c>
      <c r="C18" s="657" t="s">
        <v>1461</v>
      </c>
      <c r="D18" s="657" t="s">
        <v>1362</v>
      </c>
      <c r="E18" s="657" t="s">
        <v>2258</v>
      </c>
      <c r="F18" s="657" t="s">
        <v>2213</v>
      </c>
      <c r="G18" s="657" t="s">
        <v>86</v>
      </c>
      <c r="H18" s="657" t="s">
        <v>2214</v>
      </c>
      <c r="I18" s="657" t="s">
        <v>2215</v>
      </c>
      <c r="J18" s="657" t="s">
        <v>2257</v>
      </c>
      <c r="K18" s="657" t="s">
        <v>1462</v>
      </c>
      <c r="L18" s="657" t="s">
        <v>2257</v>
      </c>
      <c r="M18" s="657" t="s">
        <v>2257</v>
      </c>
      <c r="N18" s="657" t="s">
        <v>2257</v>
      </c>
      <c r="O18" s="657" t="s">
        <v>87</v>
      </c>
      <c r="P18" s="657">
        <v>47782286</v>
      </c>
      <c r="Q18" s="657">
        <v>49007</v>
      </c>
      <c r="R18" s="657" t="s">
        <v>88</v>
      </c>
      <c r="S18" s="657">
        <v>42</v>
      </c>
      <c r="T18" s="657" t="s">
        <v>13</v>
      </c>
      <c r="U18" s="657">
        <v>14</v>
      </c>
      <c r="V18" s="657" t="s">
        <v>89</v>
      </c>
      <c r="W18" s="657" t="s">
        <v>45</v>
      </c>
      <c r="X18" s="657" t="s">
        <v>1644</v>
      </c>
      <c r="Y18" s="657" t="s">
        <v>90</v>
      </c>
      <c r="Z18" s="657" t="s">
        <v>2268</v>
      </c>
      <c r="AA18" s="657" t="s">
        <v>91</v>
      </c>
      <c r="AB18" s="657" t="s">
        <v>92</v>
      </c>
    </row>
    <row r="19" spans="1:28">
      <c r="A19" s="657">
        <v>26355202</v>
      </c>
      <c r="B19" s="657">
        <v>54492198</v>
      </c>
      <c r="C19" s="657" t="s">
        <v>1461</v>
      </c>
      <c r="D19" s="657" t="s">
        <v>1362</v>
      </c>
      <c r="E19" s="657" t="s">
        <v>2258</v>
      </c>
      <c r="F19" s="657" t="s">
        <v>93</v>
      </c>
      <c r="G19" s="657" t="s">
        <v>2257</v>
      </c>
      <c r="H19" s="657" t="s">
        <v>94</v>
      </c>
      <c r="I19" s="657" t="s">
        <v>2071</v>
      </c>
      <c r="J19" s="657" t="s">
        <v>2257</v>
      </c>
      <c r="K19" s="657" t="s">
        <v>1462</v>
      </c>
      <c r="L19" s="657" t="s">
        <v>2257</v>
      </c>
      <c r="M19" s="657" t="s">
        <v>2257</v>
      </c>
      <c r="N19" s="657" t="s">
        <v>2257</v>
      </c>
      <c r="O19" s="657" t="s">
        <v>11</v>
      </c>
      <c r="P19" s="657">
        <v>63916119</v>
      </c>
      <c r="Q19" s="657">
        <v>49013</v>
      </c>
      <c r="R19" s="657" t="s">
        <v>2257</v>
      </c>
      <c r="S19" s="657">
        <v>65</v>
      </c>
      <c r="T19" s="657" t="s">
        <v>95</v>
      </c>
      <c r="U19" s="657">
        <v>16</v>
      </c>
      <c r="V19" s="657" t="s">
        <v>2257</v>
      </c>
      <c r="W19" s="657" t="s">
        <v>1526</v>
      </c>
      <c r="X19" s="657" t="s">
        <v>2257</v>
      </c>
      <c r="Y19" s="657" t="s">
        <v>96</v>
      </c>
      <c r="Z19" s="657" t="s">
        <v>30</v>
      </c>
      <c r="AA19" s="657" t="s">
        <v>1462</v>
      </c>
      <c r="AB19" s="657" t="s">
        <v>1462</v>
      </c>
    </row>
    <row r="20" spans="1:28">
      <c r="A20" s="657">
        <v>26355209</v>
      </c>
      <c r="B20" s="657">
        <v>151703089</v>
      </c>
      <c r="C20" s="657" t="s">
        <v>1461</v>
      </c>
      <c r="D20" s="657" t="s">
        <v>1362</v>
      </c>
      <c r="E20" s="657" t="s">
        <v>2258</v>
      </c>
      <c r="F20" s="657" t="s">
        <v>2183</v>
      </c>
      <c r="G20" s="657" t="s">
        <v>97</v>
      </c>
      <c r="H20" s="657" t="s">
        <v>2184</v>
      </c>
      <c r="I20" s="657" t="s">
        <v>2120</v>
      </c>
      <c r="J20" s="657" t="s">
        <v>2257</v>
      </c>
      <c r="K20" s="657" t="s">
        <v>1462</v>
      </c>
      <c r="L20" s="657" t="s">
        <v>2257</v>
      </c>
      <c r="M20" s="657" t="s">
        <v>2257</v>
      </c>
      <c r="N20" s="657" t="s">
        <v>2257</v>
      </c>
      <c r="O20" s="657" t="s">
        <v>98</v>
      </c>
      <c r="P20" s="657">
        <v>57135317</v>
      </c>
      <c r="Q20" s="657">
        <v>49014</v>
      </c>
      <c r="R20" s="657" t="s">
        <v>2257</v>
      </c>
      <c r="S20" s="657">
        <v>65</v>
      </c>
      <c r="T20" s="657" t="s">
        <v>13</v>
      </c>
      <c r="U20" s="657">
        <v>49</v>
      </c>
      <c r="V20" s="657" t="s">
        <v>2257</v>
      </c>
      <c r="W20" s="657" t="s">
        <v>1526</v>
      </c>
      <c r="X20" s="657" t="s">
        <v>2257</v>
      </c>
      <c r="Y20" s="657" t="s">
        <v>99</v>
      </c>
      <c r="Z20" s="657" t="s">
        <v>30</v>
      </c>
      <c r="AA20" s="657" t="s">
        <v>100</v>
      </c>
      <c r="AB20" s="657" t="s">
        <v>101</v>
      </c>
    </row>
    <row r="21" spans="1:28">
      <c r="A21" s="657">
        <v>28535957</v>
      </c>
      <c r="B21" s="657" t="s">
        <v>2257</v>
      </c>
      <c r="C21" s="657" t="s">
        <v>1462</v>
      </c>
      <c r="D21" s="657" t="s">
        <v>1362</v>
      </c>
      <c r="E21" s="657" t="s">
        <v>2258</v>
      </c>
      <c r="F21" s="657" t="s">
        <v>2080</v>
      </c>
      <c r="G21" s="657" t="s">
        <v>2257</v>
      </c>
      <c r="H21" s="657" t="s">
        <v>2081</v>
      </c>
      <c r="I21" s="657" t="s">
        <v>2082</v>
      </c>
      <c r="J21" s="657" t="s">
        <v>2257</v>
      </c>
      <c r="K21" s="657" t="s">
        <v>1462</v>
      </c>
      <c r="L21" s="657" t="s">
        <v>2257</v>
      </c>
      <c r="M21" s="657" t="s">
        <v>2257</v>
      </c>
      <c r="N21" s="657" t="s">
        <v>2257</v>
      </c>
      <c r="O21" s="657" t="s">
        <v>102</v>
      </c>
      <c r="P21" s="657">
        <v>30447388</v>
      </c>
      <c r="Q21" s="657">
        <v>4210014</v>
      </c>
      <c r="R21" s="657" t="s">
        <v>103</v>
      </c>
      <c r="S21" s="657">
        <v>65</v>
      </c>
      <c r="T21" s="657" t="s">
        <v>104</v>
      </c>
      <c r="U21" s="657">
        <v>16</v>
      </c>
      <c r="V21" s="657" t="s">
        <v>2257</v>
      </c>
      <c r="W21" s="657" t="s">
        <v>45</v>
      </c>
      <c r="X21" s="657" t="s">
        <v>1644</v>
      </c>
      <c r="Y21" s="657" t="s">
        <v>105</v>
      </c>
      <c r="Z21" s="657" t="s">
        <v>2271</v>
      </c>
      <c r="AA21" s="657" t="s">
        <v>2257</v>
      </c>
      <c r="AB21" s="657" t="s">
        <v>106</v>
      </c>
    </row>
    <row r="22" spans="1:28">
      <c r="A22" s="657">
        <v>26568917</v>
      </c>
      <c r="B22" s="657" t="s">
        <v>2257</v>
      </c>
      <c r="C22" s="657" t="s">
        <v>1462</v>
      </c>
      <c r="D22" s="657" t="s">
        <v>1362</v>
      </c>
      <c r="E22" s="657" t="s">
        <v>2258</v>
      </c>
      <c r="F22" s="657" t="s">
        <v>107</v>
      </c>
      <c r="G22" s="657" t="s">
        <v>2257</v>
      </c>
      <c r="H22" s="657" t="s">
        <v>108</v>
      </c>
      <c r="I22" s="657" t="s">
        <v>2123</v>
      </c>
      <c r="J22" s="657" t="s">
        <v>2257</v>
      </c>
      <c r="K22" s="657" t="s">
        <v>1462</v>
      </c>
      <c r="L22" s="657" t="s">
        <v>2257</v>
      </c>
      <c r="M22" s="657" t="s">
        <v>2257</v>
      </c>
      <c r="N22" s="657" t="s">
        <v>2257</v>
      </c>
      <c r="O22" s="657" t="s">
        <v>109</v>
      </c>
      <c r="P22" s="657">
        <v>8386401</v>
      </c>
      <c r="Q22" s="657">
        <v>13146</v>
      </c>
      <c r="R22" s="657" t="s">
        <v>2257</v>
      </c>
      <c r="S22" s="657">
        <v>42</v>
      </c>
      <c r="T22" s="657" t="s">
        <v>110</v>
      </c>
      <c r="U22" s="657">
        <v>12</v>
      </c>
      <c r="V22" s="657" t="s">
        <v>2257</v>
      </c>
      <c r="W22" s="657" t="s">
        <v>1526</v>
      </c>
      <c r="X22" s="657" t="s">
        <v>2257</v>
      </c>
      <c r="Y22" s="657" t="s">
        <v>111</v>
      </c>
      <c r="Z22" s="657" t="s">
        <v>112</v>
      </c>
      <c r="AA22" s="657" t="s">
        <v>113</v>
      </c>
      <c r="AB22" s="657" t="s">
        <v>1462</v>
      </c>
    </row>
    <row r="23" spans="1:28">
      <c r="A23" s="657">
        <v>26355189</v>
      </c>
      <c r="B23" s="657">
        <v>35692616</v>
      </c>
      <c r="C23" s="657" t="s">
        <v>1461</v>
      </c>
      <c r="D23" s="657" t="s">
        <v>1362</v>
      </c>
      <c r="E23" s="657" t="s">
        <v>2258</v>
      </c>
      <c r="F23" s="657" t="s">
        <v>2164</v>
      </c>
      <c r="G23" s="657" t="s">
        <v>2257</v>
      </c>
      <c r="H23" s="657" t="s">
        <v>2165</v>
      </c>
      <c r="I23" s="657" t="s">
        <v>2112</v>
      </c>
      <c r="J23" s="657" t="s">
        <v>2257</v>
      </c>
      <c r="K23" s="657" t="s">
        <v>1462</v>
      </c>
      <c r="L23" s="657" t="s">
        <v>2257</v>
      </c>
      <c r="M23" s="657" t="s">
        <v>2257</v>
      </c>
      <c r="N23" s="657" t="s">
        <v>2257</v>
      </c>
      <c r="O23" s="657" t="s">
        <v>114</v>
      </c>
      <c r="P23" s="657">
        <v>873063</v>
      </c>
      <c r="Q23" s="657">
        <v>49001</v>
      </c>
      <c r="R23" s="657" t="s">
        <v>115</v>
      </c>
      <c r="S23" s="657">
        <v>47</v>
      </c>
      <c r="T23" s="657" t="s">
        <v>13</v>
      </c>
      <c r="U23" s="657">
        <v>49</v>
      </c>
      <c r="V23" s="657" t="s">
        <v>116</v>
      </c>
      <c r="W23" s="657" t="s">
        <v>1526</v>
      </c>
      <c r="X23" s="657" t="s">
        <v>2257</v>
      </c>
      <c r="Y23" s="657" t="s">
        <v>117</v>
      </c>
      <c r="Z23" s="657" t="s">
        <v>30</v>
      </c>
      <c r="AA23" s="657" t="s">
        <v>118</v>
      </c>
      <c r="AB23" s="657" t="s">
        <v>119</v>
      </c>
    </row>
    <row r="24" spans="1:28">
      <c r="A24" s="657">
        <v>26568923</v>
      </c>
      <c r="B24" s="657" t="s">
        <v>2257</v>
      </c>
      <c r="C24" s="657" t="s">
        <v>1462</v>
      </c>
      <c r="D24" s="657" t="s">
        <v>1362</v>
      </c>
      <c r="E24" s="657" t="s">
        <v>2258</v>
      </c>
      <c r="F24" s="657" t="s">
        <v>120</v>
      </c>
      <c r="G24" s="657" t="s">
        <v>2257</v>
      </c>
      <c r="H24" s="657" t="s">
        <v>121</v>
      </c>
      <c r="I24" s="657" t="s">
        <v>2168</v>
      </c>
      <c r="J24" s="657" t="s">
        <v>2257</v>
      </c>
      <c r="K24" s="657" t="s">
        <v>1462</v>
      </c>
      <c r="L24" s="657" t="s">
        <v>2257</v>
      </c>
      <c r="M24" s="657" t="s">
        <v>2257</v>
      </c>
      <c r="N24" s="657" t="s">
        <v>2257</v>
      </c>
      <c r="O24" s="657">
        <v>7412000</v>
      </c>
      <c r="P24" s="657">
        <v>8585000</v>
      </c>
      <c r="Q24" s="657">
        <v>13111</v>
      </c>
      <c r="R24" s="657" t="s">
        <v>2257</v>
      </c>
      <c r="S24" s="657">
        <v>81</v>
      </c>
      <c r="T24" s="657" t="s">
        <v>2257</v>
      </c>
      <c r="U24" s="657">
        <v>12</v>
      </c>
      <c r="V24" s="657" t="s">
        <v>2257</v>
      </c>
      <c r="W24" s="657" t="s">
        <v>1526</v>
      </c>
      <c r="X24" s="657" t="s">
        <v>2257</v>
      </c>
      <c r="Y24" s="657" t="s">
        <v>122</v>
      </c>
      <c r="Z24" s="657" t="s">
        <v>123</v>
      </c>
      <c r="AA24" s="657" t="s">
        <v>124</v>
      </c>
      <c r="AB24" s="657" t="s">
        <v>1462</v>
      </c>
    </row>
    <row r="25" spans="1:28">
      <c r="A25" s="657">
        <v>26568925</v>
      </c>
      <c r="B25" s="657" t="s">
        <v>2257</v>
      </c>
      <c r="C25" s="657" t="s">
        <v>1462</v>
      </c>
      <c r="D25" s="657" t="s">
        <v>1362</v>
      </c>
      <c r="E25" s="657" t="s">
        <v>2258</v>
      </c>
      <c r="F25" s="657" t="s">
        <v>125</v>
      </c>
      <c r="G25" s="657" t="s">
        <v>2257</v>
      </c>
      <c r="H25" s="657" t="s">
        <v>126</v>
      </c>
      <c r="I25" s="657" t="s">
        <v>127</v>
      </c>
      <c r="J25" s="657" t="s">
        <v>2257</v>
      </c>
      <c r="K25" s="657" t="s">
        <v>1462</v>
      </c>
      <c r="L25" s="657" t="s">
        <v>2257</v>
      </c>
      <c r="M25" s="657" t="s">
        <v>2257</v>
      </c>
      <c r="N25" s="657" t="s">
        <v>2257</v>
      </c>
      <c r="O25" s="657" t="s">
        <v>128</v>
      </c>
      <c r="P25" s="657">
        <v>36845477</v>
      </c>
      <c r="Q25" s="657">
        <v>49013</v>
      </c>
      <c r="R25" s="657" t="s">
        <v>2257</v>
      </c>
      <c r="S25" s="657">
        <v>65</v>
      </c>
      <c r="T25" s="657" t="s">
        <v>129</v>
      </c>
      <c r="U25" s="657">
        <v>16</v>
      </c>
      <c r="V25" s="657" t="s">
        <v>2257</v>
      </c>
      <c r="W25" s="657" t="s">
        <v>1526</v>
      </c>
      <c r="X25" s="657" t="s">
        <v>2257</v>
      </c>
      <c r="Y25" s="657" t="s">
        <v>130</v>
      </c>
      <c r="Z25" s="657" t="s">
        <v>2268</v>
      </c>
      <c r="AA25" s="657" t="s">
        <v>131</v>
      </c>
      <c r="AB25" s="657" t="s">
        <v>132</v>
      </c>
    </row>
    <row r="26" spans="1:28">
      <c r="A26" s="657">
        <v>26355172</v>
      </c>
      <c r="B26" s="657">
        <v>42582599</v>
      </c>
      <c r="C26" s="657" t="s">
        <v>1461</v>
      </c>
      <c r="D26" s="657" t="s">
        <v>1362</v>
      </c>
      <c r="E26" s="657" t="s">
        <v>2258</v>
      </c>
      <c r="F26" s="657" t="s">
        <v>2152</v>
      </c>
      <c r="G26" s="657" t="s">
        <v>2257</v>
      </c>
      <c r="H26" s="657" t="s">
        <v>2153</v>
      </c>
      <c r="I26" s="657" t="s">
        <v>2154</v>
      </c>
      <c r="J26" s="657" t="s">
        <v>2257</v>
      </c>
      <c r="K26" s="657" t="s">
        <v>1462</v>
      </c>
      <c r="L26" s="657" t="s">
        <v>2257</v>
      </c>
      <c r="M26" s="657" t="s">
        <v>2257</v>
      </c>
      <c r="N26" s="657" t="s">
        <v>2257</v>
      </c>
      <c r="O26" s="657" t="s">
        <v>133</v>
      </c>
      <c r="P26" s="657">
        <v>46170569</v>
      </c>
      <c r="Q26" s="657">
        <v>49007</v>
      </c>
      <c r="R26" s="657" t="s">
        <v>2257</v>
      </c>
      <c r="S26" s="657">
        <v>42</v>
      </c>
      <c r="T26" s="657" t="s">
        <v>2257</v>
      </c>
      <c r="U26" s="657">
        <v>14</v>
      </c>
      <c r="V26" s="657" t="s">
        <v>2257</v>
      </c>
      <c r="W26" s="657" t="s">
        <v>1526</v>
      </c>
      <c r="X26" s="657" t="s">
        <v>2257</v>
      </c>
      <c r="Y26" s="657" t="s">
        <v>2257</v>
      </c>
      <c r="Z26" s="657" t="s">
        <v>2257</v>
      </c>
      <c r="AA26" s="657" t="s">
        <v>134</v>
      </c>
      <c r="AB26" s="657" t="s">
        <v>135</v>
      </c>
    </row>
    <row r="27" spans="1:28">
      <c r="A27" s="657">
        <v>27192154</v>
      </c>
      <c r="B27" s="657" t="s">
        <v>2257</v>
      </c>
      <c r="C27" s="657" t="s">
        <v>1462</v>
      </c>
      <c r="D27" s="657" t="s">
        <v>1362</v>
      </c>
      <c r="E27" s="657" t="s">
        <v>2258</v>
      </c>
      <c r="F27" s="657" t="s">
        <v>136</v>
      </c>
      <c r="G27" s="657" t="s">
        <v>137</v>
      </c>
      <c r="H27" s="657" t="s">
        <v>2129</v>
      </c>
      <c r="I27" s="657" t="s">
        <v>138</v>
      </c>
      <c r="J27" s="657" t="s">
        <v>2257</v>
      </c>
      <c r="K27" s="657" t="s">
        <v>1462</v>
      </c>
      <c r="L27" s="657" t="s">
        <v>2257</v>
      </c>
      <c r="M27" s="657" t="s">
        <v>2257</v>
      </c>
      <c r="N27" s="657" t="s">
        <v>2257</v>
      </c>
      <c r="O27" s="657" t="s">
        <v>139</v>
      </c>
      <c r="P27" s="657">
        <v>30430376</v>
      </c>
      <c r="Q27" s="657">
        <v>41115</v>
      </c>
      <c r="R27" s="657" t="s">
        <v>20</v>
      </c>
      <c r="S27" s="657">
        <v>65</v>
      </c>
      <c r="T27" s="657" t="s">
        <v>140</v>
      </c>
      <c r="U27" s="657">
        <v>16</v>
      </c>
      <c r="V27" s="657" t="s">
        <v>22</v>
      </c>
      <c r="W27" s="657" t="s">
        <v>1526</v>
      </c>
      <c r="X27" s="657" t="s">
        <v>2257</v>
      </c>
      <c r="Y27" s="657" t="s">
        <v>23</v>
      </c>
      <c r="Z27" s="657" t="s">
        <v>141</v>
      </c>
      <c r="AA27" s="657" t="s">
        <v>2257</v>
      </c>
      <c r="AB27" s="657" t="s">
        <v>1462</v>
      </c>
    </row>
    <row r="28" spans="1:28">
      <c r="A28" s="657">
        <v>26355213</v>
      </c>
      <c r="B28" s="657">
        <v>32847102</v>
      </c>
      <c r="C28" s="657" t="s">
        <v>1461</v>
      </c>
      <c r="D28" s="657" t="s">
        <v>1362</v>
      </c>
      <c r="E28" s="657" t="s">
        <v>2258</v>
      </c>
      <c r="F28" s="657" t="s">
        <v>2195</v>
      </c>
      <c r="G28" s="657" t="s">
        <v>2257</v>
      </c>
      <c r="H28" s="657" t="s">
        <v>2196</v>
      </c>
      <c r="I28" s="657" t="s">
        <v>2074</v>
      </c>
      <c r="J28" s="657" t="s">
        <v>2257</v>
      </c>
      <c r="K28" s="657" t="s">
        <v>1462</v>
      </c>
      <c r="L28" s="657" t="s">
        <v>2257</v>
      </c>
      <c r="M28" s="657" t="s">
        <v>2257</v>
      </c>
      <c r="N28" s="657" t="s">
        <v>2257</v>
      </c>
      <c r="O28" s="657" t="s">
        <v>65</v>
      </c>
      <c r="P28" s="657">
        <v>5377703</v>
      </c>
      <c r="Q28" s="657">
        <v>49008</v>
      </c>
      <c r="R28" s="657" t="s">
        <v>2257</v>
      </c>
      <c r="S28" s="657">
        <v>67</v>
      </c>
      <c r="T28" s="657" t="s">
        <v>13</v>
      </c>
      <c r="U28" s="657">
        <v>16</v>
      </c>
      <c r="V28" s="657" t="s">
        <v>2257</v>
      </c>
      <c r="W28" s="657" t="s">
        <v>1526</v>
      </c>
      <c r="X28" s="657" t="s">
        <v>2257</v>
      </c>
      <c r="Y28" s="657" t="s">
        <v>142</v>
      </c>
      <c r="Z28" s="657" t="s">
        <v>2268</v>
      </c>
      <c r="AA28" s="657" t="s">
        <v>143</v>
      </c>
      <c r="AB28" s="657" t="s">
        <v>144</v>
      </c>
    </row>
    <row r="29" spans="1:28">
      <c r="A29" s="657">
        <v>26355217</v>
      </c>
      <c r="B29" s="657">
        <v>151703095</v>
      </c>
      <c r="C29" s="657" t="s">
        <v>1461</v>
      </c>
      <c r="D29" s="657" t="s">
        <v>1362</v>
      </c>
      <c r="E29" s="657" t="s">
        <v>2258</v>
      </c>
      <c r="F29" s="657" t="s">
        <v>2121</v>
      </c>
      <c r="G29" s="657" t="s">
        <v>2257</v>
      </c>
      <c r="H29" s="657" t="s">
        <v>2122</v>
      </c>
      <c r="I29" s="657" t="s">
        <v>2123</v>
      </c>
      <c r="J29" s="657" t="s">
        <v>2257</v>
      </c>
      <c r="K29" s="657" t="s">
        <v>1462</v>
      </c>
      <c r="L29" s="657" t="s">
        <v>2257</v>
      </c>
      <c r="M29" s="657" t="s">
        <v>2257</v>
      </c>
      <c r="N29" s="657" t="s">
        <v>2257</v>
      </c>
      <c r="O29" s="657" t="s">
        <v>145</v>
      </c>
      <c r="P29" s="657">
        <v>7566779</v>
      </c>
      <c r="Q29" s="657" t="s">
        <v>2257</v>
      </c>
      <c r="R29" s="657" t="s">
        <v>2257</v>
      </c>
      <c r="S29" s="657" t="s">
        <v>2257</v>
      </c>
      <c r="T29" s="657" t="s">
        <v>2257</v>
      </c>
      <c r="U29" s="657">
        <v>12</v>
      </c>
      <c r="V29" s="657" t="s">
        <v>2257</v>
      </c>
      <c r="W29" s="657" t="s">
        <v>1526</v>
      </c>
      <c r="X29" s="657" t="s">
        <v>2257</v>
      </c>
      <c r="Y29" s="657" t="s">
        <v>146</v>
      </c>
      <c r="Z29" s="657" t="s">
        <v>147</v>
      </c>
      <c r="AA29" s="657" t="s">
        <v>148</v>
      </c>
      <c r="AB29" s="657" t="s">
        <v>2257</v>
      </c>
    </row>
    <row r="30" spans="1:28">
      <c r="A30" s="657">
        <v>26355204</v>
      </c>
      <c r="B30" s="657">
        <v>151703084</v>
      </c>
      <c r="C30" s="657" t="s">
        <v>1461</v>
      </c>
      <c r="D30" s="657" t="s">
        <v>1362</v>
      </c>
      <c r="E30" s="657" t="s">
        <v>2258</v>
      </c>
      <c r="F30" s="657" t="s">
        <v>149</v>
      </c>
      <c r="G30" s="657" t="s">
        <v>2257</v>
      </c>
      <c r="H30" s="657" t="s">
        <v>150</v>
      </c>
      <c r="I30" s="657" t="s">
        <v>2120</v>
      </c>
      <c r="J30" s="657" t="s">
        <v>2257</v>
      </c>
      <c r="K30" s="657" t="s">
        <v>1462</v>
      </c>
      <c r="L30" s="657" t="s">
        <v>2257</v>
      </c>
      <c r="M30" s="657" t="s">
        <v>2257</v>
      </c>
      <c r="N30" s="657" t="s">
        <v>2257</v>
      </c>
      <c r="O30" s="657" t="s">
        <v>98</v>
      </c>
      <c r="P30" s="657">
        <v>870847</v>
      </c>
      <c r="Q30" s="657">
        <v>49007</v>
      </c>
      <c r="R30" s="657" t="s">
        <v>151</v>
      </c>
      <c r="S30" s="657">
        <v>42</v>
      </c>
      <c r="T30" s="657" t="s">
        <v>152</v>
      </c>
      <c r="U30" s="657">
        <v>14</v>
      </c>
      <c r="V30" s="657" t="s">
        <v>2257</v>
      </c>
      <c r="W30" s="657" t="s">
        <v>2257</v>
      </c>
      <c r="X30" s="657" t="s">
        <v>2257</v>
      </c>
      <c r="Y30" s="657" t="s">
        <v>153</v>
      </c>
      <c r="Z30" s="657" t="s">
        <v>2268</v>
      </c>
      <c r="AA30" s="657" t="s">
        <v>154</v>
      </c>
      <c r="AB30" s="657" t="s">
        <v>155</v>
      </c>
    </row>
    <row r="31" spans="1:28">
      <c r="A31" s="657">
        <v>26417110</v>
      </c>
      <c r="B31" s="657" t="s">
        <v>2257</v>
      </c>
      <c r="C31" s="657" t="s">
        <v>1462</v>
      </c>
      <c r="D31" s="657" t="s">
        <v>1362</v>
      </c>
      <c r="E31" s="657" t="s">
        <v>2258</v>
      </c>
      <c r="F31" s="657" t="s">
        <v>2107</v>
      </c>
      <c r="G31" s="657" t="s">
        <v>2257</v>
      </c>
      <c r="H31" s="657" t="s">
        <v>2108</v>
      </c>
      <c r="I31" s="657" t="s">
        <v>2109</v>
      </c>
      <c r="J31" s="657" t="s">
        <v>2257</v>
      </c>
      <c r="K31" s="657" t="s">
        <v>1462</v>
      </c>
      <c r="L31" s="657" t="s">
        <v>2257</v>
      </c>
      <c r="M31" s="657" t="s">
        <v>2257</v>
      </c>
      <c r="N31" s="657" t="s">
        <v>2257</v>
      </c>
      <c r="O31" s="657" t="s">
        <v>98</v>
      </c>
      <c r="P31" s="657">
        <v>70562047</v>
      </c>
      <c r="Q31" s="657">
        <v>49014</v>
      </c>
      <c r="R31" s="657" t="s">
        <v>2257</v>
      </c>
      <c r="S31" s="657">
        <v>47</v>
      </c>
      <c r="T31" s="657" t="s">
        <v>156</v>
      </c>
      <c r="U31" s="657">
        <v>16</v>
      </c>
      <c r="V31" s="657" t="s">
        <v>2257</v>
      </c>
      <c r="W31" s="657" t="s">
        <v>1526</v>
      </c>
      <c r="X31" s="657" t="s">
        <v>2257</v>
      </c>
      <c r="Y31" s="657" t="s">
        <v>157</v>
      </c>
      <c r="Z31" s="657" t="s">
        <v>83</v>
      </c>
      <c r="AA31" s="657" t="s">
        <v>158</v>
      </c>
      <c r="AB31" s="657" t="s">
        <v>159</v>
      </c>
    </row>
    <row r="32" spans="1:28">
      <c r="A32" s="657">
        <v>26355198</v>
      </c>
      <c r="B32" s="657">
        <v>151703277</v>
      </c>
      <c r="C32" s="657" t="s">
        <v>1461</v>
      </c>
      <c r="D32" s="657" t="s">
        <v>1362</v>
      </c>
      <c r="E32" s="657" t="s">
        <v>2258</v>
      </c>
      <c r="F32" s="657" t="s">
        <v>2222</v>
      </c>
      <c r="G32" s="657" t="s">
        <v>160</v>
      </c>
      <c r="H32" s="657" t="s">
        <v>2223</v>
      </c>
      <c r="I32" s="657" t="s">
        <v>2071</v>
      </c>
      <c r="J32" s="657" t="s">
        <v>2257</v>
      </c>
      <c r="K32" s="657" t="s">
        <v>1462</v>
      </c>
      <c r="L32" s="657" t="s">
        <v>2257</v>
      </c>
      <c r="M32" s="657" t="s">
        <v>2257</v>
      </c>
      <c r="N32" s="657" t="s">
        <v>2257</v>
      </c>
      <c r="O32" s="657" t="s">
        <v>11</v>
      </c>
      <c r="P32" s="657">
        <v>21971200</v>
      </c>
      <c r="Q32" s="657">
        <v>49001</v>
      </c>
      <c r="R32" s="657" t="s">
        <v>2257</v>
      </c>
      <c r="S32" s="657">
        <v>47</v>
      </c>
      <c r="T32" s="657" t="s">
        <v>161</v>
      </c>
      <c r="U32" s="657">
        <v>14</v>
      </c>
      <c r="V32" s="657" t="s">
        <v>2257</v>
      </c>
      <c r="W32" s="657" t="s">
        <v>1526</v>
      </c>
      <c r="X32" s="657" t="s">
        <v>2257</v>
      </c>
      <c r="Y32" s="657" t="s">
        <v>162</v>
      </c>
      <c r="Z32" s="657" t="s">
        <v>2268</v>
      </c>
      <c r="AA32" s="657" t="s">
        <v>163</v>
      </c>
      <c r="AB32" s="657" t="s">
        <v>164</v>
      </c>
    </row>
    <row r="33" spans="1:28">
      <c r="A33" s="657">
        <v>26414029</v>
      </c>
      <c r="B33" s="657" t="s">
        <v>2257</v>
      </c>
      <c r="C33" s="657" t="s">
        <v>1462</v>
      </c>
      <c r="D33" s="657" t="s">
        <v>1362</v>
      </c>
      <c r="E33" s="657" t="s">
        <v>2258</v>
      </c>
      <c r="F33" s="657" t="s">
        <v>2185</v>
      </c>
      <c r="G33" s="657" t="s">
        <v>165</v>
      </c>
      <c r="H33" s="657" t="s">
        <v>2186</v>
      </c>
      <c r="I33" s="657" t="s">
        <v>2187</v>
      </c>
      <c r="J33" s="657" t="s">
        <v>2257</v>
      </c>
      <c r="K33" s="657" t="s">
        <v>1462</v>
      </c>
      <c r="L33" s="657" t="s">
        <v>2257</v>
      </c>
      <c r="M33" s="657" t="s">
        <v>2257</v>
      </c>
      <c r="N33" s="657" t="s">
        <v>2257</v>
      </c>
      <c r="O33" s="657" t="s">
        <v>166</v>
      </c>
      <c r="P33" s="657">
        <v>83733384</v>
      </c>
      <c r="Q33" s="657">
        <v>49007</v>
      </c>
      <c r="R33" s="657" t="s">
        <v>167</v>
      </c>
      <c r="S33" s="657">
        <v>41</v>
      </c>
      <c r="T33" s="657" t="s">
        <v>168</v>
      </c>
      <c r="U33" s="657">
        <v>14</v>
      </c>
      <c r="V33" s="657" t="s">
        <v>169</v>
      </c>
      <c r="W33" s="657" t="s">
        <v>1526</v>
      </c>
      <c r="X33" s="657" t="s">
        <v>2257</v>
      </c>
      <c r="Y33" s="657" t="s">
        <v>170</v>
      </c>
      <c r="Z33" s="657" t="s">
        <v>2268</v>
      </c>
      <c r="AA33" s="657" t="s">
        <v>171</v>
      </c>
      <c r="AB33" s="657" t="s">
        <v>172</v>
      </c>
    </row>
    <row r="34" spans="1:28">
      <c r="A34" s="657">
        <v>26357578</v>
      </c>
      <c r="B34" s="657">
        <v>32447451</v>
      </c>
      <c r="C34" s="657" t="s">
        <v>1461</v>
      </c>
      <c r="D34" s="657" t="s">
        <v>1362</v>
      </c>
      <c r="E34" s="657" t="s">
        <v>2258</v>
      </c>
      <c r="F34" s="657" t="s">
        <v>2090</v>
      </c>
      <c r="G34" s="657" t="s">
        <v>2257</v>
      </c>
      <c r="H34" s="657" t="s">
        <v>2091</v>
      </c>
      <c r="I34" s="657" t="s">
        <v>2092</v>
      </c>
      <c r="J34" s="657" t="s">
        <v>2257</v>
      </c>
      <c r="K34" s="657" t="s">
        <v>1462</v>
      </c>
      <c r="L34" s="657" t="s">
        <v>2257</v>
      </c>
      <c r="M34" s="657" t="s">
        <v>2257</v>
      </c>
      <c r="N34" s="657" t="s">
        <v>2257</v>
      </c>
      <c r="O34" s="657" t="s">
        <v>173</v>
      </c>
      <c r="P34" s="657">
        <v>99755494</v>
      </c>
      <c r="Q34" s="657">
        <v>41001</v>
      </c>
      <c r="R34" s="657" t="s">
        <v>174</v>
      </c>
      <c r="S34" s="657">
        <v>90</v>
      </c>
      <c r="T34" s="657" t="s">
        <v>175</v>
      </c>
      <c r="U34" s="657">
        <v>31</v>
      </c>
      <c r="V34" s="657" t="s">
        <v>176</v>
      </c>
      <c r="W34" s="657" t="s">
        <v>1526</v>
      </c>
      <c r="X34" s="657" t="s">
        <v>2257</v>
      </c>
      <c r="Y34" s="657" t="s">
        <v>177</v>
      </c>
      <c r="Z34" s="657" t="s">
        <v>178</v>
      </c>
      <c r="AA34" s="657" t="s">
        <v>179</v>
      </c>
      <c r="AB34" s="657" t="s">
        <v>180</v>
      </c>
    </row>
    <row r="35" spans="1:28">
      <c r="A35" s="657">
        <v>26355194</v>
      </c>
      <c r="B35" s="657">
        <v>151703275</v>
      </c>
      <c r="C35" s="657" t="s">
        <v>1461</v>
      </c>
      <c r="D35" s="657" t="s">
        <v>1362</v>
      </c>
      <c r="E35" s="657" t="s">
        <v>2258</v>
      </c>
      <c r="F35" s="657" t="s">
        <v>2190</v>
      </c>
      <c r="G35" s="657" t="s">
        <v>181</v>
      </c>
      <c r="H35" s="657" t="s">
        <v>2191</v>
      </c>
      <c r="I35" s="657" t="s">
        <v>2192</v>
      </c>
      <c r="J35" s="657" t="s">
        <v>2257</v>
      </c>
      <c r="K35" s="657" t="s">
        <v>1462</v>
      </c>
      <c r="L35" s="657" t="s">
        <v>2257</v>
      </c>
      <c r="M35" s="657" t="s">
        <v>2257</v>
      </c>
      <c r="N35" s="657" t="s">
        <v>2257</v>
      </c>
      <c r="O35" s="657" t="s">
        <v>19</v>
      </c>
      <c r="P35" s="657">
        <v>869844</v>
      </c>
      <c r="Q35" s="657">
        <v>49008</v>
      </c>
      <c r="R35" s="657" t="s">
        <v>2257</v>
      </c>
      <c r="S35" s="657">
        <v>47</v>
      </c>
      <c r="T35" s="657" t="s">
        <v>52</v>
      </c>
      <c r="U35" s="657">
        <v>16</v>
      </c>
      <c r="V35" s="657" t="s">
        <v>2257</v>
      </c>
      <c r="W35" s="657" t="s">
        <v>1526</v>
      </c>
      <c r="X35" s="657" t="s">
        <v>2257</v>
      </c>
      <c r="Y35" s="657" t="s">
        <v>182</v>
      </c>
      <c r="Z35" s="657" t="s">
        <v>1528</v>
      </c>
      <c r="AA35" s="657" t="s">
        <v>183</v>
      </c>
      <c r="AB35" s="657" t="s">
        <v>184</v>
      </c>
    </row>
    <row r="36" spans="1:28">
      <c r="A36" s="657">
        <v>26355208</v>
      </c>
      <c r="B36" s="657">
        <v>151703088</v>
      </c>
      <c r="C36" s="657" t="s">
        <v>1461</v>
      </c>
      <c r="D36" s="657" t="s">
        <v>1362</v>
      </c>
      <c r="E36" s="657" t="s">
        <v>2258</v>
      </c>
      <c r="F36" s="657" t="s">
        <v>2207</v>
      </c>
      <c r="G36" s="657" t="s">
        <v>185</v>
      </c>
      <c r="H36" s="657" t="s">
        <v>2208</v>
      </c>
      <c r="I36" s="657" t="s">
        <v>2120</v>
      </c>
      <c r="J36" s="657" t="s">
        <v>2257</v>
      </c>
      <c r="K36" s="657" t="s">
        <v>1462</v>
      </c>
      <c r="L36" s="657" t="s">
        <v>2257</v>
      </c>
      <c r="M36" s="657" t="s">
        <v>2257</v>
      </c>
      <c r="N36" s="657" t="s">
        <v>2257</v>
      </c>
      <c r="O36" s="657" t="s">
        <v>98</v>
      </c>
      <c r="P36" s="657">
        <v>54713630</v>
      </c>
      <c r="Q36" s="657">
        <v>49014</v>
      </c>
      <c r="R36" s="657" t="s">
        <v>2257</v>
      </c>
      <c r="S36" s="657">
        <v>65</v>
      </c>
      <c r="T36" s="657" t="s">
        <v>186</v>
      </c>
      <c r="U36" s="657">
        <v>16</v>
      </c>
      <c r="V36" s="657" t="s">
        <v>2257</v>
      </c>
      <c r="W36" s="657" t="s">
        <v>1526</v>
      </c>
      <c r="X36" s="657" t="s">
        <v>2257</v>
      </c>
      <c r="Y36" s="657" t="s">
        <v>187</v>
      </c>
      <c r="Z36" s="657" t="s">
        <v>2268</v>
      </c>
      <c r="AA36" s="657" t="s">
        <v>188</v>
      </c>
      <c r="AB36" s="657" t="s">
        <v>189</v>
      </c>
    </row>
    <row r="37" spans="1:28">
      <c r="A37" s="657">
        <v>27051140</v>
      </c>
      <c r="B37" s="657" t="s">
        <v>2257</v>
      </c>
      <c r="C37" s="657" t="s">
        <v>1462</v>
      </c>
      <c r="D37" s="657" t="s">
        <v>1362</v>
      </c>
      <c r="E37" s="657" t="s">
        <v>2258</v>
      </c>
      <c r="F37" s="657" t="s">
        <v>2096</v>
      </c>
      <c r="G37" s="657" t="s">
        <v>58</v>
      </c>
      <c r="H37" s="657" t="s">
        <v>2097</v>
      </c>
      <c r="I37" s="657" t="s">
        <v>2098</v>
      </c>
      <c r="J37" s="657" t="s">
        <v>2257</v>
      </c>
      <c r="K37" s="657" t="s">
        <v>1462</v>
      </c>
      <c r="L37" s="657" t="s">
        <v>2257</v>
      </c>
      <c r="M37" s="657" t="s">
        <v>2257</v>
      </c>
      <c r="N37" s="657" t="s">
        <v>2257</v>
      </c>
      <c r="O37" s="657" t="s">
        <v>50</v>
      </c>
      <c r="P37" s="657">
        <v>76851389</v>
      </c>
      <c r="Q37" s="657">
        <v>49011</v>
      </c>
      <c r="R37" s="657" t="s">
        <v>59</v>
      </c>
      <c r="S37" s="657">
        <v>47</v>
      </c>
      <c r="T37" s="657" t="s">
        <v>60</v>
      </c>
      <c r="U37" s="657">
        <v>34</v>
      </c>
      <c r="V37" s="657" t="s">
        <v>190</v>
      </c>
      <c r="W37" s="657" t="s">
        <v>1526</v>
      </c>
      <c r="X37" s="657" t="s">
        <v>2257</v>
      </c>
      <c r="Y37" s="657" t="s">
        <v>61</v>
      </c>
      <c r="Z37" s="657" t="s">
        <v>1528</v>
      </c>
      <c r="AA37" s="657" t="s">
        <v>2257</v>
      </c>
      <c r="AB37" s="657" t="s">
        <v>63</v>
      </c>
    </row>
    <row r="38" spans="1:28">
      <c r="A38" s="657">
        <v>26355205</v>
      </c>
      <c r="B38" s="657">
        <v>151703085</v>
      </c>
      <c r="C38" s="657" t="s">
        <v>1461</v>
      </c>
      <c r="D38" s="657" t="s">
        <v>1362</v>
      </c>
      <c r="E38" s="657" t="s">
        <v>2258</v>
      </c>
      <c r="F38" s="657" t="s">
        <v>2169</v>
      </c>
      <c r="G38" s="657" t="s">
        <v>191</v>
      </c>
      <c r="H38" s="657" t="s">
        <v>2170</v>
      </c>
      <c r="I38" s="657" t="s">
        <v>2120</v>
      </c>
      <c r="J38" s="657" t="s">
        <v>2257</v>
      </c>
      <c r="K38" s="657" t="s">
        <v>1462</v>
      </c>
      <c r="L38" s="657" t="s">
        <v>2257</v>
      </c>
      <c r="M38" s="657" t="s">
        <v>2257</v>
      </c>
      <c r="N38" s="657" t="s">
        <v>2257</v>
      </c>
      <c r="O38" s="657" t="s">
        <v>98</v>
      </c>
      <c r="P38" s="657">
        <v>10281454</v>
      </c>
      <c r="Q38" s="657">
        <v>49014</v>
      </c>
      <c r="R38" s="657" t="s">
        <v>192</v>
      </c>
      <c r="S38" s="657">
        <v>81</v>
      </c>
      <c r="T38" s="657" t="s">
        <v>193</v>
      </c>
      <c r="U38" s="657">
        <v>52</v>
      </c>
      <c r="V38" s="657" t="s">
        <v>194</v>
      </c>
      <c r="W38" s="657" t="s">
        <v>1526</v>
      </c>
      <c r="X38" s="657" t="s">
        <v>2257</v>
      </c>
      <c r="Y38" s="657" t="s">
        <v>195</v>
      </c>
      <c r="Z38" s="657" t="s">
        <v>196</v>
      </c>
      <c r="AA38" s="657" t="s">
        <v>197</v>
      </c>
      <c r="AB38" s="657" t="s">
        <v>198</v>
      </c>
    </row>
    <row r="39" spans="1:28">
      <c r="A39" s="657">
        <v>26355218</v>
      </c>
      <c r="B39" s="657">
        <v>151703096</v>
      </c>
      <c r="C39" s="657" t="s">
        <v>1461</v>
      </c>
      <c r="D39" s="657" t="s">
        <v>1362</v>
      </c>
      <c r="E39" s="657" t="s">
        <v>2258</v>
      </c>
      <c r="F39" s="657" t="s">
        <v>199</v>
      </c>
      <c r="G39" s="657" t="s">
        <v>2257</v>
      </c>
      <c r="H39" s="657" t="s">
        <v>200</v>
      </c>
      <c r="I39" s="657" t="s">
        <v>2123</v>
      </c>
      <c r="J39" s="657" t="s">
        <v>2257</v>
      </c>
      <c r="K39" s="657" t="s">
        <v>1462</v>
      </c>
      <c r="L39" s="657" t="s">
        <v>2257</v>
      </c>
      <c r="M39" s="657" t="s">
        <v>2257</v>
      </c>
      <c r="N39" s="657" t="s">
        <v>2257</v>
      </c>
      <c r="O39" s="657" t="s">
        <v>201</v>
      </c>
      <c r="P39" s="657" t="s">
        <v>2257</v>
      </c>
      <c r="Q39" s="657" t="s">
        <v>2257</v>
      </c>
      <c r="R39" s="657" t="s">
        <v>2257</v>
      </c>
      <c r="S39" s="657">
        <v>65</v>
      </c>
      <c r="T39" s="657" t="s">
        <v>202</v>
      </c>
      <c r="U39" s="657" t="s">
        <v>2257</v>
      </c>
      <c r="V39" s="657" t="s">
        <v>2257</v>
      </c>
      <c r="W39" s="657" t="s">
        <v>1526</v>
      </c>
      <c r="X39" s="657" t="s">
        <v>2257</v>
      </c>
      <c r="Y39" s="657" t="s">
        <v>203</v>
      </c>
      <c r="Z39" s="657" t="s">
        <v>30</v>
      </c>
      <c r="AA39" s="657" t="s">
        <v>204</v>
      </c>
      <c r="AB39" s="657" t="s">
        <v>2257</v>
      </c>
    </row>
    <row r="40" spans="1:28">
      <c r="A40" s="657">
        <v>26414646</v>
      </c>
      <c r="B40" s="657" t="s">
        <v>2257</v>
      </c>
      <c r="C40" s="657" t="s">
        <v>1462</v>
      </c>
      <c r="D40" s="657" t="s">
        <v>1362</v>
      </c>
      <c r="E40" s="657" t="s">
        <v>2258</v>
      </c>
      <c r="F40" s="657" t="s">
        <v>2174</v>
      </c>
      <c r="G40" s="657" t="s">
        <v>2257</v>
      </c>
      <c r="H40" s="657" t="s">
        <v>2175</v>
      </c>
      <c r="I40" s="657" t="s">
        <v>2123</v>
      </c>
      <c r="J40" s="657" t="s">
        <v>2257</v>
      </c>
      <c r="K40" s="657" t="s">
        <v>1462</v>
      </c>
      <c r="L40" s="657" t="s">
        <v>2257</v>
      </c>
      <c r="M40" s="657" t="s">
        <v>2257</v>
      </c>
      <c r="N40" s="657" t="s">
        <v>2257</v>
      </c>
      <c r="O40" s="657" t="s">
        <v>205</v>
      </c>
      <c r="P40" s="657">
        <v>48611227</v>
      </c>
      <c r="Q40" s="657">
        <v>49013</v>
      </c>
      <c r="R40" s="657" t="s">
        <v>2257</v>
      </c>
      <c r="S40" s="657">
        <v>47</v>
      </c>
      <c r="T40" s="657" t="s">
        <v>161</v>
      </c>
      <c r="U40" s="657">
        <v>16</v>
      </c>
      <c r="V40" s="657" t="s">
        <v>2257</v>
      </c>
      <c r="W40" s="657" t="s">
        <v>1526</v>
      </c>
      <c r="X40" s="657" t="s">
        <v>2257</v>
      </c>
      <c r="Y40" s="657" t="s">
        <v>206</v>
      </c>
      <c r="Z40" s="657" t="s">
        <v>30</v>
      </c>
      <c r="AA40" s="657" t="s">
        <v>207</v>
      </c>
      <c r="AB40" s="657" t="s">
        <v>208</v>
      </c>
    </row>
    <row r="41" spans="1:28">
      <c r="A41" s="657">
        <v>26421696</v>
      </c>
      <c r="B41" s="657" t="s">
        <v>2257</v>
      </c>
      <c r="C41" s="657" t="s">
        <v>1462</v>
      </c>
      <c r="D41" s="657" t="s">
        <v>1362</v>
      </c>
      <c r="E41" s="657" t="s">
        <v>2258</v>
      </c>
      <c r="F41" s="657" t="s">
        <v>209</v>
      </c>
      <c r="G41" s="657" t="s">
        <v>2257</v>
      </c>
      <c r="H41" s="657" t="s">
        <v>210</v>
      </c>
      <c r="I41" s="657" t="s">
        <v>211</v>
      </c>
      <c r="J41" s="657" t="s">
        <v>2257</v>
      </c>
      <c r="K41" s="657" t="s">
        <v>1462</v>
      </c>
      <c r="L41" s="657" t="s">
        <v>2257</v>
      </c>
      <c r="M41" s="657" t="s">
        <v>2257</v>
      </c>
      <c r="N41" s="657" t="s">
        <v>2257</v>
      </c>
      <c r="O41" s="657" t="s">
        <v>2257</v>
      </c>
      <c r="P41" s="657" t="s">
        <v>2257</v>
      </c>
      <c r="Q41" s="657" t="s">
        <v>2257</v>
      </c>
      <c r="R41" s="657" t="s">
        <v>2257</v>
      </c>
      <c r="S41" s="657">
        <v>47</v>
      </c>
      <c r="T41" s="657" t="s">
        <v>2257</v>
      </c>
      <c r="U41" s="657" t="s">
        <v>2257</v>
      </c>
      <c r="V41" s="657" t="s">
        <v>2257</v>
      </c>
      <c r="W41" s="657" t="s">
        <v>1526</v>
      </c>
      <c r="X41" s="657" t="s">
        <v>2257</v>
      </c>
      <c r="Y41" s="657" t="s">
        <v>212</v>
      </c>
      <c r="Z41" s="657" t="s">
        <v>112</v>
      </c>
      <c r="AA41" s="657" t="s">
        <v>213</v>
      </c>
      <c r="AB41" s="657" t="s">
        <v>214</v>
      </c>
    </row>
    <row r="42" spans="1:28">
      <c r="A42" s="657">
        <v>26355211</v>
      </c>
      <c r="B42" s="657">
        <v>151703091</v>
      </c>
      <c r="C42" s="657" t="s">
        <v>1461</v>
      </c>
      <c r="D42" s="657" t="s">
        <v>1362</v>
      </c>
      <c r="E42" s="657" t="s">
        <v>2258</v>
      </c>
      <c r="F42" s="657" t="s">
        <v>2085</v>
      </c>
      <c r="G42" s="657" t="s">
        <v>215</v>
      </c>
      <c r="H42" s="657" t="s">
        <v>2086</v>
      </c>
      <c r="I42" s="657" t="s">
        <v>2074</v>
      </c>
      <c r="J42" s="657" t="s">
        <v>2257</v>
      </c>
      <c r="K42" s="657" t="s">
        <v>1462</v>
      </c>
      <c r="L42" s="657" t="s">
        <v>2257</v>
      </c>
      <c r="M42" s="657" t="s">
        <v>2257</v>
      </c>
      <c r="N42" s="657" t="s">
        <v>2257</v>
      </c>
      <c r="O42" s="657" t="s">
        <v>216</v>
      </c>
      <c r="P42" s="657">
        <v>869749</v>
      </c>
      <c r="Q42" s="657">
        <v>49001</v>
      </c>
      <c r="R42" s="657" t="s">
        <v>217</v>
      </c>
      <c r="S42" s="657">
        <v>47</v>
      </c>
      <c r="T42" s="657" t="s">
        <v>218</v>
      </c>
      <c r="U42" s="657">
        <v>14</v>
      </c>
      <c r="V42" s="657" t="s">
        <v>219</v>
      </c>
      <c r="W42" s="657" t="s">
        <v>1526</v>
      </c>
      <c r="X42" s="657" t="s">
        <v>2257</v>
      </c>
      <c r="Y42" s="657" t="s">
        <v>220</v>
      </c>
      <c r="Z42" s="657" t="s">
        <v>30</v>
      </c>
      <c r="AA42" s="657" t="s">
        <v>221</v>
      </c>
      <c r="AB42" s="657" t="s">
        <v>222</v>
      </c>
    </row>
    <row r="43" spans="1:28">
      <c r="A43" s="657">
        <v>26355222</v>
      </c>
      <c r="B43" s="657">
        <v>151703100</v>
      </c>
      <c r="C43" s="657" t="s">
        <v>1461</v>
      </c>
      <c r="D43" s="657" t="s">
        <v>1362</v>
      </c>
      <c r="E43" s="657" t="s">
        <v>2258</v>
      </c>
      <c r="F43" s="657" t="s">
        <v>2148</v>
      </c>
      <c r="G43" s="657" t="s">
        <v>223</v>
      </c>
      <c r="H43" s="657" t="s">
        <v>2149</v>
      </c>
      <c r="I43" s="657" t="s">
        <v>2095</v>
      </c>
      <c r="J43" s="657" t="s">
        <v>2257</v>
      </c>
      <c r="K43" s="657" t="s">
        <v>1462</v>
      </c>
      <c r="L43" s="657" t="s">
        <v>2257</v>
      </c>
      <c r="M43" s="657" t="s">
        <v>2257</v>
      </c>
      <c r="N43" s="657" t="s">
        <v>2257</v>
      </c>
      <c r="O43" s="657" t="s">
        <v>224</v>
      </c>
      <c r="P43" s="657">
        <v>1914883</v>
      </c>
      <c r="Q43" s="657">
        <v>23340</v>
      </c>
      <c r="R43" s="657" t="s">
        <v>225</v>
      </c>
      <c r="S43" s="657">
        <v>72</v>
      </c>
      <c r="T43" s="657" t="s">
        <v>226</v>
      </c>
      <c r="U43" s="657">
        <v>13</v>
      </c>
      <c r="V43" s="657" t="s">
        <v>227</v>
      </c>
      <c r="W43" s="657" t="s">
        <v>1526</v>
      </c>
      <c r="X43" s="657" t="s">
        <v>2257</v>
      </c>
      <c r="Y43" s="657" t="s">
        <v>228</v>
      </c>
      <c r="Z43" s="657" t="s">
        <v>229</v>
      </c>
      <c r="AA43" s="657" t="s">
        <v>230</v>
      </c>
      <c r="AB43" s="657" t="s">
        <v>231</v>
      </c>
    </row>
    <row r="44" spans="1:28">
      <c r="A44" s="657">
        <v>26526815</v>
      </c>
      <c r="B44" s="657" t="s">
        <v>2257</v>
      </c>
      <c r="C44" s="657" t="s">
        <v>1462</v>
      </c>
      <c r="D44" s="657" t="s">
        <v>1362</v>
      </c>
      <c r="E44" s="657" t="s">
        <v>2258</v>
      </c>
      <c r="F44" s="657" t="s">
        <v>2188</v>
      </c>
      <c r="G44" s="657" t="s">
        <v>232</v>
      </c>
      <c r="H44" s="657" t="s">
        <v>2189</v>
      </c>
      <c r="I44" s="657" t="s">
        <v>2104</v>
      </c>
      <c r="J44" s="657" t="s">
        <v>2257</v>
      </c>
      <c r="K44" s="657" t="s">
        <v>1462</v>
      </c>
      <c r="L44" s="657" t="s">
        <v>2257</v>
      </c>
      <c r="M44" s="657" t="s">
        <v>2257</v>
      </c>
      <c r="N44" s="657" t="s">
        <v>2257</v>
      </c>
      <c r="O44" s="657" t="s">
        <v>233</v>
      </c>
      <c r="P44" s="657">
        <v>48595942</v>
      </c>
      <c r="Q44" s="657">
        <v>49007</v>
      </c>
      <c r="R44" s="657" t="s">
        <v>234</v>
      </c>
      <c r="S44" s="657">
        <v>42</v>
      </c>
      <c r="T44" s="657" t="s">
        <v>13</v>
      </c>
      <c r="U44" s="657">
        <v>14</v>
      </c>
      <c r="V44" s="657" t="s">
        <v>235</v>
      </c>
      <c r="W44" s="657" t="s">
        <v>1526</v>
      </c>
      <c r="X44" s="657" t="s">
        <v>2257</v>
      </c>
      <c r="Y44" s="657" t="s">
        <v>236</v>
      </c>
      <c r="Z44" s="657" t="s">
        <v>2268</v>
      </c>
      <c r="AA44" s="657" t="s">
        <v>0</v>
      </c>
      <c r="AB44" s="657" t="s">
        <v>237</v>
      </c>
    </row>
    <row r="45" spans="1:28">
      <c r="A45" s="657">
        <v>26355177</v>
      </c>
      <c r="B45" s="657">
        <v>151703264</v>
      </c>
      <c r="C45" s="657" t="s">
        <v>1461</v>
      </c>
      <c r="D45" s="657" t="s">
        <v>1362</v>
      </c>
      <c r="E45" s="657" t="s">
        <v>2258</v>
      </c>
      <c r="F45" s="657" t="s">
        <v>2115</v>
      </c>
      <c r="G45" s="657" t="s">
        <v>238</v>
      </c>
      <c r="H45" s="657" t="s">
        <v>2116</v>
      </c>
      <c r="I45" s="657" t="s">
        <v>2117</v>
      </c>
      <c r="J45" s="657" t="s">
        <v>2257</v>
      </c>
      <c r="K45" s="657" t="s">
        <v>1462</v>
      </c>
      <c r="L45" s="657" t="s">
        <v>2257</v>
      </c>
      <c r="M45" s="657" t="s">
        <v>2257</v>
      </c>
      <c r="N45" s="657" t="s">
        <v>2257</v>
      </c>
      <c r="O45" s="657" t="s">
        <v>239</v>
      </c>
      <c r="P45" s="657">
        <v>46169483</v>
      </c>
      <c r="Q45" s="657">
        <v>49007</v>
      </c>
      <c r="R45" s="657" t="s">
        <v>240</v>
      </c>
      <c r="S45" s="657">
        <v>42</v>
      </c>
      <c r="T45" s="657" t="s">
        <v>13</v>
      </c>
      <c r="U45" s="657">
        <v>14</v>
      </c>
      <c r="V45" s="657" t="s">
        <v>241</v>
      </c>
      <c r="W45" s="657" t="s">
        <v>1526</v>
      </c>
      <c r="X45" s="657" t="s">
        <v>2257</v>
      </c>
      <c r="Y45" s="657" t="s">
        <v>242</v>
      </c>
      <c r="Z45" s="657" t="s">
        <v>2268</v>
      </c>
      <c r="AA45" s="657" t="s">
        <v>243</v>
      </c>
      <c r="AB45" s="657" t="s">
        <v>244</v>
      </c>
    </row>
    <row r="46" spans="1:28">
      <c r="A46" s="657">
        <v>26355224</v>
      </c>
      <c r="B46" s="657">
        <v>42662529</v>
      </c>
      <c r="C46" s="657" t="s">
        <v>1461</v>
      </c>
      <c r="D46" s="657" t="s">
        <v>1362</v>
      </c>
      <c r="E46" s="657" t="s">
        <v>2258</v>
      </c>
      <c r="F46" s="657" t="s">
        <v>2181</v>
      </c>
      <c r="G46" s="657" t="s">
        <v>245</v>
      </c>
      <c r="H46" s="657" t="s">
        <v>2182</v>
      </c>
      <c r="I46" s="657" t="s">
        <v>2140</v>
      </c>
      <c r="J46" s="657" t="s">
        <v>2257</v>
      </c>
      <c r="K46" s="657" t="s">
        <v>1462</v>
      </c>
      <c r="L46" s="657" t="s">
        <v>2257</v>
      </c>
      <c r="M46" s="657" t="s">
        <v>2257</v>
      </c>
      <c r="N46" s="657" t="s">
        <v>2257</v>
      </c>
      <c r="O46" s="657" t="s">
        <v>65</v>
      </c>
      <c r="P46" s="657">
        <v>4864447</v>
      </c>
      <c r="Q46" s="657">
        <v>41001</v>
      </c>
      <c r="R46" s="657" t="s">
        <v>246</v>
      </c>
      <c r="S46" s="657">
        <v>65</v>
      </c>
      <c r="T46" s="657" t="s">
        <v>247</v>
      </c>
      <c r="U46" s="657">
        <v>16</v>
      </c>
      <c r="V46" s="657" t="s">
        <v>248</v>
      </c>
      <c r="W46" s="657" t="s">
        <v>1526</v>
      </c>
      <c r="X46" s="657" t="s">
        <v>2257</v>
      </c>
      <c r="Y46" s="657" t="s">
        <v>249</v>
      </c>
      <c r="Z46" s="657" t="s">
        <v>1528</v>
      </c>
      <c r="AA46" s="657" t="s">
        <v>250</v>
      </c>
      <c r="AB46" s="657" t="s">
        <v>251</v>
      </c>
    </row>
    <row r="47" spans="1:28">
      <c r="A47" s="657">
        <v>26355225</v>
      </c>
      <c r="B47" s="657">
        <v>151703102</v>
      </c>
      <c r="C47" s="657" t="s">
        <v>1461</v>
      </c>
      <c r="D47" s="657" t="s">
        <v>1362</v>
      </c>
      <c r="E47" s="657" t="s">
        <v>2258</v>
      </c>
      <c r="F47" s="657" t="s">
        <v>2209</v>
      </c>
      <c r="G47" s="657" t="s">
        <v>252</v>
      </c>
      <c r="H47" s="657" t="s">
        <v>2210</v>
      </c>
      <c r="I47" s="657" t="s">
        <v>2074</v>
      </c>
      <c r="J47" s="657" t="s">
        <v>2257</v>
      </c>
      <c r="K47" s="657" t="s">
        <v>1462</v>
      </c>
      <c r="L47" s="657" t="s">
        <v>2257</v>
      </c>
      <c r="M47" s="657" t="s">
        <v>2257</v>
      </c>
      <c r="N47" s="657" t="s">
        <v>2257</v>
      </c>
      <c r="O47" s="657" t="s">
        <v>109</v>
      </c>
      <c r="P47" s="657">
        <v>57151902</v>
      </c>
      <c r="Q47" s="657">
        <v>23260</v>
      </c>
      <c r="R47" s="657" t="s">
        <v>253</v>
      </c>
      <c r="S47" s="657">
        <v>42</v>
      </c>
      <c r="T47" s="657" t="s">
        <v>13</v>
      </c>
      <c r="U47" s="657">
        <v>13</v>
      </c>
      <c r="V47" s="657" t="s">
        <v>254</v>
      </c>
      <c r="W47" s="657" t="s">
        <v>1526</v>
      </c>
      <c r="X47" s="657" t="s">
        <v>2257</v>
      </c>
      <c r="Y47" s="657" t="s">
        <v>255</v>
      </c>
      <c r="Z47" s="657" t="s">
        <v>30</v>
      </c>
      <c r="AA47" s="657" t="s">
        <v>256</v>
      </c>
      <c r="AB47" s="657" t="s">
        <v>257</v>
      </c>
    </row>
    <row r="48" spans="1:28">
      <c r="A48" s="657">
        <v>26638313</v>
      </c>
      <c r="B48" s="657" t="s">
        <v>2257</v>
      </c>
      <c r="C48" s="657" t="s">
        <v>1462</v>
      </c>
      <c r="D48" s="657" t="s">
        <v>1362</v>
      </c>
      <c r="E48" s="657" t="s">
        <v>2258</v>
      </c>
      <c r="F48" s="657" t="s">
        <v>2072</v>
      </c>
      <c r="G48" s="657" t="s">
        <v>258</v>
      </c>
      <c r="H48" s="657" t="s">
        <v>2073</v>
      </c>
      <c r="I48" s="657" t="s">
        <v>2074</v>
      </c>
      <c r="J48" s="657" t="s">
        <v>2257</v>
      </c>
      <c r="K48" s="657" t="s">
        <v>1462</v>
      </c>
      <c r="L48" s="657" t="s">
        <v>2257</v>
      </c>
      <c r="M48" s="657" t="s">
        <v>2257</v>
      </c>
      <c r="N48" s="657" t="s">
        <v>2257</v>
      </c>
      <c r="O48" s="657" t="s">
        <v>216</v>
      </c>
      <c r="P48" s="657">
        <v>66270333</v>
      </c>
      <c r="Q48" s="657">
        <v>49014</v>
      </c>
      <c r="R48" s="657" t="s">
        <v>259</v>
      </c>
      <c r="S48" s="657">
        <v>65</v>
      </c>
      <c r="T48" s="657" t="s">
        <v>13</v>
      </c>
      <c r="U48" s="657">
        <v>42</v>
      </c>
      <c r="V48" s="657" t="s">
        <v>260</v>
      </c>
      <c r="W48" s="657" t="s">
        <v>1526</v>
      </c>
      <c r="X48" s="657" t="s">
        <v>2257</v>
      </c>
      <c r="Y48" s="657" t="s">
        <v>261</v>
      </c>
      <c r="Z48" s="657" t="s">
        <v>2271</v>
      </c>
      <c r="AA48" s="657" t="s">
        <v>2503</v>
      </c>
      <c r="AB48" s="657" t="s">
        <v>2504</v>
      </c>
    </row>
    <row r="49" spans="1:28">
      <c r="A49" s="657">
        <v>27727710</v>
      </c>
      <c r="B49" s="657" t="s">
        <v>2257</v>
      </c>
      <c r="C49" s="657" t="s">
        <v>1462</v>
      </c>
      <c r="D49" s="657" t="s">
        <v>1362</v>
      </c>
      <c r="E49" s="657" t="s">
        <v>2258</v>
      </c>
      <c r="F49" s="657" t="s">
        <v>2219</v>
      </c>
      <c r="G49" s="657" t="s">
        <v>263</v>
      </c>
      <c r="H49" s="657" t="s">
        <v>2220</v>
      </c>
      <c r="I49" s="657" t="s">
        <v>2221</v>
      </c>
      <c r="J49" s="657" t="s">
        <v>2257</v>
      </c>
      <c r="K49" s="657" t="s">
        <v>1462</v>
      </c>
      <c r="L49" s="657" t="s">
        <v>2257</v>
      </c>
      <c r="M49" s="657" t="s">
        <v>2257</v>
      </c>
      <c r="N49" s="657" t="s">
        <v>2257</v>
      </c>
      <c r="O49" s="657" t="s">
        <v>205</v>
      </c>
      <c r="P49" s="657">
        <v>4863028</v>
      </c>
      <c r="Q49" s="657">
        <v>13220</v>
      </c>
      <c r="R49" s="657" t="s">
        <v>264</v>
      </c>
      <c r="S49" s="657">
        <v>90</v>
      </c>
      <c r="T49" s="657" t="s">
        <v>265</v>
      </c>
      <c r="U49" s="657">
        <v>12</v>
      </c>
      <c r="V49" s="657" t="s">
        <v>266</v>
      </c>
      <c r="W49" s="657" t="s">
        <v>1526</v>
      </c>
      <c r="X49" s="657" t="s">
        <v>2257</v>
      </c>
      <c r="Y49" s="657" t="s">
        <v>267</v>
      </c>
      <c r="Z49" s="657" t="s">
        <v>268</v>
      </c>
      <c r="AA49" s="657" t="s">
        <v>269</v>
      </c>
      <c r="AB49" s="657" t="s">
        <v>270</v>
      </c>
    </row>
    <row r="50" spans="1:28">
      <c r="A50" s="657">
        <v>26355185</v>
      </c>
      <c r="B50" s="657">
        <v>151703269</v>
      </c>
      <c r="C50" s="657" t="s">
        <v>1461</v>
      </c>
      <c r="D50" s="657" t="s">
        <v>1362</v>
      </c>
      <c r="E50" s="657" t="s">
        <v>2258</v>
      </c>
      <c r="F50" s="657" t="s">
        <v>2083</v>
      </c>
      <c r="G50" s="657" t="s">
        <v>2257</v>
      </c>
      <c r="H50" s="657" t="s">
        <v>2084</v>
      </c>
      <c r="I50" s="657" t="s">
        <v>2082</v>
      </c>
      <c r="J50" s="657" t="s">
        <v>2257</v>
      </c>
      <c r="K50" s="657" t="s">
        <v>1462</v>
      </c>
      <c r="L50" s="657" t="s">
        <v>2257</v>
      </c>
      <c r="M50" s="657" t="s">
        <v>2257</v>
      </c>
      <c r="N50" s="657" t="s">
        <v>2257</v>
      </c>
      <c r="O50" s="657" t="s">
        <v>25</v>
      </c>
      <c r="P50" s="657">
        <v>870451</v>
      </c>
      <c r="Q50" s="657">
        <v>49007</v>
      </c>
      <c r="R50" s="657" t="s">
        <v>2257</v>
      </c>
      <c r="S50" s="657">
        <v>42</v>
      </c>
      <c r="T50" s="657" t="s">
        <v>161</v>
      </c>
      <c r="U50" s="657">
        <v>14</v>
      </c>
      <c r="V50" s="657" t="s">
        <v>2257</v>
      </c>
      <c r="W50" s="657" t="s">
        <v>1526</v>
      </c>
      <c r="X50" s="657" t="s">
        <v>2257</v>
      </c>
      <c r="Y50" s="657" t="s">
        <v>271</v>
      </c>
      <c r="Z50" s="657" t="s">
        <v>2268</v>
      </c>
      <c r="AA50" s="657" t="s">
        <v>272</v>
      </c>
      <c r="AB50" s="657" t="s">
        <v>273</v>
      </c>
    </row>
    <row r="51" spans="1:28">
      <c r="A51" s="657">
        <v>26417155</v>
      </c>
      <c r="B51" s="657" t="s">
        <v>2257</v>
      </c>
      <c r="C51" s="657" t="s">
        <v>1462</v>
      </c>
      <c r="D51" s="657" t="s">
        <v>1362</v>
      </c>
      <c r="E51" s="657" t="s">
        <v>2258</v>
      </c>
      <c r="F51" s="657" t="s">
        <v>274</v>
      </c>
      <c r="G51" s="657" t="s">
        <v>2257</v>
      </c>
      <c r="H51" s="657" t="s">
        <v>275</v>
      </c>
      <c r="I51" s="657" t="s">
        <v>2095</v>
      </c>
      <c r="J51" s="657" t="s">
        <v>2257</v>
      </c>
      <c r="K51" s="657" t="s">
        <v>1462</v>
      </c>
      <c r="L51" s="657" t="s">
        <v>2257</v>
      </c>
      <c r="M51" s="657" t="s">
        <v>2257</v>
      </c>
      <c r="N51" s="657" t="s">
        <v>2257</v>
      </c>
      <c r="O51" s="657" t="s">
        <v>276</v>
      </c>
      <c r="P51" s="657">
        <v>71171627</v>
      </c>
      <c r="Q51" s="657">
        <v>49014</v>
      </c>
      <c r="R51" s="657" t="s">
        <v>2257</v>
      </c>
      <c r="S51" s="657">
        <v>65</v>
      </c>
      <c r="T51" s="657" t="s">
        <v>277</v>
      </c>
      <c r="U51" s="657">
        <v>16</v>
      </c>
      <c r="V51" s="657" t="s">
        <v>2257</v>
      </c>
      <c r="W51" s="657" t="s">
        <v>1526</v>
      </c>
      <c r="X51" s="657" t="s">
        <v>2257</v>
      </c>
      <c r="Y51" s="657" t="s">
        <v>278</v>
      </c>
      <c r="Z51" s="657" t="s">
        <v>30</v>
      </c>
      <c r="AA51" s="657" t="s">
        <v>279</v>
      </c>
      <c r="AB51" s="657" t="s">
        <v>280</v>
      </c>
    </row>
    <row r="52" spans="1:28">
      <c r="A52" s="657">
        <v>26850785</v>
      </c>
      <c r="B52" s="657" t="s">
        <v>2257</v>
      </c>
      <c r="C52" s="657" t="s">
        <v>1462</v>
      </c>
      <c r="D52" s="657" t="s">
        <v>1362</v>
      </c>
      <c r="E52" s="657" t="s">
        <v>2258</v>
      </c>
      <c r="F52" s="657" t="s">
        <v>2150</v>
      </c>
      <c r="G52" s="657" t="s">
        <v>281</v>
      </c>
      <c r="H52" s="657" t="s">
        <v>2151</v>
      </c>
      <c r="I52" s="657" t="s">
        <v>2120</v>
      </c>
      <c r="J52" s="657" t="s">
        <v>2257</v>
      </c>
      <c r="K52" s="657" t="s">
        <v>1462</v>
      </c>
      <c r="L52" s="657" t="s">
        <v>2257</v>
      </c>
      <c r="M52" s="657" t="s">
        <v>2257</v>
      </c>
      <c r="N52" s="657" t="s">
        <v>2257</v>
      </c>
      <c r="O52" s="657" t="s">
        <v>98</v>
      </c>
      <c r="P52" s="657">
        <v>870847</v>
      </c>
      <c r="Q52" s="657">
        <v>49001</v>
      </c>
      <c r="R52" s="657" t="s">
        <v>282</v>
      </c>
      <c r="S52" s="657">
        <v>47</v>
      </c>
      <c r="T52" s="657" t="s">
        <v>283</v>
      </c>
      <c r="U52" s="657">
        <v>14</v>
      </c>
      <c r="V52" s="657" t="s">
        <v>284</v>
      </c>
      <c r="W52" s="657" t="s">
        <v>1526</v>
      </c>
      <c r="X52" s="657" t="s">
        <v>2257</v>
      </c>
      <c r="Y52" s="657" t="s">
        <v>153</v>
      </c>
      <c r="Z52" s="657" t="s">
        <v>1528</v>
      </c>
      <c r="AA52" s="657" t="s">
        <v>154</v>
      </c>
      <c r="AB52" s="657" t="s">
        <v>155</v>
      </c>
    </row>
    <row r="53" spans="1:28">
      <c r="A53" s="657">
        <v>26355215</v>
      </c>
      <c r="B53" s="657">
        <v>151703094</v>
      </c>
      <c r="C53" s="657" t="s">
        <v>1461</v>
      </c>
      <c r="D53" s="657" t="s">
        <v>1362</v>
      </c>
      <c r="E53" s="657" t="s">
        <v>2258</v>
      </c>
      <c r="F53" s="657" t="s">
        <v>2231</v>
      </c>
      <c r="G53" s="657" t="s">
        <v>285</v>
      </c>
      <c r="H53" s="657" t="s">
        <v>2232</v>
      </c>
      <c r="I53" s="657" t="s">
        <v>2140</v>
      </c>
      <c r="J53" s="657" t="s">
        <v>2257</v>
      </c>
      <c r="K53" s="657" t="s">
        <v>1462</v>
      </c>
      <c r="L53" s="657" t="s">
        <v>2257</v>
      </c>
      <c r="M53" s="657" t="s">
        <v>2257</v>
      </c>
      <c r="N53" s="657" t="s">
        <v>2257</v>
      </c>
      <c r="O53" s="657" t="s">
        <v>65</v>
      </c>
      <c r="P53" s="657">
        <v>22093918</v>
      </c>
      <c r="Q53" s="657">
        <v>23340</v>
      </c>
      <c r="R53" s="657" t="s">
        <v>286</v>
      </c>
      <c r="S53" s="657">
        <v>72</v>
      </c>
      <c r="T53" s="657" t="s">
        <v>287</v>
      </c>
      <c r="U53" s="657">
        <v>13</v>
      </c>
      <c r="V53" s="657" t="s">
        <v>288</v>
      </c>
      <c r="W53" s="657" t="s">
        <v>1526</v>
      </c>
      <c r="X53" s="657" t="s">
        <v>2257</v>
      </c>
      <c r="Y53" s="657" t="s">
        <v>289</v>
      </c>
      <c r="Z53" s="657" t="s">
        <v>229</v>
      </c>
      <c r="AA53" s="657" t="s">
        <v>290</v>
      </c>
      <c r="AB53" s="657" t="s">
        <v>291</v>
      </c>
    </row>
    <row r="54" spans="1:28">
      <c r="A54" s="657">
        <v>26355219</v>
      </c>
      <c r="B54" s="657">
        <v>151703097</v>
      </c>
      <c r="C54" s="657" t="s">
        <v>1461</v>
      </c>
      <c r="D54" s="657" t="s">
        <v>1362</v>
      </c>
      <c r="E54" s="657" t="s">
        <v>2258</v>
      </c>
      <c r="F54" s="657" t="s">
        <v>2078</v>
      </c>
      <c r="G54" s="657" t="s">
        <v>292</v>
      </c>
      <c r="H54" s="657" t="s">
        <v>2079</v>
      </c>
      <c r="I54" s="657" t="s">
        <v>2074</v>
      </c>
      <c r="J54" s="657" t="s">
        <v>2257</v>
      </c>
      <c r="K54" s="657" t="s">
        <v>1462</v>
      </c>
      <c r="L54" s="657" t="s">
        <v>2257</v>
      </c>
      <c r="M54" s="657" t="s">
        <v>2257</v>
      </c>
      <c r="N54" s="657" t="s">
        <v>2257</v>
      </c>
      <c r="O54" s="657" t="s">
        <v>216</v>
      </c>
      <c r="P54" s="657">
        <v>7509863</v>
      </c>
      <c r="Q54" s="657">
        <v>49001</v>
      </c>
      <c r="R54" s="657" t="s">
        <v>2257</v>
      </c>
      <c r="S54" s="657">
        <v>47</v>
      </c>
      <c r="T54" s="657" t="s">
        <v>293</v>
      </c>
      <c r="U54" s="657">
        <v>42</v>
      </c>
      <c r="V54" s="657" t="s">
        <v>2257</v>
      </c>
      <c r="W54" s="657" t="s">
        <v>1526</v>
      </c>
      <c r="X54" s="657" t="s">
        <v>2257</v>
      </c>
      <c r="Y54" s="657" t="s">
        <v>294</v>
      </c>
      <c r="Z54" s="657" t="s">
        <v>30</v>
      </c>
      <c r="AA54" s="657" t="s">
        <v>295</v>
      </c>
      <c r="AB54" s="657" t="s">
        <v>296</v>
      </c>
    </row>
    <row r="55" spans="1:28">
      <c r="A55" s="657">
        <v>26416800</v>
      </c>
      <c r="B55" s="657" t="s">
        <v>2257</v>
      </c>
      <c r="C55" s="657" t="s">
        <v>1462</v>
      </c>
      <c r="D55" s="657" t="s">
        <v>1362</v>
      </c>
      <c r="E55" s="657" t="s">
        <v>2258</v>
      </c>
      <c r="F55" s="657" t="s">
        <v>297</v>
      </c>
      <c r="G55" s="657" t="s">
        <v>298</v>
      </c>
      <c r="H55" s="657" t="s">
        <v>299</v>
      </c>
      <c r="I55" s="657" t="s">
        <v>2130</v>
      </c>
      <c r="J55" s="657" t="s">
        <v>2257</v>
      </c>
      <c r="K55" s="657" t="s">
        <v>1462</v>
      </c>
      <c r="L55" s="657" t="s">
        <v>2257</v>
      </c>
      <c r="M55" s="657" t="s">
        <v>2257</v>
      </c>
      <c r="N55" s="657" t="s">
        <v>2257</v>
      </c>
      <c r="O55" s="657" t="s">
        <v>19</v>
      </c>
      <c r="P55" s="657">
        <v>89959971</v>
      </c>
      <c r="Q55" s="657">
        <v>49014</v>
      </c>
      <c r="R55" s="657" t="s">
        <v>300</v>
      </c>
      <c r="S55" s="657">
        <v>90</v>
      </c>
      <c r="T55" s="657" t="s">
        <v>301</v>
      </c>
      <c r="U55" s="657">
        <v>16</v>
      </c>
      <c r="V55" s="657" t="s">
        <v>2257</v>
      </c>
      <c r="W55" s="657" t="s">
        <v>1526</v>
      </c>
      <c r="X55" s="657" t="s">
        <v>2257</v>
      </c>
      <c r="Y55" s="657" t="s">
        <v>302</v>
      </c>
      <c r="Z55" s="657" t="s">
        <v>2271</v>
      </c>
      <c r="AA55" s="657" t="s">
        <v>303</v>
      </c>
      <c r="AB55" s="657" t="s">
        <v>1462</v>
      </c>
    </row>
    <row r="56" spans="1:28">
      <c r="A56" s="657">
        <v>27727536</v>
      </c>
      <c r="B56" s="657" t="s">
        <v>2257</v>
      </c>
      <c r="C56" s="657" t="s">
        <v>1462</v>
      </c>
      <c r="D56" s="657" t="s">
        <v>1362</v>
      </c>
      <c r="E56" s="657" t="s">
        <v>2258</v>
      </c>
      <c r="F56" s="657" t="s">
        <v>304</v>
      </c>
      <c r="G56" s="657" t="s">
        <v>305</v>
      </c>
      <c r="H56" s="657" t="s">
        <v>306</v>
      </c>
      <c r="I56" s="657" t="s">
        <v>2082</v>
      </c>
      <c r="J56" s="657" t="s">
        <v>2257</v>
      </c>
      <c r="K56" s="657" t="s">
        <v>1462</v>
      </c>
      <c r="L56" s="657" t="s">
        <v>2257</v>
      </c>
      <c r="M56" s="657" t="s">
        <v>2257</v>
      </c>
      <c r="N56" s="657" t="s">
        <v>2257</v>
      </c>
      <c r="O56" s="657" t="s">
        <v>25</v>
      </c>
      <c r="P56" s="657">
        <v>40182749</v>
      </c>
      <c r="Q56" s="657" t="s">
        <v>2257</v>
      </c>
      <c r="R56" s="657" t="s">
        <v>307</v>
      </c>
      <c r="S56" s="657">
        <v>67</v>
      </c>
      <c r="T56" s="657" t="s">
        <v>308</v>
      </c>
      <c r="U56" s="657">
        <v>23</v>
      </c>
      <c r="V56" s="657" t="s">
        <v>309</v>
      </c>
      <c r="W56" s="657" t="s">
        <v>1526</v>
      </c>
      <c r="X56" s="657" t="s">
        <v>2257</v>
      </c>
      <c r="Y56" s="657" t="s">
        <v>310</v>
      </c>
      <c r="Z56" s="657" t="s">
        <v>1528</v>
      </c>
      <c r="AA56" s="657" t="s">
        <v>311</v>
      </c>
      <c r="AB56" s="657" t="s">
        <v>312</v>
      </c>
    </row>
    <row r="57" spans="1:28">
      <c r="A57" s="657">
        <v>28014322</v>
      </c>
      <c r="B57" s="657" t="s">
        <v>2257</v>
      </c>
      <c r="C57" s="657" t="s">
        <v>1462</v>
      </c>
      <c r="D57" s="657" t="s">
        <v>1362</v>
      </c>
      <c r="E57" s="657" t="s">
        <v>2258</v>
      </c>
      <c r="F57" s="657" t="s">
        <v>2131</v>
      </c>
      <c r="G57" s="657" t="s">
        <v>313</v>
      </c>
      <c r="H57" s="657" t="s">
        <v>2132</v>
      </c>
      <c r="I57" s="657" t="s">
        <v>2071</v>
      </c>
      <c r="J57" s="657" t="s">
        <v>2257</v>
      </c>
      <c r="K57" s="657" t="s">
        <v>1462</v>
      </c>
      <c r="L57" s="657" t="s">
        <v>2257</v>
      </c>
      <c r="M57" s="657" t="s">
        <v>2257</v>
      </c>
      <c r="N57" s="657" t="s">
        <v>2257</v>
      </c>
      <c r="O57" s="657" t="s">
        <v>11</v>
      </c>
      <c r="P57" s="657">
        <v>38866713</v>
      </c>
      <c r="Q57" s="657">
        <v>4210014</v>
      </c>
      <c r="R57" s="657" t="s">
        <v>314</v>
      </c>
      <c r="S57" s="657">
        <v>65</v>
      </c>
      <c r="T57" s="657" t="s">
        <v>13</v>
      </c>
      <c r="U57" s="657">
        <v>16</v>
      </c>
      <c r="V57" s="657" t="s">
        <v>315</v>
      </c>
      <c r="W57" s="657" t="s">
        <v>1526</v>
      </c>
      <c r="X57" s="657" t="s">
        <v>2257</v>
      </c>
      <c r="Y57" s="657" t="s">
        <v>316</v>
      </c>
      <c r="Z57" s="657" t="s">
        <v>2271</v>
      </c>
      <c r="AA57" s="657" t="s">
        <v>317</v>
      </c>
      <c r="AB57" s="657" t="s">
        <v>318</v>
      </c>
    </row>
    <row r="58" spans="1:28">
      <c r="A58" s="657">
        <v>26355192</v>
      </c>
      <c r="B58" s="657">
        <v>151703273</v>
      </c>
      <c r="C58" s="657" t="s">
        <v>1461</v>
      </c>
      <c r="D58" s="657" t="s">
        <v>1362</v>
      </c>
      <c r="E58" s="657" t="s">
        <v>2258</v>
      </c>
      <c r="F58" s="657" t="s">
        <v>2166</v>
      </c>
      <c r="G58" s="657" t="s">
        <v>2257</v>
      </c>
      <c r="H58" s="657" t="s">
        <v>2167</v>
      </c>
      <c r="I58" s="657" t="s">
        <v>2168</v>
      </c>
      <c r="J58" s="657" t="s">
        <v>2257</v>
      </c>
      <c r="K58" s="657" t="s">
        <v>1462</v>
      </c>
      <c r="L58" s="657" t="s">
        <v>2257</v>
      </c>
      <c r="M58" s="657" t="s">
        <v>2257</v>
      </c>
      <c r="N58" s="657" t="s">
        <v>2257</v>
      </c>
      <c r="O58" s="657" t="s">
        <v>319</v>
      </c>
      <c r="P58" s="657">
        <v>869850</v>
      </c>
      <c r="Q58" s="657">
        <v>49007</v>
      </c>
      <c r="R58" s="657" t="s">
        <v>320</v>
      </c>
      <c r="S58" s="657">
        <v>42</v>
      </c>
      <c r="T58" s="657" t="s">
        <v>13</v>
      </c>
      <c r="U58" s="657">
        <v>14</v>
      </c>
      <c r="V58" s="657" t="s">
        <v>2257</v>
      </c>
      <c r="W58" s="657" t="s">
        <v>1526</v>
      </c>
      <c r="X58" s="657" t="s">
        <v>2257</v>
      </c>
      <c r="Y58" s="657" t="s">
        <v>321</v>
      </c>
      <c r="Z58" s="657" t="s">
        <v>2268</v>
      </c>
      <c r="AA58" s="657" t="s">
        <v>322</v>
      </c>
      <c r="AB58" s="657" t="s">
        <v>323</v>
      </c>
    </row>
    <row r="59" spans="1:28">
      <c r="A59" s="657">
        <v>26355193</v>
      </c>
      <c r="B59" s="657">
        <v>151703274</v>
      </c>
      <c r="C59" s="657" t="s">
        <v>1461</v>
      </c>
      <c r="D59" s="657" t="s">
        <v>1362</v>
      </c>
      <c r="E59" s="657" t="s">
        <v>2258</v>
      </c>
      <c r="F59" s="657" t="s">
        <v>2224</v>
      </c>
      <c r="G59" s="657" t="s">
        <v>2257</v>
      </c>
      <c r="H59" s="657" t="s">
        <v>2225</v>
      </c>
      <c r="I59" s="657" t="s">
        <v>2168</v>
      </c>
      <c r="J59" s="657" t="s">
        <v>2257</v>
      </c>
      <c r="K59" s="657" t="s">
        <v>1462</v>
      </c>
      <c r="L59" s="657" t="s">
        <v>2257</v>
      </c>
      <c r="M59" s="657" t="s">
        <v>2257</v>
      </c>
      <c r="N59" s="657" t="s">
        <v>2257</v>
      </c>
      <c r="O59" s="657">
        <v>7412553</v>
      </c>
      <c r="P59" s="657" t="s">
        <v>2257</v>
      </c>
      <c r="Q59" s="657" t="s">
        <v>2257</v>
      </c>
      <c r="R59" s="657" t="s">
        <v>2257</v>
      </c>
      <c r="S59" s="657">
        <v>65</v>
      </c>
      <c r="T59" s="657" t="s">
        <v>13</v>
      </c>
      <c r="U59" s="657" t="s">
        <v>2257</v>
      </c>
      <c r="V59" s="657" t="s">
        <v>2257</v>
      </c>
      <c r="W59" s="657" t="s">
        <v>1526</v>
      </c>
      <c r="X59" s="657" t="s">
        <v>2257</v>
      </c>
      <c r="Y59" s="657" t="s">
        <v>324</v>
      </c>
      <c r="Z59" s="657" t="s">
        <v>2268</v>
      </c>
      <c r="AA59" s="657" t="s">
        <v>325</v>
      </c>
      <c r="AB59" s="657" t="s">
        <v>326</v>
      </c>
    </row>
    <row r="60" spans="1:28">
      <c r="A60" s="657">
        <v>26355206</v>
      </c>
      <c r="B60" s="657">
        <v>151703086</v>
      </c>
      <c r="C60" s="657" t="s">
        <v>1461</v>
      </c>
      <c r="D60" s="657" t="s">
        <v>1362</v>
      </c>
      <c r="E60" s="657" t="s">
        <v>2258</v>
      </c>
      <c r="F60" s="657" t="s">
        <v>327</v>
      </c>
      <c r="G60" s="657" t="s">
        <v>2257</v>
      </c>
      <c r="H60" s="657" t="s">
        <v>328</v>
      </c>
      <c r="I60" s="657" t="s">
        <v>2120</v>
      </c>
      <c r="J60" s="657" t="s">
        <v>2257</v>
      </c>
      <c r="K60" s="657" t="s">
        <v>1462</v>
      </c>
      <c r="L60" s="657" t="s">
        <v>2257</v>
      </c>
      <c r="M60" s="657" t="s">
        <v>2257</v>
      </c>
      <c r="N60" s="657" t="s">
        <v>2257</v>
      </c>
      <c r="O60" s="657" t="s">
        <v>98</v>
      </c>
      <c r="P60" s="657">
        <v>2579180</v>
      </c>
      <c r="Q60" s="657">
        <v>49014</v>
      </c>
      <c r="R60" s="657" t="s">
        <v>2257</v>
      </c>
      <c r="S60" s="657">
        <v>81</v>
      </c>
      <c r="T60" s="657" t="s">
        <v>193</v>
      </c>
      <c r="U60" s="657">
        <v>52</v>
      </c>
      <c r="V60" s="657" t="s">
        <v>2257</v>
      </c>
      <c r="W60" s="657" t="s">
        <v>1526</v>
      </c>
      <c r="X60" s="657" t="s">
        <v>2257</v>
      </c>
      <c r="Y60" s="657" t="s">
        <v>329</v>
      </c>
      <c r="Z60" s="657" t="s">
        <v>2257</v>
      </c>
      <c r="AA60" s="657" t="s">
        <v>330</v>
      </c>
      <c r="AB60" s="657" t="s">
        <v>331</v>
      </c>
    </row>
    <row r="61" spans="1:28">
      <c r="A61" s="657">
        <v>26416944</v>
      </c>
      <c r="B61" s="657" t="s">
        <v>2257</v>
      </c>
      <c r="C61" s="657" t="s">
        <v>1462</v>
      </c>
      <c r="D61" s="657" t="s">
        <v>1362</v>
      </c>
      <c r="E61" s="657" t="s">
        <v>2258</v>
      </c>
      <c r="F61" s="657" t="s">
        <v>2226</v>
      </c>
      <c r="G61" s="657" t="s">
        <v>332</v>
      </c>
      <c r="H61" s="657" t="s">
        <v>2227</v>
      </c>
      <c r="I61" s="657" t="s">
        <v>2228</v>
      </c>
      <c r="J61" s="657">
        <v>26823128</v>
      </c>
      <c r="K61" s="657" t="s">
        <v>1461</v>
      </c>
      <c r="L61" s="657" t="s">
        <v>333</v>
      </c>
      <c r="M61" s="657" t="s">
        <v>2227</v>
      </c>
      <c r="N61" s="657" t="s">
        <v>334</v>
      </c>
      <c r="O61" s="657" t="s">
        <v>11</v>
      </c>
      <c r="P61" s="657">
        <v>104863</v>
      </c>
      <c r="Q61" s="657">
        <v>4210011</v>
      </c>
      <c r="R61" s="657" t="s">
        <v>335</v>
      </c>
      <c r="S61" s="657">
        <v>90</v>
      </c>
      <c r="T61" s="657" t="s">
        <v>60</v>
      </c>
      <c r="U61" s="657">
        <v>34</v>
      </c>
      <c r="V61" s="657" t="s">
        <v>336</v>
      </c>
      <c r="W61" s="657" t="s">
        <v>1526</v>
      </c>
      <c r="X61" s="657" t="s">
        <v>2257</v>
      </c>
      <c r="Y61" s="657" t="s">
        <v>337</v>
      </c>
      <c r="Z61" s="657" t="s">
        <v>338</v>
      </c>
      <c r="AA61" s="657" t="s">
        <v>339</v>
      </c>
      <c r="AB61" s="657" t="s">
        <v>340</v>
      </c>
    </row>
    <row r="62" spans="1:28">
      <c r="A62" s="657">
        <v>26416974</v>
      </c>
      <c r="B62" s="657" t="s">
        <v>2257</v>
      </c>
      <c r="C62" s="657" t="s">
        <v>1462</v>
      </c>
      <c r="D62" s="657" t="s">
        <v>1362</v>
      </c>
      <c r="E62" s="657" t="s">
        <v>2258</v>
      </c>
      <c r="F62" s="657" t="s">
        <v>2155</v>
      </c>
      <c r="G62" s="657" t="s">
        <v>341</v>
      </c>
      <c r="H62" s="657" t="s">
        <v>2097</v>
      </c>
      <c r="I62" s="657" t="s">
        <v>2092</v>
      </c>
      <c r="J62" s="657">
        <v>27051140</v>
      </c>
      <c r="K62" s="657" t="s">
        <v>1461</v>
      </c>
      <c r="L62" s="657" t="s">
        <v>2096</v>
      </c>
      <c r="M62" s="657" t="s">
        <v>2097</v>
      </c>
      <c r="N62" s="657" t="s">
        <v>2098</v>
      </c>
      <c r="O62" s="657" t="s">
        <v>50</v>
      </c>
      <c r="P62" s="657">
        <v>104886</v>
      </c>
      <c r="Q62" s="657">
        <v>41002</v>
      </c>
      <c r="R62" s="657" t="s">
        <v>59</v>
      </c>
      <c r="S62" s="657">
        <v>90</v>
      </c>
      <c r="T62" s="657" t="s">
        <v>60</v>
      </c>
      <c r="U62" s="657">
        <v>16</v>
      </c>
      <c r="V62" s="657" t="s">
        <v>190</v>
      </c>
      <c r="W62" s="657" t="s">
        <v>1526</v>
      </c>
      <c r="X62" s="657" t="s">
        <v>2257</v>
      </c>
      <c r="Y62" s="657" t="s">
        <v>342</v>
      </c>
      <c r="Z62" s="657" t="s">
        <v>2271</v>
      </c>
      <c r="AA62" s="657" t="s">
        <v>343</v>
      </c>
      <c r="AB62" s="657" t="s">
        <v>344</v>
      </c>
    </row>
    <row r="63" spans="1:28">
      <c r="A63" s="657">
        <v>26897146</v>
      </c>
      <c r="B63" s="657" t="s">
        <v>2257</v>
      </c>
      <c r="C63" s="657" t="s">
        <v>1462</v>
      </c>
      <c r="D63" s="657" t="s">
        <v>1362</v>
      </c>
      <c r="E63" s="657" t="s">
        <v>2258</v>
      </c>
      <c r="F63" s="657" t="s">
        <v>2093</v>
      </c>
      <c r="G63" s="657" t="s">
        <v>345</v>
      </c>
      <c r="H63" s="657" t="s">
        <v>2094</v>
      </c>
      <c r="I63" s="657" t="s">
        <v>2095</v>
      </c>
      <c r="J63" s="657" t="s">
        <v>2257</v>
      </c>
      <c r="K63" s="657" t="s">
        <v>1462</v>
      </c>
      <c r="L63" s="657" t="s">
        <v>2257</v>
      </c>
      <c r="M63" s="657" t="s">
        <v>2257</v>
      </c>
      <c r="N63" s="657" t="s">
        <v>2257</v>
      </c>
      <c r="O63" s="657" t="s">
        <v>346</v>
      </c>
      <c r="P63" s="657">
        <v>204257</v>
      </c>
      <c r="Q63" s="657">
        <v>49008</v>
      </c>
      <c r="R63" s="657" t="s">
        <v>347</v>
      </c>
      <c r="S63" s="657">
        <v>47</v>
      </c>
      <c r="T63" s="657" t="s">
        <v>348</v>
      </c>
      <c r="U63" s="657">
        <v>16</v>
      </c>
      <c r="V63" s="657" t="s">
        <v>349</v>
      </c>
      <c r="W63" s="657" t="s">
        <v>1526</v>
      </c>
      <c r="X63" s="657" t="s">
        <v>2257</v>
      </c>
      <c r="Y63" s="657" t="s">
        <v>350</v>
      </c>
      <c r="Z63" s="657" t="s">
        <v>351</v>
      </c>
      <c r="AA63" s="657" t="s">
        <v>352</v>
      </c>
      <c r="AB63" s="657" t="s">
        <v>353</v>
      </c>
    </row>
    <row r="64" spans="1:28">
      <c r="A64" s="657">
        <v>26355174</v>
      </c>
      <c r="B64" s="657">
        <v>151703010</v>
      </c>
      <c r="C64" s="657" t="s">
        <v>1461</v>
      </c>
      <c r="D64" s="657" t="s">
        <v>1362</v>
      </c>
      <c r="E64" s="657" t="s">
        <v>2258</v>
      </c>
      <c r="F64" s="657" t="s">
        <v>2200</v>
      </c>
      <c r="G64" s="657" t="s">
        <v>354</v>
      </c>
      <c r="H64" s="657" t="s">
        <v>2201</v>
      </c>
      <c r="I64" s="657" t="s">
        <v>2098</v>
      </c>
      <c r="J64" s="657" t="s">
        <v>2257</v>
      </c>
      <c r="K64" s="657" t="s">
        <v>1462</v>
      </c>
      <c r="L64" s="657" t="s">
        <v>2257</v>
      </c>
      <c r="M64" s="657" t="s">
        <v>2257</v>
      </c>
      <c r="N64" s="657" t="s">
        <v>2257</v>
      </c>
      <c r="O64" s="657" t="s">
        <v>355</v>
      </c>
      <c r="P64" s="657">
        <v>335605</v>
      </c>
      <c r="Q64" s="657">
        <v>49008</v>
      </c>
      <c r="R64" s="657" t="s">
        <v>356</v>
      </c>
      <c r="S64" s="657">
        <v>47</v>
      </c>
      <c r="T64" s="657" t="s">
        <v>357</v>
      </c>
      <c r="U64" s="657">
        <v>16</v>
      </c>
      <c r="V64" s="657" t="s">
        <v>358</v>
      </c>
      <c r="W64" s="657" t="s">
        <v>1526</v>
      </c>
      <c r="X64" s="657" t="s">
        <v>2257</v>
      </c>
      <c r="Y64" s="657" t="s">
        <v>359</v>
      </c>
      <c r="Z64" s="657" t="s">
        <v>1528</v>
      </c>
      <c r="AA64" s="657" t="s">
        <v>360</v>
      </c>
      <c r="AB64" s="657" t="s">
        <v>361</v>
      </c>
    </row>
    <row r="65" spans="1:28">
      <c r="A65" s="657">
        <v>26355176</v>
      </c>
      <c r="B65" s="657">
        <v>151703263</v>
      </c>
      <c r="C65" s="657" t="s">
        <v>1461</v>
      </c>
      <c r="D65" s="657" t="s">
        <v>1362</v>
      </c>
      <c r="E65" s="657" t="s">
        <v>2258</v>
      </c>
      <c r="F65" s="657" t="s">
        <v>2133</v>
      </c>
      <c r="G65" s="657" t="s">
        <v>362</v>
      </c>
      <c r="H65" s="657" t="s">
        <v>2134</v>
      </c>
      <c r="I65" s="657" t="s">
        <v>2135</v>
      </c>
      <c r="J65" s="657" t="s">
        <v>2257</v>
      </c>
      <c r="K65" s="657" t="s">
        <v>1462</v>
      </c>
      <c r="L65" s="657" t="s">
        <v>2257</v>
      </c>
      <c r="M65" s="657" t="s">
        <v>2257</v>
      </c>
      <c r="N65" s="657" t="s">
        <v>2257</v>
      </c>
      <c r="O65" s="657" t="s">
        <v>363</v>
      </c>
      <c r="P65" s="657">
        <v>47775553</v>
      </c>
      <c r="Q65" s="657">
        <v>23160</v>
      </c>
      <c r="R65" s="657" t="s">
        <v>364</v>
      </c>
      <c r="S65" s="657">
        <v>42</v>
      </c>
      <c r="T65" s="657" t="s">
        <v>365</v>
      </c>
      <c r="U65" s="657">
        <v>13</v>
      </c>
      <c r="V65" s="657" t="s">
        <v>366</v>
      </c>
      <c r="W65" s="657" t="s">
        <v>1526</v>
      </c>
      <c r="X65" s="657" t="s">
        <v>2257</v>
      </c>
      <c r="Y65" s="657" t="s">
        <v>367</v>
      </c>
      <c r="Z65" s="657" t="s">
        <v>1528</v>
      </c>
      <c r="AA65" s="657" t="s">
        <v>368</v>
      </c>
      <c r="AB65" s="657" t="s">
        <v>369</v>
      </c>
    </row>
    <row r="66" spans="1:28">
      <c r="A66" s="657">
        <v>26355182</v>
      </c>
      <c r="B66" s="657">
        <v>151703267</v>
      </c>
      <c r="C66" s="657" t="s">
        <v>1461</v>
      </c>
      <c r="D66" s="657" t="s">
        <v>1362</v>
      </c>
      <c r="E66" s="657" t="s">
        <v>2258</v>
      </c>
      <c r="F66" s="657" t="s">
        <v>2161</v>
      </c>
      <c r="G66" s="657" t="s">
        <v>2257</v>
      </c>
      <c r="H66" s="657" t="s">
        <v>2162</v>
      </c>
      <c r="I66" s="657" t="s">
        <v>2163</v>
      </c>
      <c r="J66" s="657" t="s">
        <v>2257</v>
      </c>
      <c r="K66" s="657" t="s">
        <v>1462</v>
      </c>
      <c r="L66" s="657" t="s">
        <v>2257</v>
      </c>
      <c r="M66" s="657" t="s">
        <v>2257</v>
      </c>
      <c r="N66" s="657" t="s">
        <v>2257</v>
      </c>
      <c r="O66" s="657" t="s">
        <v>370</v>
      </c>
      <c r="P66" s="657">
        <v>47776015</v>
      </c>
      <c r="Q66" s="657">
        <v>49007</v>
      </c>
      <c r="R66" s="657" t="s">
        <v>371</v>
      </c>
      <c r="S66" s="657">
        <v>42</v>
      </c>
      <c r="T66" s="657" t="s">
        <v>13</v>
      </c>
      <c r="U66" s="657">
        <v>14</v>
      </c>
      <c r="V66" s="657" t="s">
        <v>372</v>
      </c>
      <c r="W66" s="657" t="s">
        <v>1526</v>
      </c>
      <c r="X66" s="657" t="s">
        <v>2257</v>
      </c>
      <c r="Y66" s="657" t="s">
        <v>373</v>
      </c>
      <c r="Z66" s="657" t="s">
        <v>2271</v>
      </c>
      <c r="AA66" s="657" t="s">
        <v>374</v>
      </c>
      <c r="AB66" s="657" t="s">
        <v>375</v>
      </c>
    </row>
    <row r="67" spans="1:28">
      <c r="A67" s="657">
        <v>26893254</v>
      </c>
      <c r="B67" s="657" t="s">
        <v>2257</v>
      </c>
      <c r="C67" s="657" t="s">
        <v>1462</v>
      </c>
      <c r="D67" s="657" t="s">
        <v>1362</v>
      </c>
      <c r="E67" s="657" t="s">
        <v>2258</v>
      </c>
      <c r="F67" s="657" t="s">
        <v>376</v>
      </c>
      <c r="G67" s="657" t="s">
        <v>377</v>
      </c>
      <c r="H67" s="657" t="s">
        <v>378</v>
      </c>
      <c r="I67" s="657" t="s">
        <v>2120</v>
      </c>
      <c r="J67" s="657" t="s">
        <v>2257</v>
      </c>
      <c r="K67" s="657" t="s">
        <v>1462</v>
      </c>
      <c r="L67" s="657" t="s">
        <v>2257</v>
      </c>
      <c r="M67" s="657" t="s">
        <v>2257</v>
      </c>
      <c r="N67" s="657" t="s">
        <v>2257</v>
      </c>
      <c r="O67" s="657" t="s">
        <v>98</v>
      </c>
      <c r="P67" s="657">
        <v>7779848</v>
      </c>
      <c r="Q67" s="657">
        <v>13160</v>
      </c>
      <c r="R67" s="657" t="s">
        <v>379</v>
      </c>
      <c r="S67" s="657">
        <v>81</v>
      </c>
      <c r="T67" s="657" t="s">
        <v>193</v>
      </c>
      <c r="U67" s="657">
        <v>12</v>
      </c>
      <c r="V67" s="657" t="s">
        <v>380</v>
      </c>
      <c r="W67" s="657" t="s">
        <v>1526</v>
      </c>
      <c r="X67" s="657" t="s">
        <v>2257</v>
      </c>
      <c r="Y67" s="657" t="s">
        <v>381</v>
      </c>
      <c r="Z67" s="657" t="s">
        <v>123</v>
      </c>
      <c r="AA67" s="657" t="s">
        <v>382</v>
      </c>
      <c r="AB67" s="657" t="s">
        <v>383</v>
      </c>
    </row>
    <row r="68" spans="1:28">
      <c r="A68" s="657">
        <v>26891277</v>
      </c>
      <c r="B68" s="657" t="s">
        <v>2257</v>
      </c>
      <c r="C68" s="657" t="s">
        <v>1462</v>
      </c>
      <c r="D68" s="657" t="s">
        <v>1362</v>
      </c>
      <c r="E68" s="657" t="s">
        <v>2258</v>
      </c>
      <c r="F68" s="657" t="s">
        <v>2229</v>
      </c>
      <c r="G68" s="657" t="s">
        <v>384</v>
      </c>
      <c r="H68" s="657" t="s">
        <v>2230</v>
      </c>
      <c r="I68" s="657" t="s">
        <v>2104</v>
      </c>
      <c r="J68" s="657" t="s">
        <v>2257</v>
      </c>
      <c r="K68" s="657" t="s">
        <v>1462</v>
      </c>
      <c r="L68" s="657" t="s">
        <v>2257</v>
      </c>
      <c r="M68" s="657" t="s">
        <v>2257</v>
      </c>
      <c r="N68" s="657" t="s">
        <v>2257</v>
      </c>
      <c r="O68" s="657" t="s">
        <v>2274</v>
      </c>
      <c r="P68" s="657">
        <v>67137263</v>
      </c>
      <c r="Q68" s="657">
        <v>49013</v>
      </c>
      <c r="R68" s="657" t="s">
        <v>385</v>
      </c>
      <c r="S68" s="657">
        <v>65</v>
      </c>
      <c r="T68" s="657" t="s">
        <v>110</v>
      </c>
      <c r="U68" s="657">
        <v>16</v>
      </c>
      <c r="V68" s="657" t="s">
        <v>386</v>
      </c>
      <c r="W68" s="657" t="s">
        <v>1526</v>
      </c>
      <c r="X68" s="657" t="s">
        <v>2257</v>
      </c>
      <c r="Y68" s="657" t="s">
        <v>387</v>
      </c>
      <c r="Z68" s="657" t="s">
        <v>1528</v>
      </c>
      <c r="AA68" s="657" t="s">
        <v>0</v>
      </c>
      <c r="AB68" s="657" t="s">
        <v>1</v>
      </c>
    </row>
    <row r="69" spans="1:28">
      <c r="A69" s="657">
        <v>28118061</v>
      </c>
      <c r="B69" s="657" t="s">
        <v>2257</v>
      </c>
      <c r="C69" s="657" t="s">
        <v>1462</v>
      </c>
      <c r="D69" s="657" t="s">
        <v>1362</v>
      </c>
      <c r="E69" s="657" t="s">
        <v>2258</v>
      </c>
      <c r="F69" s="657" t="s">
        <v>2205</v>
      </c>
      <c r="G69" s="657" t="s">
        <v>388</v>
      </c>
      <c r="H69" s="657" t="s">
        <v>2206</v>
      </c>
      <c r="I69" s="657" t="s">
        <v>2168</v>
      </c>
      <c r="J69" s="657" t="s">
        <v>2257</v>
      </c>
      <c r="K69" s="657" t="s">
        <v>1462</v>
      </c>
      <c r="L69" s="657" t="s">
        <v>2257</v>
      </c>
      <c r="M69" s="657" t="s">
        <v>2257</v>
      </c>
      <c r="N69" s="657" t="s">
        <v>2257</v>
      </c>
      <c r="O69" s="657" t="s">
        <v>319</v>
      </c>
      <c r="P69" s="657">
        <v>2501628</v>
      </c>
      <c r="Q69" s="657" t="s">
        <v>2257</v>
      </c>
      <c r="R69" s="657" t="s">
        <v>389</v>
      </c>
      <c r="S69" s="657" t="s">
        <v>2257</v>
      </c>
      <c r="T69" s="657" t="s">
        <v>390</v>
      </c>
      <c r="U69" s="657" t="s">
        <v>2257</v>
      </c>
      <c r="V69" s="657" t="s">
        <v>391</v>
      </c>
      <c r="W69" s="657" t="s">
        <v>1526</v>
      </c>
      <c r="X69" s="657" t="s">
        <v>2257</v>
      </c>
      <c r="Y69" s="657" t="s">
        <v>392</v>
      </c>
      <c r="Z69" s="657" t="s">
        <v>2271</v>
      </c>
      <c r="AA69" s="657" t="s">
        <v>393</v>
      </c>
      <c r="AB69" s="657" t="s">
        <v>394</v>
      </c>
    </row>
    <row r="70" spans="1:28">
      <c r="A70" s="657">
        <v>26355214</v>
      </c>
      <c r="B70" s="657">
        <v>151703093</v>
      </c>
      <c r="C70" s="657" t="s">
        <v>1461</v>
      </c>
      <c r="D70" s="657" t="s">
        <v>1362</v>
      </c>
      <c r="E70" s="657" t="s">
        <v>2258</v>
      </c>
      <c r="F70" s="657" t="s">
        <v>2118</v>
      </c>
      <c r="G70" s="657" t="s">
        <v>2118</v>
      </c>
      <c r="H70" s="657" t="s">
        <v>2119</v>
      </c>
      <c r="I70" s="657" t="s">
        <v>2120</v>
      </c>
      <c r="J70" s="657" t="s">
        <v>2257</v>
      </c>
      <c r="K70" s="657" t="s">
        <v>1462</v>
      </c>
      <c r="L70" s="657" t="s">
        <v>2257</v>
      </c>
      <c r="M70" s="657" t="s">
        <v>2257</v>
      </c>
      <c r="N70" s="657" t="s">
        <v>2257</v>
      </c>
      <c r="O70" s="657" t="s">
        <v>395</v>
      </c>
      <c r="P70" s="657">
        <v>1914943</v>
      </c>
      <c r="Q70" s="657">
        <v>23340</v>
      </c>
      <c r="R70" s="657" t="s">
        <v>396</v>
      </c>
      <c r="S70" s="657">
        <v>72</v>
      </c>
      <c r="T70" s="657" t="s">
        <v>226</v>
      </c>
      <c r="U70" s="657">
        <v>13</v>
      </c>
      <c r="V70" s="657" t="s">
        <v>397</v>
      </c>
      <c r="W70" s="657" t="s">
        <v>1526</v>
      </c>
      <c r="X70" s="657" t="s">
        <v>2257</v>
      </c>
      <c r="Y70" s="657" t="s">
        <v>398</v>
      </c>
      <c r="Z70" s="657" t="s">
        <v>399</v>
      </c>
      <c r="AA70" s="657" t="s">
        <v>400</v>
      </c>
      <c r="AB70" s="657" t="s">
        <v>401</v>
      </c>
    </row>
    <row r="71" spans="1:28">
      <c r="A71" s="657">
        <v>26759933</v>
      </c>
      <c r="B71" s="657" t="s">
        <v>2257</v>
      </c>
      <c r="C71" s="657" t="s">
        <v>1462</v>
      </c>
      <c r="D71" s="657" t="s">
        <v>1362</v>
      </c>
      <c r="E71" s="657" t="s">
        <v>2258</v>
      </c>
      <c r="F71" s="657" t="s">
        <v>2193</v>
      </c>
      <c r="G71" s="657" t="s">
        <v>402</v>
      </c>
      <c r="H71" s="657" t="s">
        <v>2194</v>
      </c>
      <c r="I71" s="657" t="s">
        <v>2123</v>
      </c>
      <c r="J71" s="657" t="s">
        <v>2257</v>
      </c>
      <c r="K71" s="657" t="s">
        <v>1462</v>
      </c>
      <c r="L71" s="657" t="s">
        <v>2257</v>
      </c>
      <c r="M71" s="657" t="s">
        <v>2257</v>
      </c>
      <c r="N71" s="657" t="s">
        <v>2257</v>
      </c>
      <c r="O71" s="657" t="s">
        <v>109</v>
      </c>
      <c r="P71" s="657">
        <v>5324181</v>
      </c>
      <c r="Q71" s="657">
        <v>15070</v>
      </c>
      <c r="R71" s="657" t="s">
        <v>403</v>
      </c>
      <c r="S71" s="657">
        <v>72</v>
      </c>
      <c r="T71" s="657" t="s">
        <v>404</v>
      </c>
      <c r="U71" s="657">
        <v>12</v>
      </c>
      <c r="V71" s="657" t="s">
        <v>405</v>
      </c>
      <c r="W71" s="657" t="s">
        <v>1526</v>
      </c>
      <c r="X71" s="657" t="s">
        <v>2257</v>
      </c>
      <c r="Y71" s="657" t="s">
        <v>406</v>
      </c>
      <c r="Z71" s="657" t="s">
        <v>2268</v>
      </c>
      <c r="AA71" s="657" t="s">
        <v>407</v>
      </c>
      <c r="AB71" s="657" t="s">
        <v>408</v>
      </c>
    </row>
    <row r="72" spans="1:28">
      <c r="A72" s="657">
        <v>26355203</v>
      </c>
      <c r="B72" s="657">
        <v>151703083</v>
      </c>
      <c r="C72" s="657" t="s">
        <v>1461</v>
      </c>
      <c r="D72" s="657" t="s">
        <v>1362</v>
      </c>
      <c r="E72" s="657" t="s">
        <v>2258</v>
      </c>
      <c r="F72" s="657" t="s">
        <v>2156</v>
      </c>
      <c r="G72" s="657" t="s">
        <v>2257</v>
      </c>
      <c r="H72" s="657" t="s">
        <v>2157</v>
      </c>
      <c r="I72" s="657" t="s">
        <v>2120</v>
      </c>
      <c r="J72" s="657" t="s">
        <v>2257</v>
      </c>
      <c r="K72" s="657" t="s">
        <v>1462</v>
      </c>
      <c r="L72" s="657" t="s">
        <v>2257</v>
      </c>
      <c r="M72" s="657" t="s">
        <v>2257</v>
      </c>
      <c r="N72" s="657" t="s">
        <v>2257</v>
      </c>
      <c r="O72" s="657" t="s">
        <v>409</v>
      </c>
      <c r="P72" s="657" t="s">
        <v>2257</v>
      </c>
      <c r="Q72" s="657" t="s">
        <v>2257</v>
      </c>
      <c r="R72" s="657" t="s">
        <v>2257</v>
      </c>
      <c r="S72" s="657">
        <v>65</v>
      </c>
      <c r="T72" s="657" t="s">
        <v>193</v>
      </c>
      <c r="U72" s="657" t="s">
        <v>2257</v>
      </c>
      <c r="V72" s="657" t="s">
        <v>2257</v>
      </c>
      <c r="W72" s="657" t="s">
        <v>1526</v>
      </c>
      <c r="X72" s="657" t="s">
        <v>2257</v>
      </c>
      <c r="Y72" s="657" t="s">
        <v>410</v>
      </c>
      <c r="Z72" s="657" t="s">
        <v>411</v>
      </c>
      <c r="AA72" s="657" t="s">
        <v>412</v>
      </c>
      <c r="AB72" s="657" t="s">
        <v>413</v>
      </c>
    </row>
    <row r="73" spans="1:28">
      <c r="A73" s="657">
        <v>26355173</v>
      </c>
      <c r="B73" s="657">
        <v>39721098</v>
      </c>
      <c r="C73" s="657" t="s">
        <v>1461</v>
      </c>
      <c r="D73" s="657" t="s">
        <v>1362</v>
      </c>
      <c r="E73" s="657" t="s">
        <v>2258</v>
      </c>
      <c r="F73" s="657" t="s">
        <v>2126</v>
      </c>
      <c r="G73" s="657" t="s">
        <v>414</v>
      </c>
      <c r="H73" s="657" t="s">
        <v>2127</v>
      </c>
      <c r="I73" s="657" t="s">
        <v>2098</v>
      </c>
      <c r="J73" s="657" t="s">
        <v>2257</v>
      </c>
      <c r="K73" s="657" t="s">
        <v>1462</v>
      </c>
      <c r="L73" s="657" t="s">
        <v>2257</v>
      </c>
      <c r="M73" s="657" t="s">
        <v>2257</v>
      </c>
      <c r="N73" s="657" t="s">
        <v>2257</v>
      </c>
      <c r="O73" s="657" t="s">
        <v>355</v>
      </c>
      <c r="P73" s="657">
        <v>7609017</v>
      </c>
      <c r="Q73" s="657">
        <v>49001</v>
      </c>
      <c r="R73" s="657" t="s">
        <v>415</v>
      </c>
      <c r="S73" s="657">
        <v>47</v>
      </c>
      <c r="T73" s="657" t="s">
        <v>416</v>
      </c>
      <c r="U73" s="657">
        <v>41</v>
      </c>
      <c r="V73" s="657" t="s">
        <v>417</v>
      </c>
      <c r="W73" s="657" t="s">
        <v>1526</v>
      </c>
      <c r="X73" s="657" t="s">
        <v>2257</v>
      </c>
      <c r="Y73" s="657" t="s">
        <v>418</v>
      </c>
      <c r="Z73" s="657" t="s">
        <v>1528</v>
      </c>
      <c r="AA73" s="657" t="s">
        <v>419</v>
      </c>
      <c r="AB73" s="657" t="s">
        <v>420</v>
      </c>
    </row>
    <row r="74" spans="1:28">
      <c r="A74" s="657">
        <v>28812805</v>
      </c>
      <c r="B74" s="657" t="s">
        <v>2257</v>
      </c>
      <c r="C74" s="657" t="s">
        <v>1462</v>
      </c>
      <c r="D74" s="657" t="s">
        <v>1362</v>
      </c>
      <c r="E74" s="657" t="s">
        <v>2258</v>
      </c>
      <c r="F74" s="657" t="s">
        <v>421</v>
      </c>
      <c r="G74" s="657" t="s">
        <v>422</v>
      </c>
      <c r="H74" s="657" t="s">
        <v>423</v>
      </c>
      <c r="I74" s="657" t="s">
        <v>2104</v>
      </c>
      <c r="J74" s="657" t="s">
        <v>2257</v>
      </c>
      <c r="K74" s="657" t="s">
        <v>1462</v>
      </c>
      <c r="L74" s="657" t="s">
        <v>2257</v>
      </c>
      <c r="M74" s="657" t="s">
        <v>2257</v>
      </c>
      <c r="N74" s="657" t="s">
        <v>2257</v>
      </c>
      <c r="O74" s="657" t="s">
        <v>2274</v>
      </c>
      <c r="P74" s="657">
        <v>665646</v>
      </c>
      <c r="Q74" s="657">
        <v>2300223</v>
      </c>
      <c r="R74" s="657" t="s">
        <v>2257</v>
      </c>
      <c r="S74" s="657">
        <v>72</v>
      </c>
      <c r="T74" s="657" t="s">
        <v>390</v>
      </c>
      <c r="U74" s="657">
        <v>13</v>
      </c>
      <c r="V74" s="657" t="s">
        <v>424</v>
      </c>
      <c r="W74" s="657" t="s">
        <v>1526</v>
      </c>
      <c r="X74" s="657" t="s">
        <v>2257</v>
      </c>
      <c r="Y74" s="657" t="s">
        <v>425</v>
      </c>
      <c r="Z74" s="657" t="s">
        <v>2268</v>
      </c>
      <c r="AA74" s="657" t="s">
        <v>426</v>
      </c>
      <c r="AB74" s="657" t="s">
        <v>427</v>
      </c>
    </row>
    <row r="75" spans="1:28">
      <c r="A75" s="657">
        <v>26355170</v>
      </c>
      <c r="B75" s="657">
        <v>45028463</v>
      </c>
      <c r="C75" s="657" t="s">
        <v>1461</v>
      </c>
      <c r="D75" s="657" t="s">
        <v>1362</v>
      </c>
      <c r="E75" s="657" t="s">
        <v>2258</v>
      </c>
      <c r="F75" s="657" t="s">
        <v>2158</v>
      </c>
      <c r="G75" s="657" t="s">
        <v>428</v>
      </c>
      <c r="H75" s="657" t="s">
        <v>2159</v>
      </c>
      <c r="I75" s="657" t="s">
        <v>2160</v>
      </c>
      <c r="J75" s="657" t="s">
        <v>2257</v>
      </c>
      <c r="K75" s="657" t="s">
        <v>1462</v>
      </c>
      <c r="L75" s="657" t="s">
        <v>2257</v>
      </c>
      <c r="M75" s="657" t="s">
        <v>2257</v>
      </c>
      <c r="N75" s="657" t="s">
        <v>2257</v>
      </c>
      <c r="O75" s="657" t="s">
        <v>429</v>
      </c>
      <c r="P75" s="657">
        <v>96197544</v>
      </c>
      <c r="Q75" s="657">
        <v>49011</v>
      </c>
      <c r="R75" s="657" t="s">
        <v>430</v>
      </c>
      <c r="S75" s="657">
        <v>90</v>
      </c>
      <c r="T75" s="657" t="s">
        <v>431</v>
      </c>
      <c r="U75" s="657">
        <v>23</v>
      </c>
      <c r="V75" s="657" t="s">
        <v>432</v>
      </c>
      <c r="W75" s="657" t="s">
        <v>1526</v>
      </c>
      <c r="X75" s="657" t="s">
        <v>2257</v>
      </c>
      <c r="Y75" s="657" t="s">
        <v>433</v>
      </c>
      <c r="Z75" s="657" t="s">
        <v>434</v>
      </c>
      <c r="AA75" s="657" t="s">
        <v>435</v>
      </c>
      <c r="AB75" s="657" t="s">
        <v>436</v>
      </c>
    </row>
    <row r="76" spans="1:28">
      <c r="A76" s="657">
        <v>26355190</v>
      </c>
      <c r="B76" s="657">
        <v>151703272</v>
      </c>
      <c r="C76" s="657" t="s">
        <v>1461</v>
      </c>
      <c r="D76" s="657" t="s">
        <v>1362</v>
      </c>
      <c r="E76" s="657" t="s">
        <v>2258</v>
      </c>
      <c r="F76" s="657" t="s">
        <v>2110</v>
      </c>
      <c r="G76" s="657" t="s">
        <v>2224</v>
      </c>
      <c r="H76" s="657" t="s">
        <v>2111</v>
      </c>
      <c r="I76" s="657" t="s">
        <v>2112</v>
      </c>
      <c r="J76" s="657" t="s">
        <v>2257</v>
      </c>
      <c r="K76" s="657" t="s">
        <v>1462</v>
      </c>
      <c r="L76" s="657" t="s">
        <v>2257</v>
      </c>
      <c r="M76" s="657" t="s">
        <v>2257</v>
      </c>
      <c r="N76" s="657" t="s">
        <v>2257</v>
      </c>
      <c r="O76" s="657" t="s">
        <v>114</v>
      </c>
      <c r="P76" s="657">
        <v>10280880</v>
      </c>
      <c r="Q76" s="657">
        <v>49014</v>
      </c>
      <c r="R76" s="657" t="s">
        <v>2257</v>
      </c>
      <c r="S76" s="657">
        <v>65</v>
      </c>
      <c r="T76" s="657" t="s">
        <v>13</v>
      </c>
      <c r="U76" s="657">
        <v>49</v>
      </c>
      <c r="V76" s="657" t="s">
        <v>2257</v>
      </c>
      <c r="W76" s="657" t="s">
        <v>1526</v>
      </c>
      <c r="X76" s="657" t="s">
        <v>2257</v>
      </c>
      <c r="Y76" s="657" t="s">
        <v>437</v>
      </c>
      <c r="Z76" s="657" t="s">
        <v>2268</v>
      </c>
      <c r="AA76" s="657" t="s">
        <v>438</v>
      </c>
      <c r="AB76" s="657" t="s">
        <v>439</v>
      </c>
    </row>
    <row r="77" spans="1:28">
      <c r="A77" s="657">
        <v>26360929</v>
      </c>
      <c r="B77" s="657">
        <v>151704897</v>
      </c>
      <c r="C77" s="657" t="s">
        <v>1461</v>
      </c>
      <c r="D77" s="657" t="s">
        <v>1362</v>
      </c>
      <c r="E77" s="657" t="s">
        <v>2258</v>
      </c>
      <c r="F77" s="657" t="s">
        <v>2202</v>
      </c>
      <c r="G77" s="657" t="s">
        <v>440</v>
      </c>
      <c r="H77" s="657" t="s">
        <v>2203</v>
      </c>
      <c r="I77" s="657" t="s">
        <v>2204</v>
      </c>
      <c r="J77" s="657" t="s">
        <v>2257</v>
      </c>
      <c r="K77" s="657" t="s">
        <v>1462</v>
      </c>
      <c r="L77" s="657" t="s">
        <v>2257</v>
      </c>
      <c r="M77" s="657" t="s">
        <v>2257</v>
      </c>
      <c r="N77" s="657" t="s">
        <v>2257</v>
      </c>
      <c r="O77" s="657" t="s">
        <v>441</v>
      </c>
      <c r="P77" s="657">
        <v>71176317</v>
      </c>
      <c r="Q77" s="657">
        <v>49013</v>
      </c>
      <c r="R77" s="657" t="s">
        <v>442</v>
      </c>
      <c r="S77" s="657">
        <v>90</v>
      </c>
      <c r="T77" s="657" t="s">
        <v>60</v>
      </c>
      <c r="U77" s="657">
        <v>16</v>
      </c>
      <c r="V77" s="657" t="s">
        <v>443</v>
      </c>
      <c r="W77" s="657" t="s">
        <v>1526</v>
      </c>
      <c r="X77" s="657" t="s">
        <v>2257</v>
      </c>
      <c r="Y77" s="657" t="s">
        <v>444</v>
      </c>
      <c r="Z77" s="657" t="s">
        <v>2271</v>
      </c>
      <c r="AA77" s="657" t="s">
        <v>445</v>
      </c>
      <c r="AB77" s="657" t="s">
        <v>446</v>
      </c>
    </row>
    <row r="78" spans="1:28">
      <c r="A78" s="657">
        <v>26416158</v>
      </c>
      <c r="B78" s="657" t="s">
        <v>2257</v>
      </c>
      <c r="C78" s="657" t="s">
        <v>1462</v>
      </c>
      <c r="D78" s="657" t="s">
        <v>1362</v>
      </c>
      <c r="E78" s="657" t="s">
        <v>2258</v>
      </c>
      <c r="F78" s="657" t="s">
        <v>447</v>
      </c>
      <c r="G78" s="657" t="s">
        <v>2257</v>
      </c>
      <c r="H78" s="657" t="s">
        <v>448</v>
      </c>
      <c r="I78" s="657" t="s">
        <v>2074</v>
      </c>
      <c r="J78" s="657" t="s">
        <v>2257</v>
      </c>
      <c r="K78" s="657" t="s">
        <v>1462</v>
      </c>
      <c r="L78" s="657" t="s">
        <v>2257</v>
      </c>
      <c r="M78" s="657" t="s">
        <v>2257</v>
      </c>
      <c r="N78" s="657" t="s">
        <v>2257</v>
      </c>
      <c r="O78" s="657" t="s">
        <v>216</v>
      </c>
      <c r="P78" s="657">
        <v>48602043</v>
      </c>
      <c r="Q78" s="657">
        <v>49008</v>
      </c>
      <c r="R78" s="657" t="s">
        <v>2257</v>
      </c>
      <c r="S78" s="657">
        <v>67</v>
      </c>
      <c r="T78" s="657" t="s">
        <v>13</v>
      </c>
      <c r="U78" s="657">
        <v>16</v>
      </c>
      <c r="V78" s="657" t="s">
        <v>2257</v>
      </c>
      <c r="W78" s="657" t="s">
        <v>2257</v>
      </c>
      <c r="X78" s="657" t="s">
        <v>2257</v>
      </c>
      <c r="Y78" s="657" t="s">
        <v>449</v>
      </c>
      <c r="Z78" s="657" t="s">
        <v>1528</v>
      </c>
      <c r="AA78" s="657" t="s">
        <v>450</v>
      </c>
      <c r="AB78" s="657" t="s">
        <v>451</v>
      </c>
    </row>
    <row r="79" spans="1:28">
      <c r="A79" s="657">
        <v>26800337</v>
      </c>
      <c r="B79" s="657" t="s">
        <v>2257</v>
      </c>
      <c r="C79" s="657" t="s">
        <v>1462</v>
      </c>
      <c r="D79" s="657" t="s">
        <v>1362</v>
      </c>
      <c r="E79" s="657" t="s">
        <v>2258</v>
      </c>
      <c r="F79" s="657" t="s">
        <v>2176</v>
      </c>
      <c r="G79" s="657" t="s">
        <v>452</v>
      </c>
      <c r="H79" s="657" t="s">
        <v>2177</v>
      </c>
      <c r="I79" s="657" t="s">
        <v>2095</v>
      </c>
      <c r="J79" s="657" t="s">
        <v>2257</v>
      </c>
      <c r="K79" s="657" t="s">
        <v>1462</v>
      </c>
      <c r="L79" s="657" t="s">
        <v>2257</v>
      </c>
      <c r="M79" s="657" t="s">
        <v>2257</v>
      </c>
      <c r="N79" s="657" t="s">
        <v>2257</v>
      </c>
      <c r="O79" s="657" t="s">
        <v>346</v>
      </c>
      <c r="P79" s="657">
        <v>66278725</v>
      </c>
      <c r="Q79" s="657">
        <v>13284</v>
      </c>
      <c r="R79" s="657" t="s">
        <v>453</v>
      </c>
      <c r="S79" s="657">
        <v>42</v>
      </c>
      <c r="T79" s="657" t="s">
        <v>454</v>
      </c>
      <c r="U79" s="657">
        <v>12</v>
      </c>
      <c r="V79" s="657" t="s">
        <v>2257</v>
      </c>
      <c r="W79" s="657" t="s">
        <v>1526</v>
      </c>
      <c r="X79" s="657" t="s">
        <v>2257</v>
      </c>
      <c r="Y79" s="657" t="s">
        <v>455</v>
      </c>
      <c r="Z79" s="657" t="s">
        <v>1528</v>
      </c>
      <c r="AA79" s="657" t="s">
        <v>456</v>
      </c>
      <c r="AB79" s="657" t="s">
        <v>457</v>
      </c>
    </row>
    <row r="80" spans="1:28">
      <c r="A80" s="657">
        <v>26355207</v>
      </c>
      <c r="B80" s="657">
        <v>151703087</v>
      </c>
      <c r="C80" s="657" t="s">
        <v>1461</v>
      </c>
      <c r="D80" s="657" t="s">
        <v>1362</v>
      </c>
      <c r="E80" s="657" t="s">
        <v>2258</v>
      </c>
      <c r="F80" s="657" t="s">
        <v>2136</v>
      </c>
      <c r="G80" s="657" t="s">
        <v>458</v>
      </c>
      <c r="H80" s="657" t="s">
        <v>2137</v>
      </c>
      <c r="I80" s="657" t="s">
        <v>2120</v>
      </c>
      <c r="J80" s="657" t="s">
        <v>2257</v>
      </c>
      <c r="K80" s="657" t="s">
        <v>1462</v>
      </c>
      <c r="L80" s="657" t="s">
        <v>2257</v>
      </c>
      <c r="M80" s="657" t="s">
        <v>2257</v>
      </c>
      <c r="N80" s="657" t="s">
        <v>2257</v>
      </c>
      <c r="O80" s="657" t="s">
        <v>98</v>
      </c>
      <c r="P80" s="657">
        <v>2579286</v>
      </c>
      <c r="Q80" s="657">
        <v>49014</v>
      </c>
      <c r="R80" s="657" t="s">
        <v>459</v>
      </c>
      <c r="S80" s="657">
        <v>71</v>
      </c>
      <c r="T80" s="657" t="s">
        <v>460</v>
      </c>
      <c r="U80" s="657">
        <v>52</v>
      </c>
      <c r="V80" s="657" t="s">
        <v>461</v>
      </c>
      <c r="W80" s="657" t="s">
        <v>1526</v>
      </c>
      <c r="X80" s="657" t="s">
        <v>2257</v>
      </c>
      <c r="Y80" s="657" t="s">
        <v>462</v>
      </c>
      <c r="Z80" s="657" t="s">
        <v>2268</v>
      </c>
      <c r="AA80" s="657" t="s">
        <v>463</v>
      </c>
      <c r="AB80" s="657" t="s">
        <v>464</v>
      </c>
    </row>
    <row r="81" spans="1:28">
      <c r="A81" s="657">
        <v>26355210</v>
      </c>
      <c r="B81" s="657">
        <v>151703090</v>
      </c>
      <c r="C81" s="657" t="s">
        <v>1461</v>
      </c>
      <c r="D81" s="657" t="s">
        <v>1362</v>
      </c>
      <c r="E81" s="657" t="s">
        <v>2258</v>
      </c>
      <c r="F81" s="657" t="s">
        <v>2138</v>
      </c>
      <c r="G81" s="657" t="s">
        <v>2257</v>
      </c>
      <c r="H81" s="657" t="s">
        <v>2139</v>
      </c>
      <c r="I81" s="657" t="s">
        <v>2140</v>
      </c>
      <c r="J81" s="657" t="s">
        <v>2257</v>
      </c>
      <c r="K81" s="657" t="s">
        <v>1462</v>
      </c>
      <c r="L81" s="657" t="s">
        <v>2257</v>
      </c>
      <c r="M81" s="657" t="s">
        <v>2257</v>
      </c>
      <c r="N81" s="657" t="s">
        <v>2257</v>
      </c>
      <c r="O81" s="657" t="s">
        <v>65</v>
      </c>
      <c r="P81" s="657">
        <v>5377689</v>
      </c>
      <c r="Q81" s="657">
        <v>49008</v>
      </c>
      <c r="R81" s="657" t="s">
        <v>2257</v>
      </c>
      <c r="S81" s="657">
        <v>67</v>
      </c>
      <c r="T81" s="657" t="s">
        <v>465</v>
      </c>
      <c r="U81" s="657">
        <v>16</v>
      </c>
      <c r="V81" s="657" t="s">
        <v>2257</v>
      </c>
      <c r="W81" s="657" t="s">
        <v>1526</v>
      </c>
      <c r="X81" s="657" t="s">
        <v>2257</v>
      </c>
      <c r="Y81" s="657" t="s">
        <v>466</v>
      </c>
      <c r="Z81" s="657" t="s">
        <v>1528</v>
      </c>
      <c r="AA81" s="657" t="s">
        <v>467</v>
      </c>
      <c r="AB81" s="657" t="s">
        <v>468</v>
      </c>
    </row>
    <row r="82" spans="1:28">
      <c r="A82" s="657">
        <v>26355178</v>
      </c>
      <c r="B82" s="657">
        <v>151703265</v>
      </c>
      <c r="C82" s="657" t="s">
        <v>1461</v>
      </c>
      <c r="D82" s="657" t="s">
        <v>1362</v>
      </c>
      <c r="E82" s="657" t="s">
        <v>2258</v>
      </c>
      <c r="F82" s="657" t="s">
        <v>2087</v>
      </c>
      <c r="G82" s="657" t="s">
        <v>469</v>
      </c>
      <c r="H82" s="657" t="s">
        <v>2088</v>
      </c>
      <c r="I82" s="657" t="s">
        <v>2089</v>
      </c>
      <c r="J82" s="657" t="s">
        <v>2257</v>
      </c>
      <c r="K82" s="657" t="s">
        <v>1462</v>
      </c>
      <c r="L82" s="657" t="s">
        <v>2257</v>
      </c>
      <c r="M82" s="657" t="s">
        <v>2257</v>
      </c>
      <c r="N82" s="657" t="s">
        <v>2257</v>
      </c>
      <c r="O82" s="657" t="s">
        <v>470</v>
      </c>
      <c r="P82" s="657">
        <v>48593831</v>
      </c>
      <c r="Q82" s="657">
        <v>49007</v>
      </c>
      <c r="R82" s="657" t="s">
        <v>471</v>
      </c>
      <c r="S82" s="657">
        <v>42</v>
      </c>
      <c r="T82" s="657" t="s">
        <v>13</v>
      </c>
      <c r="U82" s="657">
        <v>14</v>
      </c>
      <c r="V82" s="657" t="s">
        <v>472</v>
      </c>
      <c r="W82" s="657" t="s">
        <v>1526</v>
      </c>
      <c r="X82" s="657" t="s">
        <v>2257</v>
      </c>
      <c r="Y82" s="657" t="s">
        <v>473</v>
      </c>
      <c r="Z82" s="657" t="s">
        <v>2268</v>
      </c>
      <c r="AA82" s="657" t="s">
        <v>474</v>
      </c>
      <c r="AB82" s="657" t="s">
        <v>475</v>
      </c>
    </row>
    <row r="83" spans="1:28">
      <c r="A83" s="657">
        <v>26355183</v>
      </c>
      <c r="B83" s="657">
        <v>42598585</v>
      </c>
      <c r="C83" s="657" t="s">
        <v>1461</v>
      </c>
      <c r="D83" s="657" t="s">
        <v>1362</v>
      </c>
      <c r="E83" s="657" t="s">
        <v>2258</v>
      </c>
      <c r="F83" s="657" t="s">
        <v>2178</v>
      </c>
      <c r="G83" s="657" t="s">
        <v>476</v>
      </c>
      <c r="H83" s="657" t="s">
        <v>2179</v>
      </c>
      <c r="I83" s="657" t="s">
        <v>2180</v>
      </c>
      <c r="J83" s="657" t="s">
        <v>2257</v>
      </c>
      <c r="K83" s="657" t="s">
        <v>1462</v>
      </c>
      <c r="L83" s="657" t="s">
        <v>2257</v>
      </c>
      <c r="M83" s="657" t="s">
        <v>2257</v>
      </c>
      <c r="N83" s="657" t="s">
        <v>2257</v>
      </c>
      <c r="O83" s="657" t="s">
        <v>477</v>
      </c>
      <c r="P83" s="657">
        <v>47783877</v>
      </c>
      <c r="Q83" s="657">
        <v>49007</v>
      </c>
      <c r="R83" s="657" t="s">
        <v>478</v>
      </c>
      <c r="S83" s="657">
        <v>42</v>
      </c>
      <c r="T83" s="657" t="s">
        <v>13</v>
      </c>
      <c r="U83" s="657">
        <v>14</v>
      </c>
      <c r="V83" s="657" t="s">
        <v>479</v>
      </c>
      <c r="W83" s="657" t="s">
        <v>1526</v>
      </c>
      <c r="X83" s="657" t="s">
        <v>2257</v>
      </c>
      <c r="Y83" s="657" t="s">
        <v>480</v>
      </c>
      <c r="Z83" s="657" t="s">
        <v>2271</v>
      </c>
      <c r="AA83" s="657" t="s">
        <v>481</v>
      </c>
      <c r="AB83" s="657" t="s">
        <v>482</v>
      </c>
    </row>
    <row r="84" spans="1:28">
      <c r="A84" s="657">
        <v>26891086</v>
      </c>
      <c r="B84" s="657" t="s">
        <v>2257</v>
      </c>
      <c r="C84" s="657" t="s">
        <v>1462</v>
      </c>
      <c r="D84" s="657" t="s">
        <v>1362</v>
      </c>
      <c r="E84" s="657" t="s">
        <v>2258</v>
      </c>
      <c r="F84" s="657" t="s">
        <v>2233</v>
      </c>
      <c r="G84" s="657" t="s">
        <v>483</v>
      </c>
      <c r="H84" s="657" t="s">
        <v>2234</v>
      </c>
      <c r="I84" s="657" t="s">
        <v>2140</v>
      </c>
      <c r="J84" s="657" t="s">
        <v>2257</v>
      </c>
      <c r="K84" s="657" t="s">
        <v>1462</v>
      </c>
      <c r="L84" s="657" t="s">
        <v>2257</v>
      </c>
      <c r="M84" s="657" t="s">
        <v>2257</v>
      </c>
      <c r="N84" s="657" t="s">
        <v>2257</v>
      </c>
      <c r="O84" s="657" t="s">
        <v>109</v>
      </c>
      <c r="P84" s="657">
        <v>22105886</v>
      </c>
      <c r="Q84" s="657">
        <v>49013</v>
      </c>
      <c r="R84" s="657" t="s">
        <v>484</v>
      </c>
      <c r="S84" s="657">
        <v>65</v>
      </c>
      <c r="T84" s="657" t="s">
        <v>13</v>
      </c>
      <c r="U84" s="657">
        <v>16</v>
      </c>
      <c r="V84" s="657" t="s">
        <v>485</v>
      </c>
      <c r="W84" s="657" t="s">
        <v>1526</v>
      </c>
      <c r="X84" s="657" t="s">
        <v>2257</v>
      </c>
      <c r="Y84" s="657" t="s">
        <v>486</v>
      </c>
      <c r="Z84" s="657" t="s">
        <v>30</v>
      </c>
      <c r="AA84" s="657" t="s">
        <v>487</v>
      </c>
      <c r="AB84" s="657" t="s">
        <v>488</v>
      </c>
    </row>
    <row r="85" spans="1:28">
      <c r="A85" s="657">
        <v>26838066</v>
      </c>
      <c r="B85" s="657" t="s">
        <v>2257</v>
      </c>
      <c r="C85" s="657" t="s">
        <v>1462</v>
      </c>
      <c r="D85" s="657" t="s">
        <v>1512</v>
      </c>
      <c r="E85" s="657" t="s">
        <v>2258</v>
      </c>
      <c r="F85" s="657" t="s">
        <v>2075</v>
      </c>
      <c r="G85" s="657" t="s">
        <v>489</v>
      </c>
      <c r="H85" s="657" t="s">
        <v>2076</v>
      </c>
      <c r="I85" s="657" t="s">
        <v>2077</v>
      </c>
      <c r="J85" s="657" t="s">
        <v>2257</v>
      </c>
      <c r="K85" s="657" t="s">
        <v>1462</v>
      </c>
      <c r="L85" s="657" t="s">
        <v>2257</v>
      </c>
      <c r="M85" s="657" t="s">
        <v>2257</v>
      </c>
      <c r="N85" s="657" t="s">
        <v>2257</v>
      </c>
      <c r="O85" s="657" t="s">
        <v>490</v>
      </c>
      <c r="P85" s="657">
        <v>7630394</v>
      </c>
      <c r="Q85" s="657">
        <v>49001</v>
      </c>
      <c r="R85" s="657" t="s">
        <v>2264</v>
      </c>
      <c r="S85" s="657">
        <v>47</v>
      </c>
      <c r="T85" s="657" t="s">
        <v>2265</v>
      </c>
      <c r="U85" s="657">
        <v>12</v>
      </c>
      <c r="V85" s="657" t="s">
        <v>2257</v>
      </c>
      <c r="W85" s="657" t="s">
        <v>2257</v>
      </c>
      <c r="X85" s="657" t="s">
        <v>2257</v>
      </c>
      <c r="Y85" s="657" t="s">
        <v>491</v>
      </c>
      <c r="Z85" s="657" t="s">
        <v>492</v>
      </c>
      <c r="AA85" s="657" t="s">
        <v>2257</v>
      </c>
      <c r="AB85" s="657" t="s">
        <v>2257</v>
      </c>
    </row>
  </sheetData>
  <phoneticPr fontId="10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2">
    <tabColor indexed="47"/>
  </sheetPr>
  <dimension ref="A1:E331"/>
  <sheetViews>
    <sheetView showGridLines="0" zoomScaleNormal="100" workbookViewId="0"/>
  </sheetViews>
  <sheetFormatPr defaultRowHeight="11.25"/>
  <cols>
    <col min="1" max="16384" width="9.140625" style="127"/>
  </cols>
  <sheetData>
    <row r="1" spans="1:5">
      <c r="A1" s="127" t="s">
        <v>1220</v>
      </c>
      <c r="B1" s="127" t="s">
        <v>1221</v>
      </c>
      <c r="C1" s="127" t="s">
        <v>1222</v>
      </c>
      <c r="D1" s="127" t="s">
        <v>1220</v>
      </c>
      <c r="E1" s="127" t="s">
        <v>1223</v>
      </c>
    </row>
    <row r="2" spans="1:5">
      <c r="A2" s="127" t="s">
        <v>493</v>
      </c>
      <c r="B2" s="127" t="s">
        <v>493</v>
      </c>
      <c r="C2" s="127" t="s">
        <v>494</v>
      </c>
      <c r="D2" s="127" t="s">
        <v>493</v>
      </c>
      <c r="E2" s="127" t="s">
        <v>1186</v>
      </c>
    </row>
    <row r="3" spans="1:5">
      <c r="A3" s="127" t="s">
        <v>493</v>
      </c>
      <c r="B3" s="127" t="s">
        <v>495</v>
      </c>
      <c r="C3" s="127" t="s">
        <v>496</v>
      </c>
      <c r="D3" s="127" t="s">
        <v>506</v>
      </c>
      <c r="E3" s="127" t="s">
        <v>1187</v>
      </c>
    </row>
    <row r="4" spans="1:5">
      <c r="A4" s="127" t="s">
        <v>493</v>
      </c>
      <c r="B4" s="127" t="s">
        <v>497</v>
      </c>
      <c r="C4" s="127" t="s">
        <v>498</v>
      </c>
      <c r="D4" s="127" t="s">
        <v>530</v>
      </c>
      <c r="E4" s="127" t="s">
        <v>1188</v>
      </c>
    </row>
    <row r="5" spans="1:5">
      <c r="A5" s="127" t="s">
        <v>493</v>
      </c>
      <c r="B5" s="127" t="s">
        <v>499</v>
      </c>
      <c r="C5" s="127" t="s">
        <v>500</v>
      </c>
      <c r="D5" s="127" t="s">
        <v>554</v>
      </c>
      <c r="E5" s="127" t="s">
        <v>1189</v>
      </c>
    </row>
    <row r="6" spans="1:5">
      <c r="A6" s="127" t="s">
        <v>493</v>
      </c>
      <c r="B6" s="127" t="s">
        <v>501</v>
      </c>
      <c r="C6" s="127" t="s">
        <v>502</v>
      </c>
      <c r="D6" s="127" t="s">
        <v>572</v>
      </c>
      <c r="E6" s="127" t="s">
        <v>1190</v>
      </c>
    </row>
    <row r="7" spans="1:5">
      <c r="A7" s="127" t="s">
        <v>493</v>
      </c>
      <c r="B7" s="127" t="s">
        <v>2013</v>
      </c>
      <c r="C7" s="127" t="s">
        <v>2014</v>
      </c>
      <c r="D7" s="127" t="s">
        <v>602</v>
      </c>
      <c r="E7" s="127" t="s">
        <v>1191</v>
      </c>
    </row>
    <row r="8" spans="1:5">
      <c r="A8" s="127" t="s">
        <v>493</v>
      </c>
      <c r="B8" s="127" t="s">
        <v>2015</v>
      </c>
      <c r="C8" s="127" t="s">
        <v>2016</v>
      </c>
      <c r="D8" s="127" t="s">
        <v>632</v>
      </c>
      <c r="E8" s="127" t="s">
        <v>1192</v>
      </c>
    </row>
    <row r="9" spans="1:5">
      <c r="A9" s="127" t="s">
        <v>493</v>
      </c>
      <c r="B9" s="127" t="s">
        <v>2017</v>
      </c>
      <c r="C9" s="127" t="s">
        <v>503</v>
      </c>
      <c r="D9" s="127" t="s">
        <v>661</v>
      </c>
      <c r="E9" s="127" t="s">
        <v>1193</v>
      </c>
    </row>
    <row r="10" spans="1:5">
      <c r="A10" s="127" t="s">
        <v>493</v>
      </c>
      <c r="B10" s="127" t="s">
        <v>504</v>
      </c>
      <c r="C10" s="127" t="s">
        <v>505</v>
      </c>
      <c r="D10" s="127" t="s">
        <v>663</v>
      </c>
      <c r="E10" s="127" t="s">
        <v>1194</v>
      </c>
    </row>
    <row r="11" spans="1:5">
      <c r="A11" s="127" t="s">
        <v>506</v>
      </c>
      <c r="B11" s="127" t="s">
        <v>506</v>
      </c>
      <c r="C11" s="127" t="s">
        <v>507</v>
      </c>
      <c r="D11" s="127" t="s">
        <v>665</v>
      </c>
      <c r="E11" s="127" t="s">
        <v>1195</v>
      </c>
    </row>
    <row r="12" spans="1:5">
      <c r="A12" s="127" t="s">
        <v>506</v>
      </c>
      <c r="B12" s="127" t="s">
        <v>508</v>
      </c>
      <c r="C12" s="127" t="s">
        <v>509</v>
      </c>
      <c r="D12" s="127" t="s">
        <v>667</v>
      </c>
      <c r="E12" s="127" t="s">
        <v>1196</v>
      </c>
    </row>
    <row r="13" spans="1:5">
      <c r="A13" s="127" t="s">
        <v>506</v>
      </c>
      <c r="B13" s="127" t="s">
        <v>510</v>
      </c>
      <c r="C13" s="127" t="s">
        <v>511</v>
      </c>
      <c r="D13" s="127" t="s">
        <v>669</v>
      </c>
      <c r="E13" s="127" t="s">
        <v>1197</v>
      </c>
    </row>
    <row r="14" spans="1:5">
      <c r="A14" s="127" t="s">
        <v>506</v>
      </c>
      <c r="B14" s="127" t="s">
        <v>512</v>
      </c>
      <c r="C14" s="127" t="s">
        <v>513</v>
      </c>
      <c r="D14" s="127" t="s">
        <v>671</v>
      </c>
      <c r="E14" s="127" t="s">
        <v>1198</v>
      </c>
    </row>
    <row r="15" spans="1:5">
      <c r="A15" s="127" t="s">
        <v>506</v>
      </c>
      <c r="B15" s="127" t="s">
        <v>514</v>
      </c>
      <c r="C15" s="127" t="s">
        <v>515</v>
      </c>
      <c r="D15" s="127" t="s">
        <v>673</v>
      </c>
      <c r="E15" s="127" t="s">
        <v>1199</v>
      </c>
    </row>
    <row r="16" spans="1:5">
      <c r="A16" s="127" t="s">
        <v>506</v>
      </c>
      <c r="B16" s="127" t="s">
        <v>516</v>
      </c>
      <c r="C16" s="127" t="s">
        <v>517</v>
      </c>
      <c r="D16" s="127" t="s">
        <v>675</v>
      </c>
      <c r="E16" s="127" t="s">
        <v>1200</v>
      </c>
    </row>
    <row r="17" spans="1:5">
      <c r="A17" s="127" t="s">
        <v>506</v>
      </c>
      <c r="B17" s="127" t="s">
        <v>518</v>
      </c>
      <c r="C17" s="127" t="s">
        <v>519</v>
      </c>
      <c r="D17" s="127" t="s">
        <v>677</v>
      </c>
      <c r="E17" s="127" t="s">
        <v>1201</v>
      </c>
    </row>
    <row r="18" spans="1:5">
      <c r="A18" s="127" t="s">
        <v>506</v>
      </c>
      <c r="B18" s="127" t="s">
        <v>520</v>
      </c>
      <c r="C18" s="127" t="s">
        <v>521</v>
      </c>
      <c r="D18" s="127" t="s">
        <v>695</v>
      </c>
      <c r="E18" s="127" t="s">
        <v>1202</v>
      </c>
    </row>
    <row r="19" spans="1:5">
      <c r="A19" s="127" t="s">
        <v>506</v>
      </c>
      <c r="B19" s="127" t="s">
        <v>522</v>
      </c>
      <c r="C19" s="127" t="s">
        <v>523</v>
      </c>
      <c r="D19" s="127" t="s">
        <v>727</v>
      </c>
      <c r="E19" s="127" t="s">
        <v>1203</v>
      </c>
    </row>
    <row r="20" spans="1:5">
      <c r="A20" s="127" t="s">
        <v>506</v>
      </c>
      <c r="B20" s="127" t="s">
        <v>524</v>
      </c>
      <c r="C20" s="127" t="s">
        <v>525</v>
      </c>
      <c r="D20" s="127" t="s">
        <v>761</v>
      </c>
      <c r="E20" s="127" t="s">
        <v>1204</v>
      </c>
    </row>
    <row r="21" spans="1:5">
      <c r="A21" s="127" t="s">
        <v>506</v>
      </c>
      <c r="B21" s="127" t="s">
        <v>526</v>
      </c>
      <c r="C21" s="127" t="s">
        <v>527</v>
      </c>
      <c r="D21" s="127" t="s">
        <v>782</v>
      </c>
      <c r="E21" s="127" t="s">
        <v>1205</v>
      </c>
    </row>
    <row r="22" spans="1:5">
      <c r="A22" s="127" t="s">
        <v>506</v>
      </c>
      <c r="B22" s="127" t="s">
        <v>528</v>
      </c>
      <c r="C22" s="127" t="s">
        <v>529</v>
      </c>
      <c r="D22" s="127" t="s">
        <v>814</v>
      </c>
      <c r="E22" s="127" t="s">
        <v>1206</v>
      </c>
    </row>
    <row r="23" spans="1:5">
      <c r="A23" s="127" t="s">
        <v>530</v>
      </c>
      <c r="B23" s="127" t="s">
        <v>532</v>
      </c>
      <c r="C23" s="127" t="s">
        <v>533</v>
      </c>
      <c r="D23" s="127" t="s">
        <v>838</v>
      </c>
      <c r="E23" s="127" t="s">
        <v>1207</v>
      </c>
    </row>
    <row r="24" spans="1:5">
      <c r="A24" s="127" t="s">
        <v>530</v>
      </c>
      <c r="B24" s="127" t="s">
        <v>530</v>
      </c>
      <c r="C24" s="127" t="s">
        <v>531</v>
      </c>
      <c r="D24" s="127" t="s">
        <v>864</v>
      </c>
      <c r="E24" s="127" t="s">
        <v>1208</v>
      </c>
    </row>
    <row r="25" spans="1:5">
      <c r="A25" s="127" t="s">
        <v>530</v>
      </c>
      <c r="B25" s="127" t="s">
        <v>534</v>
      </c>
      <c r="C25" s="127" t="s">
        <v>535</v>
      </c>
      <c r="D25" s="127" t="s">
        <v>888</v>
      </c>
      <c r="E25" s="127" t="s">
        <v>1209</v>
      </c>
    </row>
    <row r="26" spans="1:5">
      <c r="A26" s="127" t="s">
        <v>530</v>
      </c>
      <c r="B26" s="127" t="s">
        <v>536</v>
      </c>
      <c r="C26" s="127" t="s">
        <v>537</v>
      </c>
      <c r="D26" s="127" t="s">
        <v>962</v>
      </c>
      <c r="E26" s="127" t="s">
        <v>1210</v>
      </c>
    </row>
    <row r="27" spans="1:5">
      <c r="A27" s="127" t="s">
        <v>530</v>
      </c>
      <c r="B27" s="127" t="s">
        <v>538</v>
      </c>
      <c r="C27" s="127" t="s">
        <v>539</v>
      </c>
      <c r="D27" s="127" t="s">
        <v>988</v>
      </c>
      <c r="E27" s="127" t="s">
        <v>1211</v>
      </c>
    </row>
    <row r="28" spans="1:5">
      <c r="A28" s="127" t="s">
        <v>530</v>
      </c>
      <c r="B28" s="127" t="s">
        <v>540</v>
      </c>
      <c r="C28" s="127" t="s">
        <v>541</v>
      </c>
      <c r="D28" s="127" t="s">
        <v>1014</v>
      </c>
      <c r="E28" s="127" t="s">
        <v>1212</v>
      </c>
    </row>
    <row r="29" spans="1:5">
      <c r="A29" s="127" t="s">
        <v>530</v>
      </c>
      <c r="B29" s="127" t="s">
        <v>542</v>
      </c>
      <c r="C29" s="127" t="s">
        <v>543</v>
      </c>
      <c r="D29" s="127" t="s">
        <v>1032</v>
      </c>
      <c r="E29" s="127" t="s">
        <v>1213</v>
      </c>
    </row>
    <row r="30" spans="1:5">
      <c r="A30" s="127" t="s">
        <v>530</v>
      </c>
      <c r="B30" s="127" t="s">
        <v>544</v>
      </c>
      <c r="C30" s="127" t="s">
        <v>545</v>
      </c>
      <c r="D30" s="127" t="s">
        <v>1060</v>
      </c>
      <c r="E30" s="127" t="s">
        <v>1214</v>
      </c>
    </row>
    <row r="31" spans="1:5">
      <c r="A31" s="127" t="s">
        <v>530</v>
      </c>
      <c r="B31" s="127" t="s">
        <v>546</v>
      </c>
      <c r="C31" s="127" t="s">
        <v>547</v>
      </c>
      <c r="D31" s="127" t="s">
        <v>1092</v>
      </c>
      <c r="E31" s="127" t="s">
        <v>1215</v>
      </c>
    </row>
    <row r="32" spans="1:5">
      <c r="A32" s="127" t="s">
        <v>530</v>
      </c>
      <c r="B32" s="127" t="s">
        <v>548</v>
      </c>
      <c r="C32" s="127" t="s">
        <v>549</v>
      </c>
      <c r="D32" s="127" t="s">
        <v>1108</v>
      </c>
      <c r="E32" s="127" t="s">
        <v>1216</v>
      </c>
    </row>
    <row r="33" spans="1:5">
      <c r="A33" s="127" t="s">
        <v>530</v>
      </c>
      <c r="B33" s="127" t="s">
        <v>550</v>
      </c>
      <c r="C33" s="127" t="s">
        <v>551</v>
      </c>
      <c r="D33" s="127" t="s">
        <v>1124</v>
      </c>
      <c r="E33" s="127" t="s">
        <v>1217</v>
      </c>
    </row>
    <row r="34" spans="1:5">
      <c r="A34" s="127" t="s">
        <v>530</v>
      </c>
      <c r="B34" s="127" t="s">
        <v>552</v>
      </c>
      <c r="C34" s="127" t="s">
        <v>553</v>
      </c>
      <c r="D34" s="127" t="s">
        <v>1138</v>
      </c>
      <c r="E34" s="127" t="s">
        <v>1218</v>
      </c>
    </row>
    <row r="35" spans="1:5">
      <c r="A35" s="127" t="s">
        <v>554</v>
      </c>
      <c r="B35" s="127" t="s">
        <v>554</v>
      </c>
      <c r="C35" s="127" t="s">
        <v>555</v>
      </c>
      <c r="D35" s="127" t="s">
        <v>1161</v>
      </c>
      <c r="E35" s="127" t="s">
        <v>1219</v>
      </c>
    </row>
    <row r="36" spans="1:5">
      <c r="A36" s="127" t="s">
        <v>554</v>
      </c>
      <c r="B36" s="127" t="s">
        <v>556</v>
      </c>
      <c r="C36" s="127" t="s">
        <v>557</v>
      </c>
    </row>
    <row r="37" spans="1:5">
      <c r="A37" s="127" t="s">
        <v>554</v>
      </c>
      <c r="B37" s="127" t="s">
        <v>558</v>
      </c>
      <c r="C37" s="127" t="s">
        <v>559</v>
      </c>
    </row>
    <row r="38" spans="1:5">
      <c r="A38" s="127" t="s">
        <v>554</v>
      </c>
      <c r="B38" s="127" t="s">
        <v>560</v>
      </c>
      <c r="C38" s="127" t="s">
        <v>561</v>
      </c>
    </row>
    <row r="39" spans="1:5">
      <c r="A39" s="127" t="s">
        <v>554</v>
      </c>
      <c r="B39" s="127" t="s">
        <v>562</v>
      </c>
      <c r="C39" s="127" t="s">
        <v>563</v>
      </c>
    </row>
    <row r="40" spans="1:5">
      <c r="A40" s="127" t="s">
        <v>554</v>
      </c>
      <c r="B40" s="127" t="s">
        <v>564</v>
      </c>
      <c r="C40" s="127" t="s">
        <v>565</v>
      </c>
    </row>
    <row r="41" spans="1:5">
      <c r="A41" s="127" t="s">
        <v>554</v>
      </c>
      <c r="B41" s="127" t="s">
        <v>566</v>
      </c>
      <c r="C41" s="127" t="s">
        <v>567</v>
      </c>
    </row>
    <row r="42" spans="1:5">
      <c r="A42" s="127" t="s">
        <v>554</v>
      </c>
      <c r="B42" s="127" t="s">
        <v>568</v>
      </c>
      <c r="C42" s="127" t="s">
        <v>569</v>
      </c>
    </row>
    <row r="43" spans="1:5">
      <c r="A43" s="127" t="s">
        <v>554</v>
      </c>
      <c r="B43" s="127" t="s">
        <v>570</v>
      </c>
      <c r="C43" s="127" t="s">
        <v>571</v>
      </c>
    </row>
    <row r="44" spans="1:5">
      <c r="A44" s="127" t="s">
        <v>572</v>
      </c>
      <c r="B44" s="127" t="s">
        <v>574</v>
      </c>
      <c r="C44" s="127" t="s">
        <v>575</v>
      </c>
    </row>
    <row r="45" spans="1:5">
      <c r="A45" s="127" t="s">
        <v>572</v>
      </c>
      <c r="B45" s="127" t="s">
        <v>576</v>
      </c>
      <c r="C45" s="127" t="s">
        <v>577</v>
      </c>
    </row>
    <row r="46" spans="1:5">
      <c r="A46" s="127" t="s">
        <v>572</v>
      </c>
      <c r="B46" s="127" t="s">
        <v>578</v>
      </c>
      <c r="C46" s="127" t="s">
        <v>579</v>
      </c>
    </row>
    <row r="47" spans="1:5">
      <c r="A47" s="127" t="s">
        <v>572</v>
      </c>
      <c r="B47" s="127" t="s">
        <v>572</v>
      </c>
      <c r="C47" s="127" t="s">
        <v>573</v>
      </c>
    </row>
    <row r="48" spans="1:5">
      <c r="A48" s="127" t="s">
        <v>572</v>
      </c>
      <c r="B48" s="127" t="s">
        <v>580</v>
      </c>
      <c r="C48" s="127" t="s">
        <v>581</v>
      </c>
    </row>
    <row r="49" spans="1:3">
      <c r="A49" s="127" t="s">
        <v>572</v>
      </c>
      <c r="B49" s="127" t="s">
        <v>582</v>
      </c>
      <c r="C49" s="127" t="s">
        <v>583</v>
      </c>
    </row>
    <row r="50" spans="1:3">
      <c r="A50" s="127" t="s">
        <v>572</v>
      </c>
      <c r="B50" s="127" t="s">
        <v>584</v>
      </c>
      <c r="C50" s="127" t="s">
        <v>585</v>
      </c>
    </row>
    <row r="51" spans="1:3">
      <c r="A51" s="127" t="s">
        <v>572</v>
      </c>
      <c r="B51" s="127" t="s">
        <v>586</v>
      </c>
      <c r="C51" s="127" t="s">
        <v>587</v>
      </c>
    </row>
    <row r="52" spans="1:3">
      <c r="A52" s="127" t="s">
        <v>572</v>
      </c>
      <c r="B52" s="127" t="s">
        <v>588</v>
      </c>
      <c r="C52" s="127" t="s">
        <v>589</v>
      </c>
    </row>
    <row r="53" spans="1:3">
      <c r="A53" s="127" t="s">
        <v>572</v>
      </c>
      <c r="B53" s="127" t="s">
        <v>590</v>
      </c>
      <c r="C53" s="127" t="s">
        <v>591</v>
      </c>
    </row>
    <row r="54" spans="1:3">
      <c r="A54" s="127" t="s">
        <v>572</v>
      </c>
      <c r="B54" s="127" t="s">
        <v>592</v>
      </c>
      <c r="C54" s="127" t="s">
        <v>593</v>
      </c>
    </row>
    <row r="55" spans="1:3">
      <c r="A55" s="127" t="s">
        <v>572</v>
      </c>
      <c r="B55" s="127" t="s">
        <v>594</v>
      </c>
      <c r="C55" s="127" t="s">
        <v>595</v>
      </c>
    </row>
    <row r="56" spans="1:3">
      <c r="A56" s="127" t="s">
        <v>572</v>
      </c>
      <c r="B56" s="127" t="s">
        <v>596</v>
      </c>
      <c r="C56" s="127" t="s">
        <v>597</v>
      </c>
    </row>
    <row r="57" spans="1:3">
      <c r="A57" s="127" t="s">
        <v>572</v>
      </c>
      <c r="B57" s="127" t="s">
        <v>598</v>
      </c>
      <c r="C57" s="127" t="s">
        <v>599</v>
      </c>
    </row>
    <row r="58" spans="1:3">
      <c r="A58" s="127" t="s">
        <v>572</v>
      </c>
      <c r="B58" s="127" t="s">
        <v>600</v>
      </c>
      <c r="C58" s="127" t="s">
        <v>601</v>
      </c>
    </row>
    <row r="59" spans="1:3">
      <c r="A59" s="127" t="s">
        <v>602</v>
      </c>
      <c r="B59" s="127" t="s">
        <v>604</v>
      </c>
      <c r="C59" s="127" t="s">
        <v>605</v>
      </c>
    </row>
    <row r="60" spans="1:3">
      <c r="A60" s="127" t="s">
        <v>602</v>
      </c>
      <c r="B60" s="127" t="s">
        <v>602</v>
      </c>
      <c r="C60" s="127" t="s">
        <v>603</v>
      </c>
    </row>
    <row r="61" spans="1:3">
      <c r="A61" s="127" t="s">
        <v>602</v>
      </c>
      <c r="B61" s="127" t="s">
        <v>606</v>
      </c>
      <c r="C61" s="127" t="s">
        <v>607</v>
      </c>
    </row>
    <row r="62" spans="1:3">
      <c r="A62" s="127" t="s">
        <v>602</v>
      </c>
      <c r="B62" s="127" t="s">
        <v>608</v>
      </c>
      <c r="C62" s="127" t="s">
        <v>609</v>
      </c>
    </row>
    <row r="63" spans="1:3">
      <c r="A63" s="127" t="s">
        <v>602</v>
      </c>
      <c r="B63" s="127" t="s">
        <v>610</v>
      </c>
      <c r="C63" s="127" t="s">
        <v>611</v>
      </c>
    </row>
    <row r="64" spans="1:3">
      <c r="A64" s="127" t="s">
        <v>602</v>
      </c>
      <c r="B64" s="127" t="s">
        <v>612</v>
      </c>
      <c r="C64" s="127" t="s">
        <v>613</v>
      </c>
    </row>
    <row r="65" spans="1:3">
      <c r="A65" s="127" t="s">
        <v>602</v>
      </c>
      <c r="B65" s="127" t="s">
        <v>614</v>
      </c>
      <c r="C65" s="127" t="s">
        <v>615</v>
      </c>
    </row>
    <row r="66" spans="1:3">
      <c r="A66" s="127" t="s">
        <v>602</v>
      </c>
      <c r="B66" s="127" t="s">
        <v>616</v>
      </c>
      <c r="C66" s="127" t="s">
        <v>617</v>
      </c>
    </row>
    <row r="67" spans="1:3">
      <c r="A67" s="127" t="s">
        <v>602</v>
      </c>
      <c r="B67" s="127" t="s">
        <v>618</v>
      </c>
      <c r="C67" s="127" t="s">
        <v>619</v>
      </c>
    </row>
    <row r="68" spans="1:3">
      <c r="A68" s="127" t="s">
        <v>602</v>
      </c>
      <c r="B68" s="127" t="s">
        <v>620</v>
      </c>
      <c r="C68" s="127" t="s">
        <v>621</v>
      </c>
    </row>
    <row r="69" spans="1:3">
      <c r="A69" s="127" t="s">
        <v>602</v>
      </c>
      <c r="B69" s="127" t="s">
        <v>622</v>
      </c>
      <c r="C69" s="127" t="s">
        <v>623</v>
      </c>
    </row>
    <row r="70" spans="1:3">
      <c r="A70" s="127" t="s">
        <v>602</v>
      </c>
      <c r="B70" s="127" t="s">
        <v>624</v>
      </c>
      <c r="C70" s="127" t="s">
        <v>625</v>
      </c>
    </row>
    <row r="71" spans="1:3">
      <c r="A71" s="127" t="s">
        <v>602</v>
      </c>
      <c r="B71" s="127" t="s">
        <v>626</v>
      </c>
      <c r="C71" s="127" t="s">
        <v>627</v>
      </c>
    </row>
    <row r="72" spans="1:3">
      <c r="A72" s="127" t="s">
        <v>602</v>
      </c>
      <c r="B72" s="127" t="s">
        <v>628</v>
      </c>
      <c r="C72" s="127" t="s">
        <v>629</v>
      </c>
    </row>
    <row r="73" spans="1:3">
      <c r="A73" s="127" t="s">
        <v>602</v>
      </c>
      <c r="B73" s="127" t="s">
        <v>630</v>
      </c>
      <c r="C73" s="127" t="s">
        <v>631</v>
      </c>
    </row>
    <row r="74" spans="1:3">
      <c r="A74" s="127" t="s">
        <v>632</v>
      </c>
      <c r="B74" s="127" t="s">
        <v>576</v>
      </c>
      <c r="C74" s="127" t="s">
        <v>634</v>
      </c>
    </row>
    <row r="75" spans="1:3">
      <c r="A75" s="127" t="s">
        <v>632</v>
      </c>
      <c r="B75" s="127" t="s">
        <v>635</v>
      </c>
      <c r="C75" s="127" t="s">
        <v>636</v>
      </c>
    </row>
    <row r="76" spans="1:3">
      <c r="A76" s="127" t="s">
        <v>632</v>
      </c>
      <c r="B76" s="127" t="s">
        <v>632</v>
      </c>
      <c r="C76" s="127" t="s">
        <v>633</v>
      </c>
    </row>
    <row r="77" spans="1:3">
      <c r="A77" s="127" t="s">
        <v>632</v>
      </c>
      <c r="B77" s="127" t="s">
        <v>637</v>
      </c>
      <c r="C77" s="127" t="s">
        <v>638</v>
      </c>
    </row>
    <row r="78" spans="1:3">
      <c r="A78" s="127" t="s">
        <v>632</v>
      </c>
      <c r="B78" s="127" t="s">
        <v>639</v>
      </c>
      <c r="C78" s="127" t="s">
        <v>640</v>
      </c>
    </row>
    <row r="79" spans="1:3">
      <c r="A79" s="127" t="s">
        <v>632</v>
      </c>
      <c r="B79" s="127" t="s">
        <v>641</v>
      </c>
      <c r="C79" s="127" t="s">
        <v>642</v>
      </c>
    </row>
    <row r="80" spans="1:3">
      <c r="A80" s="127" t="s">
        <v>632</v>
      </c>
      <c r="B80" s="127" t="s">
        <v>643</v>
      </c>
      <c r="C80" s="127" t="s">
        <v>644</v>
      </c>
    </row>
    <row r="81" spans="1:3">
      <c r="A81" s="127" t="s">
        <v>632</v>
      </c>
      <c r="B81" s="127" t="s">
        <v>645</v>
      </c>
      <c r="C81" s="127" t="s">
        <v>646</v>
      </c>
    </row>
    <row r="82" spans="1:3">
      <c r="A82" s="127" t="s">
        <v>632</v>
      </c>
      <c r="B82" s="127" t="s">
        <v>647</v>
      </c>
      <c r="C82" s="127" t="s">
        <v>648</v>
      </c>
    </row>
    <row r="83" spans="1:3">
      <c r="A83" s="127" t="s">
        <v>632</v>
      </c>
      <c r="B83" s="127" t="s">
        <v>649</v>
      </c>
      <c r="C83" s="127" t="s">
        <v>650</v>
      </c>
    </row>
    <row r="84" spans="1:3">
      <c r="A84" s="127" t="s">
        <v>632</v>
      </c>
      <c r="B84" s="127" t="s">
        <v>651</v>
      </c>
      <c r="C84" s="127" t="s">
        <v>652</v>
      </c>
    </row>
    <row r="85" spans="1:3">
      <c r="A85" s="127" t="s">
        <v>632</v>
      </c>
      <c r="B85" s="127" t="s">
        <v>653</v>
      </c>
      <c r="C85" s="127" t="s">
        <v>654</v>
      </c>
    </row>
    <row r="86" spans="1:3">
      <c r="A86" s="127" t="s">
        <v>632</v>
      </c>
      <c r="B86" s="127" t="s">
        <v>655</v>
      </c>
      <c r="C86" s="127" t="s">
        <v>656</v>
      </c>
    </row>
    <row r="87" spans="1:3">
      <c r="A87" s="127" t="s">
        <v>632</v>
      </c>
      <c r="B87" s="127" t="s">
        <v>657</v>
      </c>
      <c r="C87" s="127" t="s">
        <v>658</v>
      </c>
    </row>
    <row r="88" spans="1:3">
      <c r="A88" s="127" t="s">
        <v>632</v>
      </c>
      <c r="B88" s="127" t="s">
        <v>659</v>
      </c>
      <c r="C88" s="127" t="s">
        <v>660</v>
      </c>
    </row>
    <row r="89" spans="1:3">
      <c r="A89" s="127" t="s">
        <v>661</v>
      </c>
      <c r="B89" s="127" t="s">
        <v>661</v>
      </c>
      <c r="C89" s="127" t="s">
        <v>662</v>
      </c>
    </row>
    <row r="90" spans="1:3">
      <c r="A90" s="127" t="s">
        <v>663</v>
      </c>
      <c r="B90" s="127" t="s">
        <v>663</v>
      </c>
      <c r="C90" s="127" t="s">
        <v>664</v>
      </c>
    </row>
    <row r="91" spans="1:3">
      <c r="A91" s="127" t="s">
        <v>665</v>
      </c>
      <c r="B91" s="127" t="s">
        <v>665</v>
      </c>
      <c r="C91" s="127" t="s">
        <v>666</v>
      </c>
    </row>
    <row r="92" spans="1:3">
      <c r="A92" s="127" t="s">
        <v>667</v>
      </c>
      <c r="B92" s="127" t="s">
        <v>667</v>
      </c>
      <c r="C92" s="127" t="s">
        <v>668</v>
      </c>
    </row>
    <row r="93" spans="1:3">
      <c r="A93" s="127" t="s">
        <v>669</v>
      </c>
      <c r="B93" s="127" t="s">
        <v>669</v>
      </c>
      <c r="C93" s="127" t="s">
        <v>670</v>
      </c>
    </row>
    <row r="94" spans="1:3">
      <c r="A94" s="127" t="s">
        <v>671</v>
      </c>
      <c r="B94" s="127" t="s">
        <v>671</v>
      </c>
      <c r="C94" s="127" t="s">
        <v>672</v>
      </c>
    </row>
    <row r="95" spans="1:3">
      <c r="A95" s="127" t="s">
        <v>673</v>
      </c>
      <c r="B95" s="127" t="s">
        <v>673</v>
      </c>
      <c r="C95" s="127" t="s">
        <v>674</v>
      </c>
    </row>
    <row r="96" spans="1:3">
      <c r="A96" s="127" t="s">
        <v>675</v>
      </c>
      <c r="B96" s="127" t="s">
        <v>675</v>
      </c>
      <c r="C96" s="127" t="s">
        <v>676</v>
      </c>
    </row>
    <row r="97" spans="1:3">
      <c r="A97" s="127" t="s">
        <v>677</v>
      </c>
      <c r="B97" s="127" t="s">
        <v>677</v>
      </c>
      <c r="C97" s="127" t="s">
        <v>678</v>
      </c>
    </row>
    <row r="98" spans="1:3">
      <c r="A98" s="127" t="s">
        <v>677</v>
      </c>
      <c r="B98" s="127" t="s">
        <v>679</v>
      </c>
      <c r="C98" s="127" t="s">
        <v>680</v>
      </c>
    </row>
    <row r="99" spans="1:3">
      <c r="A99" s="127" t="s">
        <v>677</v>
      </c>
      <c r="B99" s="127" t="s">
        <v>681</v>
      </c>
      <c r="C99" s="127" t="s">
        <v>682</v>
      </c>
    </row>
    <row r="100" spans="1:3">
      <c r="A100" s="127" t="s">
        <v>677</v>
      </c>
      <c r="B100" s="127" t="s">
        <v>683</v>
      </c>
      <c r="C100" s="127" t="s">
        <v>684</v>
      </c>
    </row>
    <row r="101" spans="1:3">
      <c r="A101" s="127" t="s">
        <v>677</v>
      </c>
      <c r="B101" s="127" t="s">
        <v>685</v>
      </c>
      <c r="C101" s="127" t="s">
        <v>686</v>
      </c>
    </row>
    <row r="102" spans="1:3">
      <c r="A102" s="127" t="s">
        <v>677</v>
      </c>
      <c r="B102" s="127" t="s">
        <v>687</v>
      </c>
      <c r="C102" s="127" t="s">
        <v>688</v>
      </c>
    </row>
    <row r="103" spans="1:3">
      <c r="A103" s="127" t="s">
        <v>677</v>
      </c>
      <c r="B103" s="127" t="s">
        <v>689</v>
      </c>
      <c r="C103" s="127" t="s">
        <v>690</v>
      </c>
    </row>
    <row r="104" spans="1:3">
      <c r="A104" s="127" t="s">
        <v>677</v>
      </c>
      <c r="B104" s="127" t="s">
        <v>691</v>
      </c>
      <c r="C104" s="127" t="s">
        <v>692</v>
      </c>
    </row>
    <row r="105" spans="1:3">
      <c r="A105" s="127" t="s">
        <v>677</v>
      </c>
      <c r="B105" s="127" t="s">
        <v>693</v>
      </c>
      <c r="C105" s="127" t="s">
        <v>694</v>
      </c>
    </row>
    <row r="106" spans="1:3">
      <c r="A106" s="127" t="s">
        <v>695</v>
      </c>
      <c r="B106" s="127" t="s">
        <v>697</v>
      </c>
      <c r="C106" s="127" t="s">
        <v>698</v>
      </c>
    </row>
    <row r="107" spans="1:3">
      <c r="A107" s="127" t="s">
        <v>695</v>
      </c>
      <c r="B107" s="127" t="s">
        <v>695</v>
      </c>
      <c r="C107" s="127" t="s">
        <v>696</v>
      </c>
    </row>
    <row r="108" spans="1:3">
      <c r="A108" s="127" t="s">
        <v>695</v>
      </c>
      <c r="B108" s="127" t="s">
        <v>699</v>
      </c>
      <c r="C108" s="127" t="s">
        <v>700</v>
      </c>
    </row>
    <row r="109" spans="1:3">
      <c r="A109" s="127" t="s">
        <v>695</v>
      </c>
      <c r="B109" s="127" t="s">
        <v>701</v>
      </c>
      <c r="C109" s="127" t="s">
        <v>702</v>
      </c>
    </row>
    <row r="110" spans="1:3">
      <c r="A110" s="127" t="s">
        <v>695</v>
      </c>
      <c r="B110" s="127" t="s">
        <v>703</v>
      </c>
      <c r="C110" s="127" t="s">
        <v>704</v>
      </c>
    </row>
    <row r="111" spans="1:3">
      <c r="A111" s="127" t="s">
        <v>695</v>
      </c>
      <c r="B111" s="127" t="s">
        <v>705</v>
      </c>
      <c r="C111" s="127" t="s">
        <v>706</v>
      </c>
    </row>
    <row r="112" spans="1:3">
      <c r="A112" s="127" t="s">
        <v>695</v>
      </c>
      <c r="B112" s="127" t="s">
        <v>707</v>
      </c>
      <c r="C112" s="127" t="s">
        <v>708</v>
      </c>
    </row>
    <row r="113" spans="1:3">
      <c r="A113" s="127" t="s">
        <v>695</v>
      </c>
      <c r="B113" s="127" t="s">
        <v>709</v>
      </c>
      <c r="C113" s="127" t="s">
        <v>710</v>
      </c>
    </row>
    <row r="114" spans="1:3">
      <c r="A114" s="127" t="s">
        <v>695</v>
      </c>
      <c r="B114" s="127" t="s">
        <v>711</v>
      </c>
      <c r="C114" s="127" t="s">
        <v>712</v>
      </c>
    </row>
    <row r="115" spans="1:3">
      <c r="A115" s="127" t="s">
        <v>695</v>
      </c>
      <c r="B115" s="127" t="s">
        <v>713</v>
      </c>
      <c r="C115" s="127" t="s">
        <v>714</v>
      </c>
    </row>
    <row r="116" spans="1:3">
      <c r="A116" s="127" t="s">
        <v>695</v>
      </c>
      <c r="B116" s="127" t="s">
        <v>715</v>
      </c>
      <c r="C116" s="127" t="s">
        <v>716</v>
      </c>
    </row>
    <row r="117" spans="1:3">
      <c r="A117" s="127" t="s">
        <v>695</v>
      </c>
      <c r="B117" s="127" t="s">
        <v>717</v>
      </c>
      <c r="C117" s="127" t="s">
        <v>718</v>
      </c>
    </row>
    <row r="118" spans="1:3">
      <c r="A118" s="127" t="s">
        <v>695</v>
      </c>
      <c r="B118" s="127" t="s">
        <v>719</v>
      </c>
      <c r="C118" s="127" t="s">
        <v>720</v>
      </c>
    </row>
    <row r="119" spans="1:3">
      <c r="A119" s="127" t="s">
        <v>695</v>
      </c>
      <c r="B119" s="127" t="s">
        <v>721</v>
      </c>
      <c r="C119" s="127" t="s">
        <v>722</v>
      </c>
    </row>
    <row r="120" spans="1:3">
      <c r="A120" s="127" t="s">
        <v>695</v>
      </c>
      <c r="B120" s="127" t="s">
        <v>723</v>
      </c>
      <c r="C120" s="127" t="s">
        <v>724</v>
      </c>
    </row>
    <row r="121" spans="1:3">
      <c r="A121" s="127" t="s">
        <v>695</v>
      </c>
      <c r="B121" s="127" t="s">
        <v>725</v>
      </c>
      <c r="C121" s="127" t="s">
        <v>726</v>
      </c>
    </row>
    <row r="122" spans="1:3">
      <c r="A122" s="127" t="s">
        <v>727</v>
      </c>
      <c r="B122" s="127" t="s">
        <v>729</v>
      </c>
      <c r="C122" s="127" t="s">
        <v>730</v>
      </c>
    </row>
    <row r="123" spans="1:3">
      <c r="A123" s="127" t="s">
        <v>727</v>
      </c>
      <c r="B123" s="127" t="s">
        <v>731</v>
      </c>
      <c r="C123" s="127" t="s">
        <v>732</v>
      </c>
    </row>
    <row r="124" spans="1:3">
      <c r="A124" s="127" t="s">
        <v>727</v>
      </c>
      <c r="B124" s="127" t="s">
        <v>733</v>
      </c>
      <c r="C124" s="127" t="s">
        <v>734</v>
      </c>
    </row>
    <row r="125" spans="1:3">
      <c r="A125" s="127" t="s">
        <v>727</v>
      </c>
      <c r="B125" s="127" t="s">
        <v>735</v>
      </c>
      <c r="C125" s="127" t="s">
        <v>736</v>
      </c>
    </row>
    <row r="126" spans="1:3">
      <c r="A126" s="127" t="s">
        <v>727</v>
      </c>
      <c r="B126" s="127" t="s">
        <v>737</v>
      </c>
      <c r="C126" s="127" t="s">
        <v>738</v>
      </c>
    </row>
    <row r="127" spans="1:3">
      <c r="A127" s="127" t="s">
        <v>727</v>
      </c>
      <c r="B127" s="127" t="s">
        <v>727</v>
      </c>
      <c r="C127" s="127" t="s">
        <v>728</v>
      </c>
    </row>
    <row r="128" spans="1:3">
      <c r="A128" s="127" t="s">
        <v>727</v>
      </c>
      <c r="B128" s="127" t="s">
        <v>739</v>
      </c>
      <c r="C128" s="127" t="s">
        <v>740</v>
      </c>
    </row>
    <row r="129" spans="1:3">
      <c r="A129" s="127" t="s">
        <v>727</v>
      </c>
      <c r="B129" s="127" t="s">
        <v>741</v>
      </c>
      <c r="C129" s="127" t="s">
        <v>742</v>
      </c>
    </row>
    <row r="130" spans="1:3">
      <c r="A130" s="127" t="s">
        <v>727</v>
      </c>
      <c r="B130" s="127" t="s">
        <v>743</v>
      </c>
      <c r="C130" s="127" t="s">
        <v>744</v>
      </c>
    </row>
    <row r="131" spans="1:3">
      <c r="A131" s="127" t="s">
        <v>727</v>
      </c>
      <c r="B131" s="127" t="s">
        <v>745</v>
      </c>
      <c r="C131" s="127" t="s">
        <v>746</v>
      </c>
    </row>
    <row r="132" spans="1:3">
      <c r="A132" s="127" t="s">
        <v>727</v>
      </c>
      <c r="B132" s="127" t="s">
        <v>747</v>
      </c>
      <c r="C132" s="127" t="s">
        <v>748</v>
      </c>
    </row>
    <row r="133" spans="1:3">
      <c r="A133" s="127" t="s">
        <v>727</v>
      </c>
      <c r="B133" s="127" t="s">
        <v>749</v>
      </c>
      <c r="C133" s="127" t="s">
        <v>750</v>
      </c>
    </row>
    <row r="134" spans="1:3">
      <c r="A134" s="127" t="s">
        <v>727</v>
      </c>
      <c r="B134" s="127" t="s">
        <v>751</v>
      </c>
      <c r="C134" s="127" t="s">
        <v>752</v>
      </c>
    </row>
    <row r="135" spans="1:3">
      <c r="A135" s="127" t="s">
        <v>727</v>
      </c>
      <c r="B135" s="127" t="s">
        <v>753</v>
      </c>
      <c r="C135" s="127" t="s">
        <v>754</v>
      </c>
    </row>
    <row r="136" spans="1:3">
      <c r="A136" s="127" t="s">
        <v>727</v>
      </c>
      <c r="B136" s="127" t="s">
        <v>755</v>
      </c>
      <c r="C136" s="127" t="s">
        <v>756</v>
      </c>
    </row>
    <row r="137" spans="1:3">
      <c r="A137" s="127" t="s">
        <v>727</v>
      </c>
      <c r="B137" s="127" t="s">
        <v>757</v>
      </c>
      <c r="C137" s="127" t="s">
        <v>758</v>
      </c>
    </row>
    <row r="138" spans="1:3">
      <c r="A138" s="127" t="s">
        <v>727</v>
      </c>
      <c r="B138" s="127" t="s">
        <v>759</v>
      </c>
      <c r="C138" s="127" t="s">
        <v>760</v>
      </c>
    </row>
    <row r="139" spans="1:3">
      <c r="A139" s="127" t="s">
        <v>761</v>
      </c>
      <c r="B139" s="127" t="s">
        <v>763</v>
      </c>
      <c r="C139" s="127" t="s">
        <v>764</v>
      </c>
    </row>
    <row r="140" spans="1:3">
      <c r="A140" s="127" t="s">
        <v>761</v>
      </c>
      <c r="B140" s="127" t="s">
        <v>765</v>
      </c>
      <c r="C140" s="127" t="s">
        <v>766</v>
      </c>
    </row>
    <row r="141" spans="1:3">
      <c r="A141" s="127" t="s">
        <v>761</v>
      </c>
      <c r="B141" s="127" t="s">
        <v>767</v>
      </c>
      <c r="C141" s="127" t="s">
        <v>768</v>
      </c>
    </row>
    <row r="142" spans="1:3">
      <c r="A142" s="127" t="s">
        <v>761</v>
      </c>
      <c r="B142" s="127" t="s">
        <v>761</v>
      </c>
      <c r="C142" s="127" t="s">
        <v>762</v>
      </c>
    </row>
    <row r="143" spans="1:3">
      <c r="A143" s="127" t="s">
        <v>761</v>
      </c>
      <c r="B143" s="127" t="s">
        <v>769</v>
      </c>
      <c r="C143" s="127" t="s">
        <v>770</v>
      </c>
    </row>
    <row r="144" spans="1:3">
      <c r="A144" s="127" t="s">
        <v>761</v>
      </c>
      <c r="B144" s="127" t="s">
        <v>771</v>
      </c>
      <c r="C144" s="127" t="s">
        <v>772</v>
      </c>
    </row>
    <row r="145" spans="1:3">
      <c r="A145" s="127" t="s">
        <v>761</v>
      </c>
      <c r="B145" s="127" t="s">
        <v>614</v>
      </c>
      <c r="C145" s="127" t="s">
        <v>773</v>
      </c>
    </row>
    <row r="146" spans="1:3">
      <c r="A146" s="127" t="s">
        <v>761</v>
      </c>
      <c r="B146" s="127" t="s">
        <v>774</v>
      </c>
      <c r="C146" s="127" t="s">
        <v>775</v>
      </c>
    </row>
    <row r="147" spans="1:3">
      <c r="A147" s="127" t="s">
        <v>761</v>
      </c>
      <c r="B147" s="127" t="s">
        <v>776</v>
      </c>
      <c r="C147" s="127" t="s">
        <v>777</v>
      </c>
    </row>
    <row r="148" spans="1:3">
      <c r="A148" s="127" t="s">
        <v>761</v>
      </c>
      <c r="B148" s="127" t="s">
        <v>778</v>
      </c>
      <c r="C148" s="127" t="s">
        <v>779</v>
      </c>
    </row>
    <row r="149" spans="1:3">
      <c r="A149" s="127" t="s">
        <v>761</v>
      </c>
      <c r="B149" s="127" t="s">
        <v>780</v>
      </c>
      <c r="C149" s="127" t="s">
        <v>781</v>
      </c>
    </row>
    <row r="150" spans="1:3">
      <c r="A150" s="127" t="s">
        <v>782</v>
      </c>
      <c r="B150" s="127" t="s">
        <v>784</v>
      </c>
      <c r="C150" s="127" t="s">
        <v>785</v>
      </c>
    </row>
    <row r="151" spans="1:3">
      <c r="A151" s="127" t="s">
        <v>782</v>
      </c>
      <c r="B151" s="127" t="s">
        <v>786</v>
      </c>
      <c r="C151" s="127" t="s">
        <v>787</v>
      </c>
    </row>
    <row r="152" spans="1:3">
      <c r="A152" s="127" t="s">
        <v>782</v>
      </c>
      <c r="B152" s="127" t="s">
        <v>788</v>
      </c>
      <c r="C152" s="127" t="s">
        <v>789</v>
      </c>
    </row>
    <row r="153" spans="1:3">
      <c r="A153" s="127" t="s">
        <v>782</v>
      </c>
      <c r="B153" s="127" t="s">
        <v>790</v>
      </c>
      <c r="C153" s="127" t="s">
        <v>791</v>
      </c>
    </row>
    <row r="154" spans="1:3">
      <c r="A154" s="127" t="s">
        <v>782</v>
      </c>
      <c r="B154" s="127" t="s">
        <v>792</v>
      </c>
      <c r="C154" s="127" t="s">
        <v>793</v>
      </c>
    </row>
    <row r="155" spans="1:3">
      <c r="A155" s="127" t="s">
        <v>782</v>
      </c>
      <c r="B155" s="127" t="s">
        <v>794</v>
      </c>
      <c r="C155" s="127" t="s">
        <v>795</v>
      </c>
    </row>
    <row r="156" spans="1:3">
      <c r="A156" s="127" t="s">
        <v>782</v>
      </c>
      <c r="B156" s="127" t="s">
        <v>796</v>
      </c>
      <c r="C156" s="127" t="s">
        <v>797</v>
      </c>
    </row>
    <row r="157" spans="1:3">
      <c r="A157" s="127" t="s">
        <v>782</v>
      </c>
      <c r="B157" s="127" t="s">
        <v>798</v>
      </c>
      <c r="C157" s="127" t="s">
        <v>799</v>
      </c>
    </row>
    <row r="158" spans="1:3">
      <c r="A158" s="127" t="s">
        <v>782</v>
      </c>
      <c r="B158" s="127" t="s">
        <v>782</v>
      </c>
      <c r="C158" s="127" t="s">
        <v>783</v>
      </c>
    </row>
    <row r="159" spans="1:3">
      <c r="A159" s="127" t="s">
        <v>782</v>
      </c>
      <c r="B159" s="127" t="s">
        <v>800</v>
      </c>
      <c r="C159" s="127" t="s">
        <v>801</v>
      </c>
    </row>
    <row r="160" spans="1:3">
      <c r="A160" s="127" t="s">
        <v>782</v>
      </c>
      <c r="B160" s="127" t="s">
        <v>802</v>
      </c>
      <c r="C160" s="127" t="s">
        <v>803</v>
      </c>
    </row>
    <row r="161" spans="1:3">
      <c r="A161" s="127" t="s">
        <v>782</v>
      </c>
      <c r="B161" s="127" t="s">
        <v>804</v>
      </c>
      <c r="C161" s="127" t="s">
        <v>805</v>
      </c>
    </row>
    <row r="162" spans="1:3">
      <c r="A162" s="127" t="s">
        <v>782</v>
      </c>
      <c r="B162" s="127" t="s">
        <v>806</v>
      </c>
      <c r="C162" s="127" t="s">
        <v>807</v>
      </c>
    </row>
    <row r="163" spans="1:3">
      <c r="A163" s="127" t="s">
        <v>782</v>
      </c>
      <c r="B163" s="127" t="s">
        <v>808</v>
      </c>
      <c r="C163" s="127" t="s">
        <v>809</v>
      </c>
    </row>
    <row r="164" spans="1:3">
      <c r="A164" s="127" t="s">
        <v>782</v>
      </c>
      <c r="B164" s="127" t="s">
        <v>810</v>
      </c>
      <c r="C164" s="127" t="s">
        <v>811</v>
      </c>
    </row>
    <row r="165" spans="1:3">
      <c r="A165" s="127" t="s">
        <v>782</v>
      </c>
      <c r="B165" s="127" t="s">
        <v>812</v>
      </c>
      <c r="C165" s="127" t="s">
        <v>813</v>
      </c>
    </row>
    <row r="166" spans="1:3">
      <c r="A166" s="127" t="s">
        <v>814</v>
      </c>
      <c r="B166" s="127" t="s">
        <v>816</v>
      </c>
      <c r="C166" s="127" t="s">
        <v>817</v>
      </c>
    </row>
    <row r="167" spans="1:3">
      <c r="A167" s="127" t="s">
        <v>814</v>
      </c>
      <c r="B167" s="127" t="s">
        <v>814</v>
      </c>
      <c r="C167" s="127" t="s">
        <v>815</v>
      </c>
    </row>
    <row r="168" spans="1:3">
      <c r="A168" s="127" t="s">
        <v>814</v>
      </c>
      <c r="B168" s="127" t="s">
        <v>818</v>
      </c>
      <c r="C168" s="127" t="s">
        <v>819</v>
      </c>
    </row>
    <row r="169" spans="1:3">
      <c r="A169" s="127" t="s">
        <v>814</v>
      </c>
      <c r="B169" s="127" t="s">
        <v>820</v>
      </c>
      <c r="C169" s="127" t="s">
        <v>821</v>
      </c>
    </row>
    <row r="170" spans="1:3">
      <c r="A170" s="127" t="s">
        <v>814</v>
      </c>
      <c r="B170" s="127" t="s">
        <v>822</v>
      </c>
      <c r="C170" s="127" t="s">
        <v>823</v>
      </c>
    </row>
    <row r="171" spans="1:3">
      <c r="A171" s="127" t="s">
        <v>814</v>
      </c>
      <c r="B171" s="127" t="s">
        <v>824</v>
      </c>
      <c r="C171" s="127" t="s">
        <v>825</v>
      </c>
    </row>
    <row r="172" spans="1:3">
      <c r="A172" s="127" t="s">
        <v>814</v>
      </c>
      <c r="B172" s="127" t="s">
        <v>826</v>
      </c>
      <c r="C172" s="127" t="s">
        <v>827</v>
      </c>
    </row>
    <row r="173" spans="1:3">
      <c r="A173" s="127" t="s">
        <v>814</v>
      </c>
      <c r="B173" s="127" t="s">
        <v>828</v>
      </c>
      <c r="C173" s="127" t="s">
        <v>829</v>
      </c>
    </row>
    <row r="174" spans="1:3">
      <c r="A174" s="127" t="s">
        <v>814</v>
      </c>
      <c r="B174" s="127" t="s">
        <v>830</v>
      </c>
      <c r="C174" s="127" t="s">
        <v>831</v>
      </c>
    </row>
    <row r="175" spans="1:3">
      <c r="A175" s="127" t="s">
        <v>814</v>
      </c>
      <c r="B175" s="127" t="s">
        <v>832</v>
      </c>
      <c r="C175" s="127" t="s">
        <v>833</v>
      </c>
    </row>
    <row r="176" spans="1:3">
      <c r="A176" s="127" t="s">
        <v>814</v>
      </c>
      <c r="B176" s="127" t="s">
        <v>834</v>
      </c>
      <c r="C176" s="127" t="s">
        <v>835</v>
      </c>
    </row>
    <row r="177" spans="1:3">
      <c r="A177" s="127" t="s">
        <v>814</v>
      </c>
      <c r="B177" s="127" t="s">
        <v>836</v>
      </c>
      <c r="C177" s="127" t="s">
        <v>837</v>
      </c>
    </row>
    <row r="178" spans="1:3">
      <c r="A178" s="127" t="s">
        <v>838</v>
      </c>
      <c r="B178" s="127" t="s">
        <v>840</v>
      </c>
      <c r="C178" s="127" t="s">
        <v>841</v>
      </c>
    </row>
    <row r="179" spans="1:3">
      <c r="A179" s="127" t="s">
        <v>838</v>
      </c>
      <c r="B179" s="127" t="s">
        <v>842</v>
      </c>
      <c r="C179" s="127" t="s">
        <v>843</v>
      </c>
    </row>
    <row r="180" spans="1:3">
      <c r="A180" s="127" t="s">
        <v>838</v>
      </c>
      <c r="B180" s="127" t="s">
        <v>844</v>
      </c>
      <c r="C180" s="127" t="s">
        <v>845</v>
      </c>
    </row>
    <row r="181" spans="1:3">
      <c r="A181" s="127" t="s">
        <v>838</v>
      </c>
      <c r="B181" s="127" t="s">
        <v>838</v>
      </c>
      <c r="C181" s="127" t="s">
        <v>839</v>
      </c>
    </row>
    <row r="182" spans="1:3">
      <c r="A182" s="127" t="s">
        <v>838</v>
      </c>
      <c r="B182" s="127" t="s">
        <v>846</v>
      </c>
      <c r="C182" s="127" t="s">
        <v>847</v>
      </c>
    </row>
    <row r="183" spans="1:3">
      <c r="A183" s="127" t="s">
        <v>838</v>
      </c>
      <c r="B183" s="127" t="s">
        <v>848</v>
      </c>
      <c r="C183" s="127" t="s">
        <v>849</v>
      </c>
    </row>
    <row r="184" spans="1:3">
      <c r="A184" s="127" t="s">
        <v>838</v>
      </c>
      <c r="B184" s="127" t="s">
        <v>850</v>
      </c>
      <c r="C184" s="127" t="s">
        <v>851</v>
      </c>
    </row>
    <row r="185" spans="1:3">
      <c r="A185" s="127" t="s">
        <v>838</v>
      </c>
      <c r="B185" s="127" t="s">
        <v>852</v>
      </c>
      <c r="C185" s="127" t="s">
        <v>853</v>
      </c>
    </row>
    <row r="186" spans="1:3">
      <c r="A186" s="127" t="s">
        <v>838</v>
      </c>
      <c r="B186" s="127" t="s">
        <v>854</v>
      </c>
      <c r="C186" s="127" t="s">
        <v>855</v>
      </c>
    </row>
    <row r="187" spans="1:3">
      <c r="A187" s="127" t="s">
        <v>838</v>
      </c>
      <c r="B187" s="127" t="s">
        <v>856</v>
      </c>
      <c r="C187" s="127" t="s">
        <v>857</v>
      </c>
    </row>
    <row r="188" spans="1:3">
      <c r="A188" s="127" t="s">
        <v>838</v>
      </c>
      <c r="B188" s="127" t="s">
        <v>858</v>
      </c>
      <c r="C188" s="127" t="s">
        <v>859</v>
      </c>
    </row>
    <row r="189" spans="1:3">
      <c r="A189" s="127" t="s">
        <v>838</v>
      </c>
      <c r="B189" s="127" t="s">
        <v>860</v>
      </c>
      <c r="C189" s="127" t="s">
        <v>861</v>
      </c>
    </row>
    <row r="190" spans="1:3">
      <c r="A190" s="127" t="s">
        <v>838</v>
      </c>
      <c r="B190" s="127" t="s">
        <v>862</v>
      </c>
      <c r="C190" s="127" t="s">
        <v>863</v>
      </c>
    </row>
    <row r="191" spans="1:3">
      <c r="A191" s="127" t="s">
        <v>864</v>
      </c>
      <c r="B191" s="127" t="s">
        <v>866</v>
      </c>
      <c r="C191" s="127" t="s">
        <v>867</v>
      </c>
    </row>
    <row r="192" spans="1:3">
      <c r="A192" s="127" t="s">
        <v>864</v>
      </c>
      <c r="B192" s="127" t="s">
        <v>868</v>
      </c>
      <c r="C192" s="127" t="s">
        <v>869</v>
      </c>
    </row>
    <row r="193" spans="1:3">
      <c r="A193" s="127" t="s">
        <v>864</v>
      </c>
      <c r="B193" s="127" t="s">
        <v>870</v>
      </c>
      <c r="C193" s="127" t="s">
        <v>871</v>
      </c>
    </row>
    <row r="194" spans="1:3">
      <c r="A194" s="127" t="s">
        <v>864</v>
      </c>
      <c r="B194" s="127" t="s">
        <v>872</v>
      </c>
      <c r="C194" s="127" t="s">
        <v>873</v>
      </c>
    </row>
    <row r="195" spans="1:3">
      <c r="A195" s="127" t="s">
        <v>864</v>
      </c>
      <c r="B195" s="127" t="s">
        <v>864</v>
      </c>
      <c r="C195" s="127" t="s">
        <v>865</v>
      </c>
    </row>
    <row r="196" spans="1:3">
      <c r="A196" s="127" t="s">
        <v>864</v>
      </c>
      <c r="B196" s="127" t="s">
        <v>874</v>
      </c>
      <c r="C196" s="127" t="s">
        <v>875</v>
      </c>
    </row>
    <row r="197" spans="1:3">
      <c r="A197" s="127" t="s">
        <v>864</v>
      </c>
      <c r="B197" s="127" t="s">
        <v>876</v>
      </c>
      <c r="C197" s="127" t="s">
        <v>877</v>
      </c>
    </row>
    <row r="198" spans="1:3">
      <c r="A198" s="127" t="s">
        <v>864</v>
      </c>
      <c r="B198" s="127" t="s">
        <v>878</v>
      </c>
      <c r="C198" s="127" t="s">
        <v>879</v>
      </c>
    </row>
    <row r="199" spans="1:3">
      <c r="A199" s="127" t="s">
        <v>864</v>
      </c>
      <c r="B199" s="127" t="s">
        <v>880</v>
      </c>
      <c r="C199" s="127" t="s">
        <v>881</v>
      </c>
    </row>
    <row r="200" spans="1:3">
      <c r="A200" s="127" t="s">
        <v>864</v>
      </c>
      <c r="B200" s="127" t="s">
        <v>882</v>
      </c>
      <c r="C200" s="127" t="s">
        <v>883</v>
      </c>
    </row>
    <row r="201" spans="1:3">
      <c r="A201" s="127" t="s">
        <v>864</v>
      </c>
      <c r="B201" s="127" t="s">
        <v>884</v>
      </c>
      <c r="C201" s="127" t="s">
        <v>885</v>
      </c>
    </row>
    <row r="202" spans="1:3">
      <c r="A202" s="127" t="s">
        <v>864</v>
      </c>
      <c r="B202" s="127" t="s">
        <v>886</v>
      </c>
      <c r="C202" s="127" t="s">
        <v>887</v>
      </c>
    </row>
    <row r="203" spans="1:3">
      <c r="A203" s="127" t="s">
        <v>888</v>
      </c>
      <c r="B203" s="127" t="s">
        <v>890</v>
      </c>
      <c r="C203" s="127" t="s">
        <v>891</v>
      </c>
    </row>
    <row r="204" spans="1:3">
      <c r="A204" s="127" t="s">
        <v>888</v>
      </c>
      <c r="B204" s="127" t="s">
        <v>892</v>
      </c>
      <c r="C204" s="127" t="s">
        <v>893</v>
      </c>
    </row>
    <row r="205" spans="1:3">
      <c r="A205" s="127" t="s">
        <v>888</v>
      </c>
      <c r="B205" s="127" t="s">
        <v>894</v>
      </c>
      <c r="C205" s="127" t="s">
        <v>895</v>
      </c>
    </row>
    <row r="206" spans="1:3">
      <c r="A206" s="127" t="s">
        <v>888</v>
      </c>
      <c r="B206" s="127" t="s">
        <v>896</v>
      </c>
      <c r="C206" s="127" t="s">
        <v>897</v>
      </c>
    </row>
    <row r="207" spans="1:3">
      <c r="A207" s="127" t="s">
        <v>888</v>
      </c>
      <c r="B207" s="127" t="s">
        <v>898</v>
      </c>
      <c r="C207" s="127" t="s">
        <v>899</v>
      </c>
    </row>
    <row r="208" spans="1:3">
      <c r="A208" s="127" t="s">
        <v>888</v>
      </c>
      <c r="B208" s="127" t="s">
        <v>888</v>
      </c>
      <c r="C208" s="127" t="s">
        <v>889</v>
      </c>
    </row>
    <row r="209" spans="1:3">
      <c r="A209" s="127" t="s">
        <v>888</v>
      </c>
      <c r="B209" s="127" t="s">
        <v>900</v>
      </c>
      <c r="C209" s="127" t="s">
        <v>901</v>
      </c>
    </row>
    <row r="210" spans="1:3">
      <c r="A210" s="127" t="s">
        <v>888</v>
      </c>
      <c r="B210" s="127" t="s">
        <v>751</v>
      </c>
      <c r="C210" s="127" t="s">
        <v>902</v>
      </c>
    </row>
    <row r="211" spans="1:3">
      <c r="A211" s="127" t="s">
        <v>888</v>
      </c>
      <c r="B211" s="127" t="s">
        <v>903</v>
      </c>
      <c r="C211" s="127" t="s">
        <v>904</v>
      </c>
    </row>
    <row r="212" spans="1:3">
      <c r="A212" s="127" t="s">
        <v>888</v>
      </c>
      <c r="B212" s="127" t="s">
        <v>905</v>
      </c>
      <c r="C212" s="127" t="s">
        <v>906</v>
      </c>
    </row>
    <row r="213" spans="1:3">
      <c r="A213" s="127" t="s">
        <v>888</v>
      </c>
      <c r="B213" s="127" t="s">
        <v>907</v>
      </c>
      <c r="C213" s="127" t="s">
        <v>908</v>
      </c>
    </row>
    <row r="214" spans="1:3">
      <c r="A214" s="127" t="s">
        <v>888</v>
      </c>
      <c r="B214" s="127" t="s">
        <v>909</v>
      </c>
      <c r="C214" s="127" t="s">
        <v>910</v>
      </c>
    </row>
    <row r="215" spans="1:3">
      <c r="A215" s="127" t="s">
        <v>888</v>
      </c>
      <c r="B215" s="127" t="s">
        <v>911</v>
      </c>
      <c r="C215" s="127" t="s">
        <v>912</v>
      </c>
    </row>
    <row r="216" spans="1:3">
      <c r="A216" s="127" t="s">
        <v>888</v>
      </c>
      <c r="B216" s="127" t="s">
        <v>913</v>
      </c>
      <c r="C216" s="127" t="s">
        <v>914</v>
      </c>
    </row>
    <row r="217" spans="1:3">
      <c r="A217" s="127" t="s">
        <v>888</v>
      </c>
      <c r="B217" s="127" t="s">
        <v>915</v>
      </c>
      <c r="C217" s="127" t="s">
        <v>916</v>
      </c>
    </row>
    <row r="218" spans="1:3">
      <c r="A218" s="127" t="s">
        <v>888</v>
      </c>
      <c r="B218" s="127" t="s">
        <v>655</v>
      </c>
      <c r="C218" s="127" t="s">
        <v>961</v>
      </c>
    </row>
    <row r="219" spans="1:3">
      <c r="A219" s="127" t="s">
        <v>962</v>
      </c>
      <c r="B219" s="127" t="s">
        <v>964</v>
      </c>
      <c r="C219" s="127" t="s">
        <v>965</v>
      </c>
    </row>
    <row r="220" spans="1:3">
      <c r="A220" s="127" t="s">
        <v>962</v>
      </c>
      <c r="B220" s="127" t="s">
        <v>966</v>
      </c>
      <c r="C220" s="127" t="s">
        <v>967</v>
      </c>
    </row>
    <row r="221" spans="1:3">
      <c r="A221" s="127" t="s">
        <v>962</v>
      </c>
      <c r="B221" s="127" t="s">
        <v>968</v>
      </c>
      <c r="C221" s="127" t="s">
        <v>969</v>
      </c>
    </row>
    <row r="222" spans="1:3">
      <c r="A222" s="127" t="s">
        <v>962</v>
      </c>
      <c r="B222" s="127" t="s">
        <v>970</v>
      </c>
      <c r="C222" s="127" t="s">
        <v>971</v>
      </c>
    </row>
    <row r="223" spans="1:3">
      <c r="A223" s="127" t="s">
        <v>962</v>
      </c>
      <c r="B223" s="127" t="s">
        <v>972</v>
      </c>
      <c r="C223" s="127" t="s">
        <v>973</v>
      </c>
    </row>
    <row r="224" spans="1:3">
      <c r="A224" s="127" t="s">
        <v>962</v>
      </c>
      <c r="B224" s="127" t="s">
        <v>974</v>
      </c>
      <c r="C224" s="127" t="s">
        <v>975</v>
      </c>
    </row>
    <row r="225" spans="1:3">
      <c r="A225" s="127" t="s">
        <v>962</v>
      </c>
      <c r="B225" s="127" t="s">
        <v>976</v>
      </c>
      <c r="C225" s="127" t="s">
        <v>977</v>
      </c>
    </row>
    <row r="226" spans="1:3">
      <c r="A226" s="127" t="s">
        <v>962</v>
      </c>
      <c r="B226" s="127" t="s">
        <v>962</v>
      </c>
      <c r="C226" s="127" t="s">
        <v>963</v>
      </c>
    </row>
    <row r="227" spans="1:3">
      <c r="A227" s="127" t="s">
        <v>962</v>
      </c>
      <c r="B227" s="127" t="s">
        <v>978</v>
      </c>
      <c r="C227" s="127" t="s">
        <v>979</v>
      </c>
    </row>
    <row r="228" spans="1:3">
      <c r="A228" s="127" t="s">
        <v>962</v>
      </c>
      <c r="B228" s="127" t="s">
        <v>980</v>
      </c>
      <c r="C228" s="127" t="s">
        <v>981</v>
      </c>
    </row>
    <row r="229" spans="1:3">
      <c r="A229" s="127" t="s">
        <v>962</v>
      </c>
      <c r="B229" s="127" t="s">
        <v>982</v>
      </c>
      <c r="C229" s="127" t="s">
        <v>983</v>
      </c>
    </row>
    <row r="230" spans="1:3">
      <c r="A230" s="127" t="s">
        <v>962</v>
      </c>
      <c r="B230" s="127" t="s">
        <v>984</v>
      </c>
      <c r="C230" s="127" t="s">
        <v>985</v>
      </c>
    </row>
    <row r="231" spans="1:3">
      <c r="A231" s="127" t="s">
        <v>962</v>
      </c>
      <c r="B231" s="127" t="s">
        <v>986</v>
      </c>
      <c r="C231" s="127" t="s">
        <v>987</v>
      </c>
    </row>
    <row r="232" spans="1:3">
      <c r="A232" s="127" t="s">
        <v>988</v>
      </c>
      <c r="B232" s="127" t="s">
        <v>990</v>
      </c>
      <c r="C232" s="127" t="s">
        <v>991</v>
      </c>
    </row>
    <row r="233" spans="1:3">
      <c r="A233" s="127" t="s">
        <v>988</v>
      </c>
      <c r="B233" s="127" t="s">
        <v>992</v>
      </c>
      <c r="C233" s="127" t="s">
        <v>993</v>
      </c>
    </row>
    <row r="234" spans="1:3">
      <c r="A234" s="127" t="s">
        <v>988</v>
      </c>
      <c r="B234" s="127" t="s">
        <v>994</v>
      </c>
      <c r="C234" s="127" t="s">
        <v>995</v>
      </c>
    </row>
    <row r="235" spans="1:3">
      <c r="A235" s="127" t="s">
        <v>988</v>
      </c>
      <c r="B235" s="127" t="s">
        <v>996</v>
      </c>
      <c r="C235" s="127" t="s">
        <v>997</v>
      </c>
    </row>
    <row r="236" spans="1:3">
      <c r="A236" s="127" t="s">
        <v>988</v>
      </c>
      <c r="B236" s="127" t="s">
        <v>998</v>
      </c>
      <c r="C236" s="127" t="s">
        <v>999</v>
      </c>
    </row>
    <row r="237" spans="1:3">
      <c r="A237" s="127" t="s">
        <v>988</v>
      </c>
      <c r="B237" s="127" t="s">
        <v>988</v>
      </c>
      <c r="C237" s="127" t="s">
        <v>989</v>
      </c>
    </row>
    <row r="238" spans="1:3">
      <c r="A238" s="127" t="s">
        <v>988</v>
      </c>
      <c r="B238" s="127" t="s">
        <v>1000</v>
      </c>
      <c r="C238" s="127" t="s">
        <v>1001</v>
      </c>
    </row>
    <row r="239" spans="1:3">
      <c r="A239" s="127" t="s">
        <v>988</v>
      </c>
      <c r="B239" s="127" t="s">
        <v>1002</v>
      </c>
      <c r="C239" s="127" t="s">
        <v>1003</v>
      </c>
    </row>
    <row r="240" spans="1:3">
      <c r="A240" s="127" t="s">
        <v>988</v>
      </c>
      <c r="B240" s="127" t="s">
        <v>1004</v>
      </c>
      <c r="C240" s="127" t="s">
        <v>1005</v>
      </c>
    </row>
    <row r="241" spans="1:3">
      <c r="A241" s="127" t="s">
        <v>988</v>
      </c>
      <c r="B241" s="127" t="s">
        <v>1006</v>
      </c>
      <c r="C241" s="127" t="s">
        <v>1007</v>
      </c>
    </row>
    <row r="242" spans="1:3">
      <c r="A242" s="127" t="s">
        <v>988</v>
      </c>
      <c r="B242" s="127" t="s">
        <v>1008</v>
      </c>
      <c r="C242" s="127" t="s">
        <v>1009</v>
      </c>
    </row>
    <row r="243" spans="1:3">
      <c r="A243" s="127" t="s">
        <v>988</v>
      </c>
      <c r="B243" s="127" t="s">
        <v>1010</v>
      </c>
      <c r="C243" s="127" t="s">
        <v>1011</v>
      </c>
    </row>
    <row r="244" spans="1:3">
      <c r="A244" s="127" t="s">
        <v>988</v>
      </c>
      <c r="B244" s="127" t="s">
        <v>1012</v>
      </c>
      <c r="C244" s="127" t="s">
        <v>1013</v>
      </c>
    </row>
    <row r="245" spans="1:3">
      <c r="A245" s="127" t="s">
        <v>1014</v>
      </c>
      <c r="B245" s="127" t="s">
        <v>1016</v>
      </c>
      <c r="C245" s="127" t="s">
        <v>1017</v>
      </c>
    </row>
    <row r="246" spans="1:3">
      <c r="A246" s="127" t="s">
        <v>1014</v>
      </c>
      <c r="B246" s="127" t="s">
        <v>1018</v>
      </c>
      <c r="C246" s="127" t="s">
        <v>1019</v>
      </c>
    </row>
    <row r="247" spans="1:3">
      <c r="A247" s="127" t="s">
        <v>1014</v>
      </c>
      <c r="B247" s="127" t="s">
        <v>1014</v>
      </c>
      <c r="C247" s="127" t="s">
        <v>1015</v>
      </c>
    </row>
    <row r="248" spans="1:3">
      <c r="A248" s="127" t="s">
        <v>1014</v>
      </c>
      <c r="B248" s="127" t="s">
        <v>1020</v>
      </c>
      <c r="C248" s="127" t="s">
        <v>1021</v>
      </c>
    </row>
    <row r="249" spans="1:3">
      <c r="A249" s="127" t="s">
        <v>1014</v>
      </c>
      <c r="B249" s="127" t="s">
        <v>1022</v>
      </c>
      <c r="C249" s="127" t="s">
        <v>1023</v>
      </c>
    </row>
    <row r="250" spans="1:3">
      <c r="A250" s="127" t="s">
        <v>1014</v>
      </c>
      <c r="B250" s="127" t="s">
        <v>1024</v>
      </c>
      <c r="C250" s="127" t="s">
        <v>1025</v>
      </c>
    </row>
    <row r="251" spans="1:3">
      <c r="A251" s="127" t="s">
        <v>1014</v>
      </c>
      <c r="B251" s="127" t="s">
        <v>1026</v>
      </c>
      <c r="C251" s="127" t="s">
        <v>1027</v>
      </c>
    </row>
    <row r="252" spans="1:3">
      <c r="A252" s="127" t="s">
        <v>1014</v>
      </c>
      <c r="B252" s="127" t="s">
        <v>1028</v>
      </c>
      <c r="C252" s="127" t="s">
        <v>1029</v>
      </c>
    </row>
    <row r="253" spans="1:3">
      <c r="A253" s="127" t="s">
        <v>1014</v>
      </c>
      <c r="B253" s="127" t="s">
        <v>1030</v>
      </c>
      <c r="C253" s="127" t="s">
        <v>1031</v>
      </c>
    </row>
    <row r="254" spans="1:3">
      <c r="A254" s="127" t="s">
        <v>1032</v>
      </c>
      <c r="B254" s="127" t="s">
        <v>1034</v>
      </c>
      <c r="C254" s="127" t="s">
        <v>1035</v>
      </c>
    </row>
    <row r="255" spans="1:3">
      <c r="A255" s="127" t="s">
        <v>1032</v>
      </c>
      <c r="B255" s="127" t="s">
        <v>1036</v>
      </c>
      <c r="C255" s="127" t="s">
        <v>1037</v>
      </c>
    </row>
    <row r="256" spans="1:3">
      <c r="A256" s="127" t="s">
        <v>1032</v>
      </c>
      <c r="B256" s="127" t="s">
        <v>1038</v>
      </c>
      <c r="C256" s="127" t="s">
        <v>1039</v>
      </c>
    </row>
    <row r="257" spans="1:3">
      <c r="A257" s="127" t="s">
        <v>1032</v>
      </c>
      <c r="B257" s="127" t="s">
        <v>1040</v>
      </c>
      <c r="C257" s="127" t="s">
        <v>1041</v>
      </c>
    </row>
    <row r="258" spans="1:3">
      <c r="A258" s="127" t="s">
        <v>1032</v>
      </c>
      <c r="B258" s="127" t="s">
        <v>1032</v>
      </c>
      <c r="C258" s="127" t="s">
        <v>1033</v>
      </c>
    </row>
    <row r="259" spans="1:3">
      <c r="A259" s="127" t="s">
        <v>1032</v>
      </c>
      <c r="B259" s="127" t="s">
        <v>1042</v>
      </c>
      <c r="C259" s="127" t="s">
        <v>1043</v>
      </c>
    </row>
    <row r="260" spans="1:3">
      <c r="A260" s="127" t="s">
        <v>1032</v>
      </c>
      <c r="B260" s="127" t="s">
        <v>1044</v>
      </c>
      <c r="C260" s="127" t="s">
        <v>1045</v>
      </c>
    </row>
    <row r="261" spans="1:3">
      <c r="A261" s="127" t="s">
        <v>1032</v>
      </c>
      <c r="B261" s="127" t="s">
        <v>1046</v>
      </c>
      <c r="C261" s="127" t="s">
        <v>1047</v>
      </c>
    </row>
    <row r="262" spans="1:3">
      <c r="A262" s="127" t="s">
        <v>1032</v>
      </c>
      <c r="B262" s="127" t="s">
        <v>1048</v>
      </c>
      <c r="C262" s="127" t="s">
        <v>1049</v>
      </c>
    </row>
    <row r="263" spans="1:3">
      <c r="A263" s="127" t="s">
        <v>1032</v>
      </c>
      <c r="B263" s="127" t="s">
        <v>1050</v>
      </c>
      <c r="C263" s="127" t="s">
        <v>1051</v>
      </c>
    </row>
    <row r="264" spans="1:3">
      <c r="A264" s="127" t="s">
        <v>1032</v>
      </c>
      <c r="B264" s="127" t="s">
        <v>1052</v>
      </c>
      <c r="C264" s="127" t="s">
        <v>1053</v>
      </c>
    </row>
    <row r="265" spans="1:3">
      <c r="A265" s="127" t="s">
        <v>1032</v>
      </c>
      <c r="B265" s="127" t="s">
        <v>1054</v>
      </c>
      <c r="C265" s="127" t="s">
        <v>1055</v>
      </c>
    </row>
    <row r="266" spans="1:3">
      <c r="A266" s="127" t="s">
        <v>1032</v>
      </c>
      <c r="B266" s="127" t="s">
        <v>1056</v>
      </c>
      <c r="C266" s="127" t="s">
        <v>1057</v>
      </c>
    </row>
    <row r="267" spans="1:3">
      <c r="A267" s="127" t="s">
        <v>1032</v>
      </c>
      <c r="B267" s="127" t="s">
        <v>1058</v>
      </c>
      <c r="C267" s="127" t="s">
        <v>1059</v>
      </c>
    </row>
    <row r="268" spans="1:3">
      <c r="A268" s="127" t="s">
        <v>1060</v>
      </c>
      <c r="B268" s="127" t="s">
        <v>1062</v>
      </c>
      <c r="C268" s="127" t="s">
        <v>1063</v>
      </c>
    </row>
    <row r="269" spans="1:3">
      <c r="A269" s="127" t="s">
        <v>1060</v>
      </c>
      <c r="B269" s="127" t="s">
        <v>1064</v>
      </c>
      <c r="C269" s="127" t="s">
        <v>1065</v>
      </c>
    </row>
    <row r="270" spans="1:3">
      <c r="A270" s="127" t="s">
        <v>1060</v>
      </c>
      <c r="B270" s="127" t="s">
        <v>1066</v>
      </c>
      <c r="C270" s="127" t="s">
        <v>1067</v>
      </c>
    </row>
    <row r="271" spans="1:3">
      <c r="A271" s="127" t="s">
        <v>1060</v>
      </c>
      <c r="B271" s="127" t="s">
        <v>1068</v>
      </c>
      <c r="C271" s="127" t="s">
        <v>1069</v>
      </c>
    </row>
    <row r="272" spans="1:3">
      <c r="A272" s="127" t="s">
        <v>1060</v>
      </c>
      <c r="B272" s="127" t="s">
        <v>1070</v>
      </c>
      <c r="C272" s="127" t="s">
        <v>1071</v>
      </c>
    </row>
    <row r="273" spans="1:3">
      <c r="A273" s="127" t="s">
        <v>1060</v>
      </c>
      <c r="B273" s="127" t="s">
        <v>1072</v>
      </c>
      <c r="C273" s="127" t="s">
        <v>1073</v>
      </c>
    </row>
    <row r="274" spans="1:3">
      <c r="A274" s="127" t="s">
        <v>1060</v>
      </c>
      <c r="B274" s="127" t="s">
        <v>1060</v>
      </c>
      <c r="C274" s="127" t="s">
        <v>1061</v>
      </c>
    </row>
    <row r="275" spans="1:3">
      <c r="A275" s="127" t="s">
        <v>1060</v>
      </c>
      <c r="B275" s="127" t="s">
        <v>1074</v>
      </c>
      <c r="C275" s="127" t="s">
        <v>1075</v>
      </c>
    </row>
    <row r="276" spans="1:3">
      <c r="A276" s="127" t="s">
        <v>1060</v>
      </c>
      <c r="B276" s="127" t="s">
        <v>1076</v>
      </c>
      <c r="C276" s="127" t="s">
        <v>1077</v>
      </c>
    </row>
    <row r="277" spans="1:3">
      <c r="A277" s="127" t="s">
        <v>1060</v>
      </c>
      <c r="B277" s="127" t="s">
        <v>1078</v>
      </c>
      <c r="C277" s="127" t="s">
        <v>1079</v>
      </c>
    </row>
    <row r="278" spans="1:3">
      <c r="A278" s="127" t="s">
        <v>1060</v>
      </c>
      <c r="B278" s="127" t="s">
        <v>1080</v>
      </c>
      <c r="C278" s="127" t="s">
        <v>1081</v>
      </c>
    </row>
    <row r="279" spans="1:3">
      <c r="A279" s="127" t="s">
        <v>1060</v>
      </c>
      <c r="B279" s="127" t="s">
        <v>1082</v>
      </c>
      <c r="C279" s="127" t="s">
        <v>1083</v>
      </c>
    </row>
    <row r="280" spans="1:3">
      <c r="A280" s="127" t="s">
        <v>1060</v>
      </c>
      <c r="B280" s="127" t="s">
        <v>1084</v>
      </c>
      <c r="C280" s="127" t="s">
        <v>1085</v>
      </c>
    </row>
    <row r="281" spans="1:3">
      <c r="A281" s="127" t="s">
        <v>1060</v>
      </c>
      <c r="B281" s="127" t="s">
        <v>1086</v>
      </c>
      <c r="C281" s="127" t="s">
        <v>1087</v>
      </c>
    </row>
    <row r="282" spans="1:3">
      <c r="A282" s="127" t="s">
        <v>1060</v>
      </c>
      <c r="B282" s="127" t="s">
        <v>1088</v>
      </c>
      <c r="C282" s="127" t="s">
        <v>1089</v>
      </c>
    </row>
    <row r="283" spans="1:3">
      <c r="A283" s="127" t="s">
        <v>1060</v>
      </c>
      <c r="B283" s="127" t="s">
        <v>1090</v>
      </c>
      <c r="C283" s="127" t="s">
        <v>1091</v>
      </c>
    </row>
    <row r="284" spans="1:3">
      <c r="A284" s="127" t="s">
        <v>1092</v>
      </c>
      <c r="B284" s="127" t="s">
        <v>1094</v>
      </c>
      <c r="C284" s="127" t="s">
        <v>1095</v>
      </c>
    </row>
    <row r="285" spans="1:3">
      <c r="A285" s="127" t="s">
        <v>1092</v>
      </c>
      <c r="B285" s="127" t="s">
        <v>1096</v>
      </c>
      <c r="C285" s="127" t="s">
        <v>1097</v>
      </c>
    </row>
    <row r="286" spans="1:3">
      <c r="A286" s="127" t="s">
        <v>1092</v>
      </c>
      <c r="B286" s="127" t="s">
        <v>1098</v>
      </c>
      <c r="C286" s="127" t="s">
        <v>1099</v>
      </c>
    </row>
    <row r="287" spans="1:3">
      <c r="A287" s="127" t="s">
        <v>1092</v>
      </c>
      <c r="B287" s="127" t="s">
        <v>1100</v>
      </c>
      <c r="C287" s="127" t="s">
        <v>1101</v>
      </c>
    </row>
    <row r="288" spans="1:3">
      <c r="A288" s="127" t="s">
        <v>1092</v>
      </c>
      <c r="B288" s="127" t="s">
        <v>1102</v>
      </c>
      <c r="C288" s="127" t="s">
        <v>1103</v>
      </c>
    </row>
    <row r="289" spans="1:3">
      <c r="A289" s="127" t="s">
        <v>1092</v>
      </c>
      <c r="B289" s="127" t="s">
        <v>1104</v>
      </c>
      <c r="C289" s="127" t="s">
        <v>1105</v>
      </c>
    </row>
    <row r="290" spans="1:3">
      <c r="A290" s="127" t="s">
        <v>1092</v>
      </c>
      <c r="B290" s="127" t="s">
        <v>1092</v>
      </c>
      <c r="C290" s="127" t="s">
        <v>1093</v>
      </c>
    </row>
    <row r="291" spans="1:3">
      <c r="A291" s="127" t="s">
        <v>1092</v>
      </c>
      <c r="B291" s="127" t="s">
        <v>1106</v>
      </c>
      <c r="C291" s="127" t="s">
        <v>1107</v>
      </c>
    </row>
    <row r="292" spans="1:3">
      <c r="A292" s="127" t="s">
        <v>1108</v>
      </c>
      <c r="B292" s="127" t="s">
        <v>1110</v>
      </c>
      <c r="C292" s="127" t="s">
        <v>1111</v>
      </c>
    </row>
    <row r="293" spans="1:3">
      <c r="A293" s="127" t="s">
        <v>1108</v>
      </c>
      <c r="B293" s="127" t="s">
        <v>1112</v>
      </c>
      <c r="C293" s="127" t="s">
        <v>1113</v>
      </c>
    </row>
    <row r="294" spans="1:3">
      <c r="A294" s="127" t="s">
        <v>1108</v>
      </c>
      <c r="B294" s="127" t="s">
        <v>1114</v>
      </c>
      <c r="C294" s="127" t="s">
        <v>1115</v>
      </c>
    </row>
    <row r="295" spans="1:3">
      <c r="A295" s="127" t="s">
        <v>1108</v>
      </c>
      <c r="B295" s="127" t="s">
        <v>1116</v>
      </c>
      <c r="C295" s="127" t="s">
        <v>1117</v>
      </c>
    </row>
    <row r="296" spans="1:3">
      <c r="A296" s="127" t="s">
        <v>1108</v>
      </c>
      <c r="B296" s="127" t="s">
        <v>1118</v>
      </c>
      <c r="C296" s="127" t="s">
        <v>1119</v>
      </c>
    </row>
    <row r="297" spans="1:3">
      <c r="A297" s="127" t="s">
        <v>1108</v>
      </c>
      <c r="B297" s="127" t="s">
        <v>1120</v>
      </c>
      <c r="C297" s="127" t="s">
        <v>1121</v>
      </c>
    </row>
    <row r="298" spans="1:3">
      <c r="A298" s="127" t="s">
        <v>1108</v>
      </c>
      <c r="B298" s="127" t="s">
        <v>1108</v>
      </c>
      <c r="C298" s="127" t="s">
        <v>1109</v>
      </c>
    </row>
    <row r="299" spans="1:3">
      <c r="A299" s="127" t="s">
        <v>1108</v>
      </c>
      <c r="B299" s="127" t="s">
        <v>1122</v>
      </c>
      <c r="C299" s="127" t="s">
        <v>1123</v>
      </c>
    </row>
    <row r="300" spans="1:3">
      <c r="A300" s="127" t="s">
        <v>1124</v>
      </c>
      <c r="B300" s="127" t="s">
        <v>1126</v>
      </c>
      <c r="C300" s="127" t="s">
        <v>1127</v>
      </c>
    </row>
    <row r="301" spans="1:3">
      <c r="A301" s="127" t="s">
        <v>1124</v>
      </c>
      <c r="B301" s="127" t="s">
        <v>1128</v>
      </c>
      <c r="C301" s="127" t="s">
        <v>1129</v>
      </c>
    </row>
    <row r="302" spans="1:3">
      <c r="A302" s="127" t="s">
        <v>1124</v>
      </c>
      <c r="B302" s="127" t="s">
        <v>1130</v>
      </c>
      <c r="C302" s="127" t="s">
        <v>1131</v>
      </c>
    </row>
    <row r="303" spans="1:3">
      <c r="A303" s="127" t="s">
        <v>1124</v>
      </c>
      <c r="B303" s="127" t="s">
        <v>1132</v>
      </c>
      <c r="C303" s="127" t="s">
        <v>1133</v>
      </c>
    </row>
    <row r="304" spans="1:3">
      <c r="A304" s="127" t="s">
        <v>1124</v>
      </c>
      <c r="B304" s="127" t="s">
        <v>1134</v>
      </c>
      <c r="C304" s="127" t="s">
        <v>1135</v>
      </c>
    </row>
    <row r="305" spans="1:3">
      <c r="A305" s="127" t="s">
        <v>1124</v>
      </c>
      <c r="B305" s="127" t="s">
        <v>1124</v>
      </c>
      <c r="C305" s="127" t="s">
        <v>1125</v>
      </c>
    </row>
    <row r="306" spans="1:3">
      <c r="A306" s="127" t="s">
        <v>1124</v>
      </c>
      <c r="B306" s="127" t="s">
        <v>1136</v>
      </c>
      <c r="C306" s="127" t="s">
        <v>1137</v>
      </c>
    </row>
    <row r="307" spans="1:3">
      <c r="A307" s="127" t="s">
        <v>1138</v>
      </c>
      <c r="B307" s="127" t="s">
        <v>870</v>
      </c>
      <c r="C307" s="127" t="s">
        <v>1140</v>
      </c>
    </row>
    <row r="308" spans="1:3">
      <c r="A308" s="127" t="s">
        <v>1138</v>
      </c>
      <c r="B308" s="127" t="s">
        <v>1141</v>
      </c>
      <c r="C308" s="127" t="s">
        <v>1142</v>
      </c>
    </row>
    <row r="309" spans="1:3">
      <c r="A309" s="127" t="s">
        <v>1138</v>
      </c>
      <c r="B309" s="127" t="s">
        <v>1143</v>
      </c>
      <c r="C309" s="127" t="s">
        <v>1144</v>
      </c>
    </row>
    <row r="310" spans="1:3">
      <c r="A310" s="127" t="s">
        <v>1138</v>
      </c>
      <c r="B310" s="127" t="s">
        <v>1145</v>
      </c>
      <c r="C310" s="127" t="s">
        <v>1146</v>
      </c>
    </row>
    <row r="311" spans="1:3">
      <c r="A311" s="127" t="s">
        <v>1138</v>
      </c>
      <c r="B311" s="127" t="s">
        <v>1147</v>
      </c>
      <c r="C311" s="127" t="s">
        <v>1148</v>
      </c>
    </row>
    <row r="312" spans="1:3">
      <c r="A312" s="127" t="s">
        <v>1138</v>
      </c>
      <c r="B312" s="127" t="s">
        <v>1149</v>
      </c>
      <c r="C312" s="127" t="s">
        <v>1150</v>
      </c>
    </row>
    <row r="313" spans="1:3">
      <c r="A313" s="127" t="s">
        <v>1138</v>
      </c>
      <c r="B313" s="127" t="s">
        <v>1151</v>
      </c>
      <c r="C313" s="127" t="s">
        <v>1152</v>
      </c>
    </row>
    <row r="314" spans="1:3">
      <c r="A314" s="127" t="s">
        <v>1138</v>
      </c>
      <c r="B314" s="127" t="s">
        <v>1153</v>
      </c>
      <c r="C314" s="127" t="s">
        <v>1154</v>
      </c>
    </row>
    <row r="315" spans="1:3">
      <c r="A315" s="127" t="s">
        <v>1138</v>
      </c>
      <c r="B315" s="127" t="s">
        <v>1155</v>
      </c>
      <c r="C315" s="127" t="s">
        <v>1156</v>
      </c>
    </row>
    <row r="316" spans="1:3">
      <c r="A316" s="127" t="s">
        <v>1138</v>
      </c>
      <c r="B316" s="127" t="s">
        <v>1157</v>
      </c>
      <c r="C316" s="127" t="s">
        <v>1158</v>
      </c>
    </row>
    <row r="317" spans="1:3">
      <c r="A317" s="127" t="s">
        <v>1138</v>
      </c>
      <c r="B317" s="127" t="s">
        <v>1159</v>
      </c>
      <c r="C317" s="127" t="s">
        <v>1160</v>
      </c>
    </row>
    <row r="318" spans="1:3">
      <c r="A318" s="127" t="s">
        <v>1138</v>
      </c>
      <c r="B318" s="127" t="s">
        <v>1138</v>
      </c>
      <c r="C318" s="127" t="s">
        <v>1139</v>
      </c>
    </row>
    <row r="319" spans="1:3">
      <c r="A319" s="127" t="s">
        <v>1161</v>
      </c>
      <c r="B319" s="127" t="s">
        <v>1163</v>
      </c>
      <c r="C319" s="127" t="s">
        <v>1164</v>
      </c>
    </row>
    <row r="320" spans="1:3">
      <c r="A320" s="127" t="s">
        <v>1161</v>
      </c>
      <c r="B320" s="127" t="s">
        <v>1165</v>
      </c>
      <c r="C320" s="127" t="s">
        <v>1166</v>
      </c>
    </row>
    <row r="321" spans="1:3">
      <c r="A321" s="127" t="s">
        <v>1161</v>
      </c>
      <c r="B321" s="127" t="s">
        <v>1167</v>
      </c>
      <c r="C321" s="127" t="s">
        <v>1168</v>
      </c>
    </row>
    <row r="322" spans="1:3">
      <c r="A322" s="127" t="s">
        <v>1161</v>
      </c>
      <c r="B322" s="127" t="s">
        <v>1169</v>
      </c>
      <c r="C322" s="127" t="s">
        <v>1170</v>
      </c>
    </row>
    <row r="323" spans="1:3">
      <c r="A323" s="127" t="s">
        <v>1161</v>
      </c>
      <c r="B323" s="127" t="s">
        <v>510</v>
      </c>
      <c r="C323" s="127" t="s">
        <v>1171</v>
      </c>
    </row>
    <row r="324" spans="1:3">
      <c r="A324" s="127" t="s">
        <v>1161</v>
      </c>
      <c r="B324" s="127" t="s">
        <v>1172</v>
      </c>
      <c r="C324" s="127" t="s">
        <v>1173</v>
      </c>
    </row>
    <row r="325" spans="1:3">
      <c r="A325" s="127" t="s">
        <v>1161</v>
      </c>
      <c r="B325" s="127" t="s">
        <v>1174</v>
      </c>
      <c r="C325" s="127" t="s">
        <v>1175</v>
      </c>
    </row>
    <row r="326" spans="1:3">
      <c r="A326" s="127" t="s">
        <v>1161</v>
      </c>
      <c r="B326" s="127" t="s">
        <v>1176</v>
      </c>
      <c r="C326" s="127" t="s">
        <v>1177</v>
      </c>
    </row>
    <row r="327" spans="1:3">
      <c r="A327" s="127" t="s">
        <v>1161</v>
      </c>
      <c r="B327" s="127" t="s">
        <v>1178</v>
      </c>
      <c r="C327" s="127" t="s">
        <v>1179</v>
      </c>
    </row>
    <row r="328" spans="1:3">
      <c r="A328" s="127" t="s">
        <v>1161</v>
      </c>
      <c r="B328" s="127" t="s">
        <v>1180</v>
      </c>
      <c r="C328" s="127" t="s">
        <v>1181</v>
      </c>
    </row>
    <row r="329" spans="1:3">
      <c r="A329" s="127" t="s">
        <v>1161</v>
      </c>
      <c r="B329" s="127" t="s">
        <v>1182</v>
      </c>
      <c r="C329" s="127" t="s">
        <v>1183</v>
      </c>
    </row>
    <row r="330" spans="1:3">
      <c r="A330" s="127" t="s">
        <v>1161</v>
      </c>
      <c r="B330" s="127" t="s">
        <v>1184</v>
      </c>
      <c r="C330" s="127" t="s">
        <v>1185</v>
      </c>
    </row>
    <row r="331" spans="1:3">
      <c r="A331" s="127" t="s">
        <v>1161</v>
      </c>
      <c r="B331" s="127" t="s">
        <v>1161</v>
      </c>
      <c r="C331" s="127" t="s">
        <v>1162</v>
      </c>
    </row>
  </sheetData>
  <phoneticPr fontId="9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7">
    <tabColor indexed="47"/>
  </sheetPr>
  <dimension ref="A1:E331"/>
  <sheetViews>
    <sheetView showGridLines="0" zoomScaleNormal="100" workbookViewId="0"/>
  </sheetViews>
  <sheetFormatPr defaultRowHeight="12.75"/>
  <sheetData>
    <row r="1" spans="1:5">
      <c r="A1" t="s">
        <v>1220</v>
      </c>
      <c r="B1" t="s">
        <v>1221</v>
      </c>
      <c r="C1" t="s">
        <v>1222</v>
      </c>
      <c r="D1" t="s">
        <v>1220</v>
      </c>
      <c r="E1" t="s">
        <v>1223</v>
      </c>
    </row>
    <row r="2" spans="1:5">
      <c r="A2" t="s">
        <v>493</v>
      </c>
      <c r="B2" t="s">
        <v>493</v>
      </c>
      <c r="C2">
        <v>7602000</v>
      </c>
      <c r="D2" t="s">
        <v>493</v>
      </c>
      <c r="E2" t="s">
        <v>1224</v>
      </c>
    </row>
    <row r="3" spans="1:5">
      <c r="A3" t="s">
        <v>493</v>
      </c>
      <c r="B3" t="s">
        <v>495</v>
      </c>
      <c r="C3">
        <v>7602402</v>
      </c>
      <c r="D3" t="s">
        <v>506</v>
      </c>
      <c r="E3" t="s">
        <v>1225</v>
      </c>
    </row>
    <row r="4" spans="1:5">
      <c r="A4" t="s">
        <v>493</v>
      </c>
      <c r="B4" t="s">
        <v>497</v>
      </c>
      <c r="C4">
        <v>7602407</v>
      </c>
      <c r="D4" t="s">
        <v>530</v>
      </c>
      <c r="E4" t="s">
        <v>1226</v>
      </c>
    </row>
    <row r="5" spans="1:5">
      <c r="A5" t="s">
        <v>493</v>
      </c>
      <c r="B5" t="s">
        <v>499</v>
      </c>
      <c r="C5">
        <v>7602410</v>
      </c>
      <c r="D5" t="s">
        <v>554</v>
      </c>
      <c r="E5" t="s">
        <v>1227</v>
      </c>
    </row>
    <row r="6" spans="1:5">
      <c r="A6" t="s">
        <v>493</v>
      </c>
      <c r="B6" t="s">
        <v>501</v>
      </c>
      <c r="C6">
        <v>7602413</v>
      </c>
      <c r="D6" t="s">
        <v>572</v>
      </c>
      <c r="E6" t="s">
        <v>1228</v>
      </c>
    </row>
    <row r="7" spans="1:5">
      <c r="A7" t="s">
        <v>493</v>
      </c>
      <c r="B7" t="s">
        <v>2013</v>
      </c>
      <c r="C7">
        <v>7602416</v>
      </c>
      <c r="D7" t="s">
        <v>602</v>
      </c>
      <c r="E7" t="s">
        <v>1229</v>
      </c>
    </row>
    <row r="8" spans="1:5">
      <c r="A8" t="s">
        <v>493</v>
      </c>
      <c r="B8" t="s">
        <v>2015</v>
      </c>
      <c r="C8">
        <v>7602404</v>
      </c>
      <c r="D8" t="s">
        <v>632</v>
      </c>
      <c r="E8" t="s">
        <v>1230</v>
      </c>
    </row>
    <row r="9" spans="1:5">
      <c r="A9" t="s">
        <v>493</v>
      </c>
      <c r="B9" t="s">
        <v>2017</v>
      </c>
      <c r="C9">
        <v>7602419</v>
      </c>
      <c r="D9" t="s">
        <v>661</v>
      </c>
      <c r="E9" t="s">
        <v>1231</v>
      </c>
    </row>
    <row r="10" spans="1:5">
      <c r="A10" t="s">
        <v>493</v>
      </c>
      <c r="B10" t="s">
        <v>504</v>
      </c>
      <c r="C10">
        <v>7602422</v>
      </c>
      <c r="D10" t="s">
        <v>663</v>
      </c>
      <c r="E10" t="s">
        <v>1232</v>
      </c>
    </row>
    <row r="11" spans="1:5">
      <c r="A11" t="s">
        <v>506</v>
      </c>
      <c r="B11" t="s">
        <v>506</v>
      </c>
      <c r="C11">
        <v>7632000</v>
      </c>
      <c r="D11" t="s">
        <v>665</v>
      </c>
      <c r="E11" t="s">
        <v>1233</v>
      </c>
    </row>
    <row r="12" spans="1:5">
      <c r="A12" t="s">
        <v>506</v>
      </c>
      <c r="B12" t="s">
        <v>508</v>
      </c>
      <c r="C12">
        <v>7632402</v>
      </c>
      <c r="D12" t="s">
        <v>667</v>
      </c>
      <c r="E12" t="s">
        <v>1234</v>
      </c>
    </row>
    <row r="13" spans="1:5">
      <c r="A13" t="s">
        <v>506</v>
      </c>
      <c r="B13" t="s">
        <v>510</v>
      </c>
      <c r="C13">
        <v>7632406</v>
      </c>
      <c r="D13" t="s">
        <v>669</v>
      </c>
      <c r="E13" t="s">
        <v>1235</v>
      </c>
    </row>
    <row r="14" spans="1:5">
      <c r="A14" t="s">
        <v>506</v>
      </c>
      <c r="B14" t="s">
        <v>512</v>
      </c>
      <c r="C14">
        <v>7632407</v>
      </c>
      <c r="D14" t="s">
        <v>671</v>
      </c>
      <c r="E14" t="s">
        <v>1236</v>
      </c>
    </row>
    <row r="15" spans="1:5">
      <c r="A15" t="s">
        <v>506</v>
      </c>
      <c r="B15" t="s">
        <v>514</v>
      </c>
      <c r="C15">
        <v>7632410</v>
      </c>
      <c r="D15" t="s">
        <v>673</v>
      </c>
      <c r="E15" t="s">
        <v>1237</v>
      </c>
    </row>
    <row r="16" spans="1:5">
      <c r="A16" t="s">
        <v>506</v>
      </c>
      <c r="B16" t="s">
        <v>516</v>
      </c>
      <c r="C16">
        <v>7632412</v>
      </c>
      <c r="D16" t="s">
        <v>675</v>
      </c>
      <c r="E16" t="s">
        <v>1238</v>
      </c>
    </row>
    <row r="17" spans="1:5">
      <c r="A17" t="s">
        <v>506</v>
      </c>
      <c r="B17" t="s">
        <v>518</v>
      </c>
      <c r="C17">
        <v>7632414</v>
      </c>
      <c r="D17" t="s">
        <v>677</v>
      </c>
      <c r="E17" t="s">
        <v>1239</v>
      </c>
    </row>
    <row r="18" spans="1:5">
      <c r="A18" t="s">
        <v>506</v>
      </c>
      <c r="B18" t="s">
        <v>520</v>
      </c>
      <c r="C18">
        <v>7632408</v>
      </c>
      <c r="D18" t="s">
        <v>695</v>
      </c>
      <c r="E18" t="s">
        <v>1240</v>
      </c>
    </row>
    <row r="19" spans="1:5">
      <c r="A19" t="s">
        <v>506</v>
      </c>
      <c r="B19" t="s">
        <v>522</v>
      </c>
      <c r="C19">
        <v>7632419</v>
      </c>
      <c r="D19" t="s">
        <v>727</v>
      </c>
      <c r="E19" t="s">
        <v>1241</v>
      </c>
    </row>
    <row r="20" spans="1:5">
      <c r="A20" t="s">
        <v>506</v>
      </c>
      <c r="B20" t="s">
        <v>524</v>
      </c>
      <c r="C20">
        <v>7632416</v>
      </c>
      <c r="D20" t="s">
        <v>761</v>
      </c>
      <c r="E20" t="s">
        <v>1242</v>
      </c>
    </row>
    <row r="21" spans="1:5">
      <c r="A21" t="s">
        <v>506</v>
      </c>
      <c r="B21" t="s">
        <v>526</v>
      </c>
      <c r="C21">
        <v>7632404</v>
      </c>
      <c r="D21" t="s">
        <v>782</v>
      </c>
      <c r="E21" t="s">
        <v>1243</v>
      </c>
    </row>
    <row r="22" spans="1:5">
      <c r="A22" t="s">
        <v>506</v>
      </c>
      <c r="B22" t="s">
        <v>528</v>
      </c>
      <c r="C22">
        <v>7632422</v>
      </c>
      <c r="D22" t="s">
        <v>814</v>
      </c>
      <c r="E22" t="s">
        <v>1244</v>
      </c>
    </row>
    <row r="23" spans="1:5">
      <c r="A23" t="s">
        <v>530</v>
      </c>
      <c r="B23" t="s">
        <v>532</v>
      </c>
      <c r="C23">
        <v>7605402</v>
      </c>
      <c r="D23" t="s">
        <v>838</v>
      </c>
      <c r="E23" t="s">
        <v>1245</v>
      </c>
    </row>
    <row r="24" spans="1:5">
      <c r="A24" t="s">
        <v>530</v>
      </c>
      <c r="B24" t="s">
        <v>530</v>
      </c>
      <c r="C24">
        <v>7605000</v>
      </c>
      <c r="D24" t="s">
        <v>864</v>
      </c>
      <c r="E24" t="s">
        <v>1246</v>
      </c>
    </row>
    <row r="25" spans="1:5">
      <c r="A25" t="s">
        <v>530</v>
      </c>
      <c r="B25" t="s">
        <v>534</v>
      </c>
      <c r="C25">
        <v>7605416</v>
      </c>
      <c r="D25" t="s">
        <v>888</v>
      </c>
      <c r="E25" t="s">
        <v>1247</v>
      </c>
    </row>
    <row r="26" spans="1:5">
      <c r="A26" t="s">
        <v>530</v>
      </c>
      <c r="B26" t="s">
        <v>536</v>
      </c>
      <c r="C26">
        <v>7605404</v>
      </c>
      <c r="D26" t="s">
        <v>962</v>
      </c>
      <c r="E26" t="s">
        <v>1248</v>
      </c>
    </row>
    <row r="27" spans="1:5">
      <c r="A27" t="s">
        <v>530</v>
      </c>
      <c r="B27" t="s">
        <v>538</v>
      </c>
      <c r="C27">
        <v>7605407</v>
      </c>
      <c r="D27" t="s">
        <v>988</v>
      </c>
      <c r="E27" t="s">
        <v>1249</v>
      </c>
    </row>
    <row r="28" spans="1:5">
      <c r="A28" t="s">
        <v>530</v>
      </c>
      <c r="B28" t="s">
        <v>540</v>
      </c>
      <c r="C28">
        <v>7605410</v>
      </c>
      <c r="D28" t="s">
        <v>1014</v>
      </c>
      <c r="E28" t="s">
        <v>1250</v>
      </c>
    </row>
    <row r="29" spans="1:5">
      <c r="A29" t="s">
        <v>530</v>
      </c>
      <c r="B29" t="s">
        <v>542</v>
      </c>
      <c r="C29">
        <v>7605413</v>
      </c>
      <c r="D29" t="s">
        <v>1032</v>
      </c>
      <c r="E29" t="s">
        <v>1251</v>
      </c>
    </row>
    <row r="30" spans="1:5">
      <c r="A30" t="s">
        <v>530</v>
      </c>
      <c r="B30" t="s">
        <v>544</v>
      </c>
      <c r="C30">
        <v>7605419</v>
      </c>
      <c r="D30" t="s">
        <v>1060</v>
      </c>
      <c r="E30" t="s">
        <v>1252</v>
      </c>
    </row>
    <row r="31" spans="1:5">
      <c r="A31" t="s">
        <v>530</v>
      </c>
      <c r="B31" t="s">
        <v>546</v>
      </c>
      <c r="C31">
        <v>7605422</v>
      </c>
      <c r="D31" t="s">
        <v>1092</v>
      </c>
      <c r="E31" t="s">
        <v>1253</v>
      </c>
    </row>
    <row r="32" spans="1:5">
      <c r="A32" t="s">
        <v>530</v>
      </c>
      <c r="B32" t="s">
        <v>548</v>
      </c>
      <c r="C32">
        <v>7605425</v>
      </c>
      <c r="D32" t="s">
        <v>1108</v>
      </c>
      <c r="E32" t="s">
        <v>1254</v>
      </c>
    </row>
    <row r="33" spans="1:5">
      <c r="A33" t="s">
        <v>530</v>
      </c>
      <c r="B33" t="s">
        <v>550</v>
      </c>
      <c r="C33">
        <v>7605428</v>
      </c>
      <c r="D33" t="s">
        <v>1124</v>
      </c>
      <c r="E33" t="s">
        <v>1255</v>
      </c>
    </row>
    <row r="34" spans="1:5">
      <c r="A34" t="s">
        <v>530</v>
      </c>
      <c r="B34" t="s">
        <v>552</v>
      </c>
      <c r="C34">
        <v>7605431</v>
      </c>
      <c r="D34" t="s">
        <v>1138</v>
      </c>
      <c r="E34" t="s">
        <v>1256</v>
      </c>
    </row>
    <row r="35" spans="1:5">
      <c r="A35" t="s">
        <v>554</v>
      </c>
      <c r="B35" t="s">
        <v>554</v>
      </c>
      <c r="C35">
        <v>7607000</v>
      </c>
      <c r="D35" t="s">
        <v>1161</v>
      </c>
      <c r="E35" t="s">
        <v>1257</v>
      </c>
    </row>
    <row r="36" spans="1:5">
      <c r="A36" t="s">
        <v>554</v>
      </c>
      <c r="B36" t="s">
        <v>556</v>
      </c>
      <c r="C36">
        <v>7607402</v>
      </c>
    </row>
    <row r="37" spans="1:5">
      <c r="A37" t="s">
        <v>554</v>
      </c>
      <c r="B37" t="s">
        <v>558</v>
      </c>
      <c r="C37">
        <v>7607404</v>
      </c>
    </row>
    <row r="38" spans="1:5">
      <c r="A38" t="s">
        <v>554</v>
      </c>
      <c r="B38" t="s">
        <v>560</v>
      </c>
      <c r="C38">
        <v>7607403</v>
      </c>
    </row>
    <row r="39" spans="1:5">
      <c r="A39" t="s">
        <v>554</v>
      </c>
      <c r="B39" t="s">
        <v>562</v>
      </c>
      <c r="C39">
        <v>7607407</v>
      </c>
    </row>
    <row r="40" spans="1:5">
      <c r="A40" t="s">
        <v>554</v>
      </c>
      <c r="B40" t="s">
        <v>564</v>
      </c>
      <c r="C40">
        <v>7607410</v>
      </c>
    </row>
    <row r="41" spans="1:5">
      <c r="A41" t="s">
        <v>554</v>
      </c>
      <c r="B41" t="s">
        <v>566</v>
      </c>
      <c r="C41">
        <v>7607413</v>
      </c>
    </row>
    <row r="42" spans="1:5">
      <c r="A42" t="s">
        <v>554</v>
      </c>
      <c r="B42" t="s">
        <v>568</v>
      </c>
      <c r="C42">
        <v>7607416</v>
      </c>
    </row>
    <row r="43" spans="1:5">
      <c r="A43" t="s">
        <v>554</v>
      </c>
      <c r="B43" t="s">
        <v>570</v>
      </c>
      <c r="C43">
        <v>7607422</v>
      </c>
    </row>
    <row r="44" spans="1:5">
      <c r="A44" t="s">
        <v>572</v>
      </c>
      <c r="B44" t="s">
        <v>574</v>
      </c>
      <c r="C44">
        <v>7610410</v>
      </c>
    </row>
    <row r="45" spans="1:5">
      <c r="A45" t="s">
        <v>572</v>
      </c>
      <c r="B45" t="s">
        <v>576</v>
      </c>
      <c r="C45">
        <v>7610402</v>
      </c>
    </row>
    <row r="46" spans="1:5">
      <c r="A46" t="s">
        <v>572</v>
      </c>
      <c r="B46" t="s">
        <v>578</v>
      </c>
      <c r="C46">
        <v>7610428</v>
      </c>
    </row>
    <row r="47" spans="1:5">
      <c r="A47" t="s">
        <v>572</v>
      </c>
      <c r="B47" t="s">
        <v>572</v>
      </c>
      <c r="C47">
        <v>7610000</v>
      </c>
    </row>
    <row r="48" spans="1:5">
      <c r="A48" t="s">
        <v>572</v>
      </c>
      <c r="B48" t="s">
        <v>580</v>
      </c>
      <c r="C48">
        <v>7610101</v>
      </c>
    </row>
    <row r="49" spans="1:3">
      <c r="A49" t="s">
        <v>572</v>
      </c>
      <c r="B49" t="s">
        <v>582</v>
      </c>
      <c r="C49">
        <v>7610413</v>
      </c>
    </row>
    <row r="50" spans="1:3">
      <c r="A50" t="s">
        <v>572</v>
      </c>
      <c r="B50" t="s">
        <v>584</v>
      </c>
      <c r="C50">
        <v>7610416</v>
      </c>
    </row>
    <row r="51" spans="1:3">
      <c r="A51" t="s">
        <v>572</v>
      </c>
      <c r="B51" t="s">
        <v>586</v>
      </c>
      <c r="C51">
        <v>7610404</v>
      </c>
    </row>
    <row r="52" spans="1:3">
      <c r="A52" t="s">
        <v>572</v>
      </c>
      <c r="B52" t="s">
        <v>588</v>
      </c>
      <c r="C52">
        <v>7610407</v>
      </c>
    </row>
    <row r="53" spans="1:3">
      <c r="A53" t="s">
        <v>572</v>
      </c>
      <c r="B53" t="s">
        <v>590</v>
      </c>
      <c r="C53">
        <v>7610417</v>
      </c>
    </row>
    <row r="54" spans="1:3">
      <c r="A54" t="s">
        <v>572</v>
      </c>
      <c r="B54" t="s">
        <v>592</v>
      </c>
      <c r="C54">
        <v>7610419</v>
      </c>
    </row>
    <row r="55" spans="1:3">
      <c r="A55" t="s">
        <v>572</v>
      </c>
      <c r="B55" t="s">
        <v>594</v>
      </c>
      <c r="C55">
        <v>7610422</v>
      </c>
    </row>
    <row r="56" spans="1:3">
      <c r="A56" t="s">
        <v>572</v>
      </c>
      <c r="B56" t="s">
        <v>596</v>
      </c>
      <c r="C56">
        <v>7610427</v>
      </c>
    </row>
    <row r="57" spans="1:3">
      <c r="A57" t="s">
        <v>572</v>
      </c>
      <c r="B57" t="s">
        <v>598</v>
      </c>
      <c r="C57">
        <v>7610425</v>
      </c>
    </row>
    <row r="58" spans="1:3">
      <c r="A58" t="s">
        <v>572</v>
      </c>
      <c r="B58" t="s">
        <v>600</v>
      </c>
      <c r="C58">
        <v>7610406</v>
      </c>
    </row>
    <row r="59" spans="1:3">
      <c r="A59" t="s">
        <v>602</v>
      </c>
      <c r="B59" t="s">
        <v>604</v>
      </c>
      <c r="C59">
        <v>7612404</v>
      </c>
    </row>
    <row r="60" spans="1:3">
      <c r="A60" t="s">
        <v>602</v>
      </c>
      <c r="B60" t="s">
        <v>602</v>
      </c>
      <c r="C60">
        <v>7612000</v>
      </c>
    </row>
    <row r="61" spans="1:3">
      <c r="A61" t="s">
        <v>602</v>
      </c>
      <c r="B61" t="s">
        <v>606</v>
      </c>
      <c r="C61">
        <v>7612101</v>
      </c>
    </row>
    <row r="62" spans="1:3">
      <c r="A62" t="s">
        <v>602</v>
      </c>
      <c r="B62" t="s">
        <v>608</v>
      </c>
      <c r="C62">
        <v>7612407</v>
      </c>
    </row>
    <row r="63" spans="1:3">
      <c r="A63" t="s">
        <v>602</v>
      </c>
      <c r="B63" t="s">
        <v>610</v>
      </c>
      <c r="C63">
        <v>7612409</v>
      </c>
    </row>
    <row r="64" spans="1:3">
      <c r="A64" t="s">
        <v>602</v>
      </c>
      <c r="B64" t="s">
        <v>612</v>
      </c>
      <c r="C64">
        <v>7612410</v>
      </c>
    </row>
    <row r="65" spans="1:3">
      <c r="A65" t="s">
        <v>602</v>
      </c>
      <c r="B65" t="s">
        <v>614</v>
      </c>
      <c r="C65">
        <v>7612413</v>
      </c>
    </row>
    <row r="66" spans="1:3">
      <c r="A66" t="s">
        <v>602</v>
      </c>
      <c r="B66" t="s">
        <v>616</v>
      </c>
      <c r="C66">
        <v>7612416</v>
      </c>
    </row>
    <row r="67" spans="1:3">
      <c r="A67" t="s">
        <v>602</v>
      </c>
      <c r="B67" t="s">
        <v>618</v>
      </c>
      <c r="C67">
        <v>7612420</v>
      </c>
    </row>
    <row r="68" spans="1:3">
      <c r="A68" t="s">
        <v>602</v>
      </c>
      <c r="B68" t="s">
        <v>620</v>
      </c>
      <c r="C68">
        <v>7612402</v>
      </c>
    </row>
    <row r="69" spans="1:3">
      <c r="A69" t="s">
        <v>602</v>
      </c>
      <c r="B69" t="s">
        <v>622</v>
      </c>
      <c r="C69">
        <v>7612419</v>
      </c>
    </row>
    <row r="70" spans="1:3">
      <c r="A70" t="s">
        <v>602</v>
      </c>
      <c r="B70" t="s">
        <v>624</v>
      </c>
      <c r="C70">
        <v>7612427</v>
      </c>
    </row>
    <row r="71" spans="1:3">
      <c r="A71" t="s">
        <v>602</v>
      </c>
      <c r="B71" t="s">
        <v>626</v>
      </c>
      <c r="C71">
        <v>7612422</v>
      </c>
    </row>
    <row r="72" spans="1:3">
      <c r="A72" t="s">
        <v>602</v>
      </c>
      <c r="B72" t="s">
        <v>628</v>
      </c>
      <c r="C72">
        <v>7612425</v>
      </c>
    </row>
    <row r="73" spans="1:3">
      <c r="A73" t="s">
        <v>602</v>
      </c>
      <c r="B73" t="s">
        <v>630</v>
      </c>
      <c r="C73">
        <v>7612429</v>
      </c>
    </row>
    <row r="74" spans="1:3">
      <c r="A74" t="s">
        <v>632</v>
      </c>
      <c r="B74" t="s">
        <v>576</v>
      </c>
      <c r="C74">
        <v>7615402</v>
      </c>
    </row>
    <row r="75" spans="1:3">
      <c r="A75" t="s">
        <v>632</v>
      </c>
      <c r="B75" t="s">
        <v>635</v>
      </c>
      <c r="C75">
        <v>7615403</v>
      </c>
    </row>
    <row r="76" spans="1:3">
      <c r="A76" t="s">
        <v>632</v>
      </c>
      <c r="B76" t="s">
        <v>632</v>
      </c>
      <c r="C76">
        <v>7615000</v>
      </c>
    </row>
    <row r="77" spans="1:3">
      <c r="A77" t="s">
        <v>632</v>
      </c>
      <c r="B77" t="s">
        <v>637</v>
      </c>
      <c r="C77">
        <v>7615408</v>
      </c>
    </row>
    <row r="78" spans="1:3">
      <c r="A78" t="s">
        <v>632</v>
      </c>
      <c r="B78" t="s">
        <v>639</v>
      </c>
      <c r="C78">
        <v>7615413</v>
      </c>
    </row>
    <row r="79" spans="1:3">
      <c r="A79" t="s">
        <v>632</v>
      </c>
      <c r="B79" t="s">
        <v>641</v>
      </c>
      <c r="C79">
        <v>7615415</v>
      </c>
    </row>
    <row r="80" spans="1:3">
      <c r="A80" t="s">
        <v>632</v>
      </c>
      <c r="B80" t="s">
        <v>643</v>
      </c>
      <c r="C80">
        <v>7615406</v>
      </c>
    </row>
    <row r="81" spans="1:3">
      <c r="A81" t="s">
        <v>632</v>
      </c>
      <c r="B81" t="s">
        <v>645</v>
      </c>
      <c r="C81">
        <v>7615416</v>
      </c>
    </row>
    <row r="82" spans="1:3">
      <c r="A82" t="s">
        <v>632</v>
      </c>
      <c r="B82" t="s">
        <v>647</v>
      </c>
      <c r="C82">
        <v>7615419</v>
      </c>
    </row>
    <row r="83" spans="1:3">
      <c r="A83" t="s">
        <v>632</v>
      </c>
      <c r="B83" t="s">
        <v>649</v>
      </c>
      <c r="C83">
        <v>7615404</v>
      </c>
    </row>
    <row r="84" spans="1:3">
      <c r="A84" t="s">
        <v>632</v>
      </c>
      <c r="B84" t="s">
        <v>651</v>
      </c>
      <c r="C84">
        <v>7615410</v>
      </c>
    </row>
    <row r="85" spans="1:3">
      <c r="A85" t="s">
        <v>632</v>
      </c>
      <c r="B85" t="s">
        <v>653</v>
      </c>
      <c r="C85">
        <v>7615422</v>
      </c>
    </row>
    <row r="86" spans="1:3">
      <c r="A86" t="s">
        <v>632</v>
      </c>
      <c r="B86" t="s">
        <v>655</v>
      </c>
      <c r="C86">
        <v>7615425</v>
      </c>
    </row>
    <row r="87" spans="1:3">
      <c r="A87" t="s">
        <v>632</v>
      </c>
      <c r="B87" t="s">
        <v>657</v>
      </c>
      <c r="C87">
        <v>7615428</v>
      </c>
    </row>
    <row r="88" spans="1:3">
      <c r="A88" t="s">
        <v>632</v>
      </c>
      <c r="B88" t="s">
        <v>659</v>
      </c>
      <c r="C88">
        <v>7615431</v>
      </c>
    </row>
    <row r="89" spans="1:3">
      <c r="A89" t="s">
        <v>661</v>
      </c>
      <c r="B89" t="s">
        <v>661</v>
      </c>
      <c r="C89">
        <v>7707000</v>
      </c>
    </row>
    <row r="90" spans="1:3">
      <c r="A90" t="s">
        <v>663</v>
      </c>
      <c r="B90" t="s">
        <v>663</v>
      </c>
      <c r="C90">
        <v>7718000</v>
      </c>
    </row>
    <row r="91" spans="1:3">
      <c r="A91" t="s">
        <v>665</v>
      </c>
      <c r="B91" t="s">
        <v>665</v>
      </c>
      <c r="C91">
        <v>7724000</v>
      </c>
    </row>
    <row r="92" spans="1:3">
      <c r="A92" t="s">
        <v>667</v>
      </c>
      <c r="B92" t="s">
        <v>667</v>
      </c>
      <c r="C92">
        <v>7701000</v>
      </c>
    </row>
    <row r="93" spans="1:3">
      <c r="A93" t="s">
        <v>669</v>
      </c>
      <c r="B93" t="s">
        <v>669</v>
      </c>
      <c r="C93">
        <v>7710000</v>
      </c>
    </row>
    <row r="94" spans="1:3">
      <c r="A94" t="s">
        <v>671</v>
      </c>
      <c r="B94" t="s">
        <v>671</v>
      </c>
      <c r="C94">
        <v>7712000</v>
      </c>
    </row>
    <row r="95" spans="1:3">
      <c r="A95" t="s">
        <v>673</v>
      </c>
      <c r="B95" t="s">
        <v>673</v>
      </c>
      <c r="C95">
        <v>7715000</v>
      </c>
    </row>
    <row r="96" spans="1:3">
      <c r="A96" t="s">
        <v>675</v>
      </c>
      <c r="B96" t="s">
        <v>675</v>
      </c>
      <c r="C96">
        <v>7727000</v>
      </c>
    </row>
    <row r="97" spans="1:3">
      <c r="A97" t="s">
        <v>677</v>
      </c>
      <c r="B97" t="s">
        <v>677</v>
      </c>
      <c r="C97">
        <v>7617000</v>
      </c>
    </row>
    <row r="98" spans="1:3">
      <c r="A98" t="s">
        <v>677</v>
      </c>
      <c r="B98" t="s">
        <v>679</v>
      </c>
      <c r="C98">
        <v>7617404</v>
      </c>
    </row>
    <row r="99" spans="1:3">
      <c r="A99" t="s">
        <v>677</v>
      </c>
      <c r="B99" t="s">
        <v>681</v>
      </c>
      <c r="C99">
        <v>7617407</v>
      </c>
    </row>
    <row r="100" spans="1:3">
      <c r="A100" t="s">
        <v>677</v>
      </c>
      <c r="B100" t="s">
        <v>683</v>
      </c>
      <c r="C100">
        <v>7617410</v>
      </c>
    </row>
    <row r="101" spans="1:3">
      <c r="A101" t="s">
        <v>677</v>
      </c>
      <c r="B101" t="s">
        <v>685</v>
      </c>
      <c r="C101">
        <v>7617401</v>
      </c>
    </row>
    <row r="102" spans="1:3">
      <c r="A102" t="s">
        <v>677</v>
      </c>
      <c r="B102" t="s">
        <v>687</v>
      </c>
      <c r="C102">
        <v>7617422</v>
      </c>
    </row>
    <row r="103" spans="1:3">
      <c r="A103" t="s">
        <v>677</v>
      </c>
      <c r="B103" t="s">
        <v>689</v>
      </c>
      <c r="C103">
        <v>7617413</v>
      </c>
    </row>
    <row r="104" spans="1:3">
      <c r="A104" t="s">
        <v>677</v>
      </c>
      <c r="B104" t="s">
        <v>691</v>
      </c>
      <c r="C104">
        <v>7617416</v>
      </c>
    </row>
    <row r="105" spans="1:3">
      <c r="A105" t="s">
        <v>677</v>
      </c>
      <c r="B105" t="s">
        <v>693</v>
      </c>
      <c r="C105">
        <v>7617419</v>
      </c>
    </row>
    <row r="106" spans="1:3">
      <c r="A106" t="s">
        <v>695</v>
      </c>
      <c r="B106" t="s">
        <v>697</v>
      </c>
      <c r="C106">
        <v>7620101</v>
      </c>
    </row>
    <row r="107" spans="1:3">
      <c r="A107" t="s">
        <v>695</v>
      </c>
      <c r="B107" t="s">
        <v>695</v>
      </c>
      <c r="C107">
        <v>7620000</v>
      </c>
    </row>
    <row r="108" spans="1:3">
      <c r="A108" t="s">
        <v>695</v>
      </c>
      <c r="B108" t="s">
        <v>699</v>
      </c>
      <c r="C108">
        <v>7620404</v>
      </c>
    </row>
    <row r="109" spans="1:3">
      <c r="A109" t="s">
        <v>695</v>
      </c>
      <c r="B109" t="s">
        <v>701</v>
      </c>
      <c r="C109">
        <v>7620407</v>
      </c>
    </row>
    <row r="110" spans="1:3">
      <c r="A110" t="s">
        <v>695</v>
      </c>
      <c r="B110" t="s">
        <v>703</v>
      </c>
      <c r="C110">
        <v>7620409</v>
      </c>
    </row>
    <row r="111" spans="1:3">
      <c r="A111" t="s">
        <v>695</v>
      </c>
      <c r="B111" t="s">
        <v>705</v>
      </c>
      <c r="C111">
        <v>7620412</v>
      </c>
    </row>
    <row r="112" spans="1:3">
      <c r="A112" t="s">
        <v>695</v>
      </c>
      <c r="B112" t="s">
        <v>707</v>
      </c>
      <c r="C112">
        <v>7620413</v>
      </c>
    </row>
    <row r="113" spans="1:3">
      <c r="A113" t="s">
        <v>695</v>
      </c>
      <c r="B113" t="s">
        <v>709</v>
      </c>
      <c r="C113">
        <v>7620153</v>
      </c>
    </row>
    <row r="114" spans="1:3">
      <c r="A114" t="s">
        <v>695</v>
      </c>
      <c r="B114" t="s">
        <v>711</v>
      </c>
      <c r="C114">
        <v>7620155</v>
      </c>
    </row>
    <row r="115" spans="1:3">
      <c r="A115" t="s">
        <v>695</v>
      </c>
      <c r="B115" t="s">
        <v>713</v>
      </c>
      <c r="C115">
        <v>7620416</v>
      </c>
    </row>
    <row r="116" spans="1:3">
      <c r="A116" t="s">
        <v>695</v>
      </c>
      <c r="B116" t="s">
        <v>715</v>
      </c>
      <c r="C116">
        <v>7620414</v>
      </c>
    </row>
    <row r="117" spans="1:3">
      <c r="A117" t="s">
        <v>695</v>
      </c>
      <c r="B117" t="s">
        <v>717</v>
      </c>
      <c r="C117">
        <v>7620422</v>
      </c>
    </row>
    <row r="118" spans="1:3">
      <c r="A118" t="s">
        <v>695</v>
      </c>
      <c r="B118" t="s">
        <v>719</v>
      </c>
      <c r="C118">
        <v>7620402</v>
      </c>
    </row>
    <row r="119" spans="1:3">
      <c r="A119" t="s">
        <v>695</v>
      </c>
      <c r="B119" t="s">
        <v>721</v>
      </c>
      <c r="C119">
        <v>7620410</v>
      </c>
    </row>
    <row r="120" spans="1:3">
      <c r="A120" t="s">
        <v>695</v>
      </c>
      <c r="B120" t="s">
        <v>723</v>
      </c>
      <c r="C120">
        <v>7620419</v>
      </c>
    </row>
    <row r="121" spans="1:3">
      <c r="A121" t="s">
        <v>695</v>
      </c>
      <c r="B121" t="s">
        <v>725</v>
      </c>
      <c r="C121">
        <v>7620418</v>
      </c>
    </row>
    <row r="122" spans="1:3">
      <c r="A122" t="s">
        <v>727</v>
      </c>
      <c r="B122" t="s">
        <v>729</v>
      </c>
      <c r="C122">
        <v>7622402</v>
      </c>
    </row>
    <row r="123" spans="1:3">
      <c r="A123" t="s">
        <v>727</v>
      </c>
      <c r="B123" t="s">
        <v>731</v>
      </c>
      <c r="C123">
        <v>7622410</v>
      </c>
    </row>
    <row r="124" spans="1:3">
      <c r="A124" t="s">
        <v>727</v>
      </c>
      <c r="B124" t="s">
        <v>733</v>
      </c>
      <c r="C124">
        <v>7622101</v>
      </c>
    </row>
    <row r="125" spans="1:3">
      <c r="A125" t="s">
        <v>727</v>
      </c>
      <c r="B125" t="s">
        <v>735</v>
      </c>
      <c r="C125">
        <v>7622413</v>
      </c>
    </row>
    <row r="126" spans="1:3">
      <c r="A126" t="s">
        <v>727</v>
      </c>
      <c r="B126" t="s">
        <v>737</v>
      </c>
      <c r="C126">
        <v>7622416</v>
      </c>
    </row>
    <row r="127" spans="1:3">
      <c r="A127" t="s">
        <v>727</v>
      </c>
      <c r="B127" t="s">
        <v>727</v>
      </c>
      <c r="C127">
        <v>7622000</v>
      </c>
    </row>
    <row r="128" spans="1:3">
      <c r="A128" t="s">
        <v>727</v>
      </c>
      <c r="B128" t="s">
        <v>739</v>
      </c>
      <c r="C128">
        <v>7622422</v>
      </c>
    </row>
    <row r="129" spans="1:3">
      <c r="A129" t="s">
        <v>727</v>
      </c>
      <c r="B129" t="s">
        <v>741</v>
      </c>
      <c r="C129">
        <v>7622425</v>
      </c>
    </row>
    <row r="130" spans="1:3">
      <c r="A130" t="s">
        <v>727</v>
      </c>
      <c r="B130" t="s">
        <v>743</v>
      </c>
      <c r="C130">
        <v>7622427</v>
      </c>
    </row>
    <row r="131" spans="1:3">
      <c r="A131" t="s">
        <v>727</v>
      </c>
      <c r="B131" t="s">
        <v>745</v>
      </c>
      <c r="C131">
        <v>7622428</v>
      </c>
    </row>
    <row r="132" spans="1:3">
      <c r="A132" t="s">
        <v>727</v>
      </c>
      <c r="B132" t="s">
        <v>747</v>
      </c>
      <c r="C132">
        <v>7622429</v>
      </c>
    </row>
    <row r="133" spans="1:3">
      <c r="A133" t="s">
        <v>727</v>
      </c>
      <c r="B133" t="s">
        <v>749</v>
      </c>
      <c r="C133">
        <v>7622431</v>
      </c>
    </row>
    <row r="134" spans="1:3">
      <c r="A134" t="s">
        <v>727</v>
      </c>
      <c r="B134" t="s">
        <v>751</v>
      </c>
      <c r="C134">
        <v>7622434</v>
      </c>
    </row>
    <row r="135" spans="1:3">
      <c r="A135" t="s">
        <v>727</v>
      </c>
      <c r="B135" t="s">
        <v>753</v>
      </c>
      <c r="C135">
        <v>7622404</v>
      </c>
    </row>
    <row r="136" spans="1:3">
      <c r="A136" t="s">
        <v>727</v>
      </c>
      <c r="B136" t="s">
        <v>755</v>
      </c>
      <c r="C136">
        <v>7622407</v>
      </c>
    </row>
    <row r="137" spans="1:3">
      <c r="A137" t="s">
        <v>727</v>
      </c>
      <c r="B137" t="s">
        <v>757</v>
      </c>
      <c r="C137">
        <v>7622437</v>
      </c>
    </row>
    <row r="138" spans="1:3">
      <c r="A138" t="s">
        <v>727</v>
      </c>
      <c r="B138" t="s">
        <v>759</v>
      </c>
      <c r="C138">
        <v>7622440</v>
      </c>
    </row>
    <row r="139" spans="1:3">
      <c r="A139" t="s">
        <v>761</v>
      </c>
      <c r="B139" t="s">
        <v>763</v>
      </c>
      <c r="C139">
        <v>7625402</v>
      </c>
    </row>
    <row r="140" spans="1:3">
      <c r="A140" t="s">
        <v>761</v>
      </c>
      <c r="B140" t="s">
        <v>765</v>
      </c>
      <c r="C140">
        <v>7625101</v>
      </c>
    </row>
    <row r="141" spans="1:3">
      <c r="A141" t="s">
        <v>761</v>
      </c>
      <c r="B141" t="s">
        <v>767</v>
      </c>
      <c r="C141">
        <v>7625404</v>
      </c>
    </row>
    <row r="142" spans="1:3">
      <c r="A142" t="s">
        <v>761</v>
      </c>
      <c r="B142" t="s">
        <v>761</v>
      </c>
      <c r="C142">
        <v>7625000</v>
      </c>
    </row>
    <row r="143" spans="1:3">
      <c r="A143" t="s">
        <v>761</v>
      </c>
      <c r="B143" t="s">
        <v>769</v>
      </c>
      <c r="C143">
        <v>7625407</v>
      </c>
    </row>
    <row r="144" spans="1:3">
      <c r="A144" t="s">
        <v>761</v>
      </c>
      <c r="B144" t="s">
        <v>771</v>
      </c>
      <c r="C144">
        <v>7625416</v>
      </c>
    </row>
    <row r="145" spans="1:3">
      <c r="A145" t="s">
        <v>761</v>
      </c>
      <c r="B145" t="s">
        <v>614</v>
      </c>
      <c r="C145">
        <v>7625417</v>
      </c>
    </row>
    <row r="146" spans="1:3">
      <c r="A146" t="s">
        <v>761</v>
      </c>
      <c r="B146" t="s">
        <v>774</v>
      </c>
      <c r="C146">
        <v>7625428</v>
      </c>
    </row>
    <row r="147" spans="1:3">
      <c r="A147" t="s">
        <v>761</v>
      </c>
      <c r="B147" t="s">
        <v>776</v>
      </c>
      <c r="C147">
        <v>7625419</v>
      </c>
    </row>
    <row r="148" spans="1:3">
      <c r="A148" t="s">
        <v>761</v>
      </c>
      <c r="B148" t="s">
        <v>778</v>
      </c>
      <c r="C148">
        <v>7625410</v>
      </c>
    </row>
    <row r="149" spans="1:3">
      <c r="A149" t="s">
        <v>761</v>
      </c>
      <c r="B149" t="s">
        <v>780</v>
      </c>
      <c r="C149">
        <v>7625422</v>
      </c>
    </row>
    <row r="150" spans="1:3">
      <c r="A150" t="s">
        <v>782</v>
      </c>
      <c r="B150" t="s">
        <v>784</v>
      </c>
      <c r="C150">
        <v>7628402</v>
      </c>
    </row>
    <row r="151" spans="1:3">
      <c r="A151" t="s">
        <v>782</v>
      </c>
      <c r="B151" t="s">
        <v>786</v>
      </c>
      <c r="C151">
        <v>7628404</v>
      </c>
    </row>
    <row r="152" spans="1:3">
      <c r="A152" t="s">
        <v>782</v>
      </c>
      <c r="B152" t="s">
        <v>788</v>
      </c>
      <c r="C152">
        <v>7628440</v>
      </c>
    </row>
    <row r="153" spans="1:3">
      <c r="A153" t="s">
        <v>782</v>
      </c>
      <c r="B153" t="s">
        <v>790</v>
      </c>
      <c r="C153">
        <v>7628407</v>
      </c>
    </row>
    <row r="154" spans="1:3">
      <c r="A154" t="s">
        <v>782</v>
      </c>
      <c r="B154" t="s">
        <v>792</v>
      </c>
      <c r="C154">
        <v>7628408</v>
      </c>
    </row>
    <row r="155" spans="1:3">
      <c r="A155" t="s">
        <v>782</v>
      </c>
      <c r="B155" t="s">
        <v>794</v>
      </c>
      <c r="C155">
        <v>7628413</v>
      </c>
    </row>
    <row r="156" spans="1:3">
      <c r="A156" t="s">
        <v>782</v>
      </c>
      <c r="B156" t="s">
        <v>796</v>
      </c>
      <c r="C156">
        <v>7628416</v>
      </c>
    </row>
    <row r="157" spans="1:3">
      <c r="A157" t="s">
        <v>782</v>
      </c>
      <c r="B157" t="s">
        <v>798</v>
      </c>
      <c r="C157">
        <v>7628419</v>
      </c>
    </row>
    <row r="158" spans="1:3">
      <c r="A158" t="s">
        <v>782</v>
      </c>
      <c r="B158" t="s">
        <v>782</v>
      </c>
      <c r="C158">
        <v>7628000</v>
      </c>
    </row>
    <row r="159" spans="1:3">
      <c r="A159" t="s">
        <v>782</v>
      </c>
      <c r="B159" t="s">
        <v>800</v>
      </c>
      <c r="C159">
        <v>7628423</v>
      </c>
    </row>
    <row r="160" spans="1:3">
      <c r="A160" t="s">
        <v>782</v>
      </c>
      <c r="B160" t="s">
        <v>802</v>
      </c>
      <c r="C160">
        <v>7628424</v>
      </c>
    </row>
    <row r="161" spans="1:3">
      <c r="A161" t="s">
        <v>782</v>
      </c>
      <c r="B161" t="s">
        <v>804</v>
      </c>
      <c r="C161">
        <v>7628425</v>
      </c>
    </row>
    <row r="162" spans="1:3">
      <c r="A162" t="s">
        <v>782</v>
      </c>
      <c r="B162" t="s">
        <v>806</v>
      </c>
      <c r="C162">
        <v>7628422</v>
      </c>
    </row>
    <row r="163" spans="1:3">
      <c r="A163" t="s">
        <v>782</v>
      </c>
      <c r="B163" t="s">
        <v>808</v>
      </c>
      <c r="C163">
        <v>7628406</v>
      </c>
    </row>
    <row r="164" spans="1:3">
      <c r="A164" t="s">
        <v>782</v>
      </c>
      <c r="B164" t="s">
        <v>810</v>
      </c>
      <c r="C164">
        <v>7628430</v>
      </c>
    </row>
    <row r="165" spans="1:3">
      <c r="A165" t="s">
        <v>782</v>
      </c>
      <c r="B165" t="s">
        <v>812</v>
      </c>
      <c r="C165">
        <v>7628435</v>
      </c>
    </row>
    <row r="166" spans="1:3">
      <c r="A166" t="s">
        <v>814</v>
      </c>
      <c r="B166" t="s">
        <v>816</v>
      </c>
      <c r="C166">
        <v>7630404</v>
      </c>
    </row>
    <row r="167" spans="1:3">
      <c r="A167" t="s">
        <v>814</v>
      </c>
      <c r="B167" t="s">
        <v>814</v>
      </c>
      <c r="C167">
        <v>7630000</v>
      </c>
    </row>
    <row r="168" spans="1:3">
      <c r="A168" t="s">
        <v>814</v>
      </c>
      <c r="B168" t="s">
        <v>818</v>
      </c>
      <c r="C168">
        <v>7630413</v>
      </c>
    </row>
    <row r="169" spans="1:3">
      <c r="A169" t="s">
        <v>814</v>
      </c>
      <c r="B169" t="s">
        <v>820</v>
      </c>
      <c r="C169">
        <v>7630425</v>
      </c>
    </row>
    <row r="170" spans="1:3">
      <c r="A170" t="s">
        <v>814</v>
      </c>
      <c r="B170" t="s">
        <v>822</v>
      </c>
      <c r="C170">
        <v>7630428</v>
      </c>
    </row>
    <row r="171" spans="1:3">
      <c r="A171" t="s">
        <v>814</v>
      </c>
      <c r="B171" t="s">
        <v>824</v>
      </c>
      <c r="C171">
        <v>7630402</v>
      </c>
    </row>
    <row r="172" spans="1:3">
      <c r="A172" t="s">
        <v>814</v>
      </c>
      <c r="B172" t="s">
        <v>826</v>
      </c>
      <c r="C172">
        <v>7630407</v>
      </c>
    </row>
    <row r="173" spans="1:3">
      <c r="A173" t="s">
        <v>814</v>
      </c>
      <c r="B173" t="s">
        <v>828</v>
      </c>
      <c r="C173">
        <v>7630410</v>
      </c>
    </row>
    <row r="174" spans="1:3">
      <c r="A174" t="s">
        <v>814</v>
      </c>
      <c r="B174" t="s">
        <v>830</v>
      </c>
      <c r="C174">
        <v>7630416</v>
      </c>
    </row>
    <row r="175" spans="1:3">
      <c r="A175" t="s">
        <v>814</v>
      </c>
      <c r="B175" t="s">
        <v>832</v>
      </c>
      <c r="C175">
        <v>7630419</v>
      </c>
    </row>
    <row r="176" spans="1:3">
      <c r="A176" t="s">
        <v>814</v>
      </c>
      <c r="B176" t="s">
        <v>834</v>
      </c>
      <c r="C176">
        <v>7630422</v>
      </c>
    </row>
    <row r="177" spans="1:3">
      <c r="A177" t="s">
        <v>814</v>
      </c>
      <c r="B177" t="s">
        <v>836</v>
      </c>
      <c r="C177">
        <v>7630443</v>
      </c>
    </row>
    <row r="178" spans="1:3">
      <c r="A178" t="s">
        <v>838</v>
      </c>
      <c r="B178" t="s">
        <v>840</v>
      </c>
      <c r="C178">
        <v>7633402</v>
      </c>
    </row>
    <row r="179" spans="1:3">
      <c r="A179" t="s">
        <v>838</v>
      </c>
      <c r="B179" t="s">
        <v>842</v>
      </c>
      <c r="C179">
        <v>7633404</v>
      </c>
    </row>
    <row r="180" spans="1:3">
      <c r="A180" t="s">
        <v>838</v>
      </c>
      <c r="B180" t="s">
        <v>844</v>
      </c>
      <c r="C180">
        <v>7633406</v>
      </c>
    </row>
    <row r="181" spans="1:3">
      <c r="A181" t="s">
        <v>838</v>
      </c>
      <c r="B181" t="s">
        <v>838</v>
      </c>
      <c r="C181">
        <v>7633000</v>
      </c>
    </row>
    <row r="182" spans="1:3">
      <c r="A182" t="s">
        <v>838</v>
      </c>
      <c r="B182" t="s">
        <v>846</v>
      </c>
      <c r="C182">
        <v>7633407</v>
      </c>
    </row>
    <row r="183" spans="1:3">
      <c r="A183" t="s">
        <v>838</v>
      </c>
      <c r="B183" t="s">
        <v>848</v>
      </c>
      <c r="C183">
        <v>7633410</v>
      </c>
    </row>
    <row r="184" spans="1:3">
      <c r="A184" t="s">
        <v>838</v>
      </c>
      <c r="B184" t="s">
        <v>850</v>
      </c>
      <c r="C184">
        <v>7633413</v>
      </c>
    </row>
    <row r="185" spans="1:3">
      <c r="A185" t="s">
        <v>838</v>
      </c>
      <c r="B185" t="s">
        <v>852</v>
      </c>
      <c r="C185">
        <v>7633416</v>
      </c>
    </row>
    <row r="186" spans="1:3">
      <c r="A186" t="s">
        <v>838</v>
      </c>
      <c r="B186" t="s">
        <v>854</v>
      </c>
      <c r="C186">
        <v>7633419</v>
      </c>
    </row>
    <row r="187" spans="1:3">
      <c r="A187" t="s">
        <v>838</v>
      </c>
      <c r="B187" t="s">
        <v>856</v>
      </c>
      <c r="C187">
        <v>7633422</v>
      </c>
    </row>
    <row r="188" spans="1:3">
      <c r="A188" t="s">
        <v>838</v>
      </c>
      <c r="B188" t="s">
        <v>858</v>
      </c>
      <c r="C188">
        <v>7633428</v>
      </c>
    </row>
    <row r="189" spans="1:3">
      <c r="A189" t="s">
        <v>838</v>
      </c>
      <c r="B189" t="s">
        <v>860</v>
      </c>
      <c r="C189">
        <v>7633425</v>
      </c>
    </row>
    <row r="190" spans="1:3">
      <c r="A190" t="s">
        <v>838</v>
      </c>
      <c r="B190" t="s">
        <v>862</v>
      </c>
      <c r="C190">
        <v>7633426</v>
      </c>
    </row>
    <row r="191" spans="1:3">
      <c r="A191" t="s">
        <v>864</v>
      </c>
      <c r="B191" t="s">
        <v>866</v>
      </c>
      <c r="C191">
        <v>7636402</v>
      </c>
    </row>
    <row r="192" spans="1:3">
      <c r="A192" t="s">
        <v>864</v>
      </c>
      <c r="B192" t="s">
        <v>868</v>
      </c>
      <c r="C192">
        <v>7636404</v>
      </c>
    </row>
    <row r="193" spans="1:3">
      <c r="A193" t="s">
        <v>864</v>
      </c>
      <c r="B193" t="s">
        <v>870</v>
      </c>
      <c r="C193">
        <v>7636407</v>
      </c>
    </row>
    <row r="194" spans="1:3">
      <c r="A194" t="s">
        <v>864</v>
      </c>
      <c r="B194" t="s">
        <v>872</v>
      </c>
      <c r="C194">
        <v>7636409</v>
      </c>
    </row>
    <row r="195" spans="1:3">
      <c r="A195" t="s">
        <v>864</v>
      </c>
      <c r="B195" t="s">
        <v>864</v>
      </c>
      <c r="C195">
        <v>7636000</v>
      </c>
    </row>
    <row r="196" spans="1:3">
      <c r="A196" t="s">
        <v>864</v>
      </c>
      <c r="B196" t="s">
        <v>874</v>
      </c>
      <c r="C196">
        <v>7636413</v>
      </c>
    </row>
    <row r="197" spans="1:3">
      <c r="A197" t="s">
        <v>864</v>
      </c>
      <c r="B197" t="s">
        <v>876</v>
      </c>
      <c r="C197">
        <v>7636414</v>
      </c>
    </row>
    <row r="198" spans="1:3">
      <c r="A198" t="s">
        <v>864</v>
      </c>
      <c r="B198" t="s">
        <v>878</v>
      </c>
      <c r="C198">
        <v>7636410</v>
      </c>
    </row>
    <row r="199" spans="1:3">
      <c r="A199" t="s">
        <v>864</v>
      </c>
      <c r="B199" t="s">
        <v>880</v>
      </c>
      <c r="C199">
        <v>7636416</v>
      </c>
    </row>
    <row r="200" spans="1:3">
      <c r="A200" t="s">
        <v>864</v>
      </c>
      <c r="B200" t="s">
        <v>882</v>
      </c>
      <c r="C200">
        <v>7636417</v>
      </c>
    </row>
    <row r="201" spans="1:3">
      <c r="A201" t="s">
        <v>864</v>
      </c>
      <c r="B201" t="s">
        <v>884</v>
      </c>
      <c r="C201">
        <v>7636422</v>
      </c>
    </row>
    <row r="202" spans="1:3">
      <c r="A202" t="s">
        <v>864</v>
      </c>
      <c r="B202" t="s">
        <v>886</v>
      </c>
      <c r="C202">
        <v>7636419</v>
      </c>
    </row>
    <row r="203" spans="1:3">
      <c r="A203" t="s">
        <v>888</v>
      </c>
      <c r="B203" t="s">
        <v>890</v>
      </c>
      <c r="C203">
        <v>7639101</v>
      </c>
    </row>
    <row r="204" spans="1:3">
      <c r="A204" t="s">
        <v>888</v>
      </c>
      <c r="B204" t="s">
        <v>892</v>
      </c>
      <c r="C204">
        <v>7639402</v>
      </c>
    </row>
    <row r="205" spans="1:3">
      <c r="A205" t="s">
        <v>888</v>
      </c>
      <c r="B205" t="s">
        <v>894</v>
      </c>
      <c r="C205">
        <v>7639421</v>
      </c>
    </row>
    <row r="206" spans="1:3">
      <c r="A206" t="s">
        <v>888</v>
      </c>
      <c r="B206" t="s">
        <v>896</v>
      </c>
      <c r="C206">
        <v>7639407</v>
      </c>
    </row>
    <row r="207" spans="1:3">
      <c r="A207" t="s">
        <v>888</v>
      </c>
      <c r="B207" t="s">
        <v>898</v>
      </c>
      <c r="C207">
        <v>7639410</v>
      </c>
    </row>
    <row r="208" spans="1:3">
      <c r="A208" t="s">
        <v>888</v>
      </c>
      <c r="B208" t="s">
        <v>888</v>
      </c>
      <c r="C208">
        <v>7639000</v>
      </c>
    </row>
    <row r="209" spans="1:3">
      <c r="A209" t="s">
        <v>888</v>
      </c>
      <c r="B209" t="s">
        <v>900</v>
      </c>
      <c r="C209">
        <v>7639416</v>
      </c>
    </row>
    <row r="210" spans="1:3">
      <c r="A210" t="s">
        <v>888</v>
      </c>
      <c r="B210" t="s">
        <v>751</v>
      </c>
      <c r="C210">
        <v>7639418</v>
      </c>
    </row>
    <row r="211" spans="1:3">
      <c r="A211" t="s">
        <v>888</v>
      </c>
      <c r="B211" t="s">
        <v>903</v>
      </c>
      <c r="C211">
        <v>7639420</v>
      </c>
    </row>
    <row r="212" spans="1:3">
      <c r="A212" t="s">
        <v>888</v>
      </c>
      <c r="B212" t="s">
        <v>905</v>
      </c>
      <c r="C212">
        <v>7639419</v>
      </c>
    </row>
    <row r="213" spans="1:3">
      <c r="A213" t="s">
        <v>888</v>
      </c>
      <c r="B213" t="s">
        <v>907</v>
      </c>
      <c r="C213">
        <v>7639152</v>
      </c>
    </row>
    <row r="214" spans="1:3">
      <c r="A214" t="s">
        <v>888</v>
      </c>
      <c r="B214" t="s">
        <v>909</v>
      </c>
      <c r="C214">
        <v>7639422</v>
      </c>
    </row>
    <row r="215" spans="1:3">
      <c r="A215" t="s">
        <v>888</v>
      </c>
      <c r="B215" t="s">
        <v>911</v>
      </c>
      <c r="C215">
        <v>7639425</v>
      </c>
    </row>
    <row r="216" spans="1:3">
      <c r="A216" t="s">
        <v>888</v>
      </c>
      <c r="B216" t="s">
        <v>913</v>
      </c>
      <c r="C216">
        <v>7639404</v>
      </c>
    </row>
    <row r="217" spans="1:3">
      <c r="A217" t="s">
        <v>888</v>
      </c>
      <c r="B217" t="s">
        <v>915</v>
      </c>
      <c r="C217">
        <v>7639413</v>
      </c>
    </row>
    <row r="218" spans="1:3">
      <c r="A218" t="s">
        <v>888</v>
      </c>
      <c r="B218" t="s">
        <v>655</v>
      </c>
      <c r="C218">
        <v>7639430</v>
      </c>
    </row>
    <row r="219" spans="1:3">
      <c r="A219" t="s">
        <v>962</v>
      </c>
      <c r="B219" t="s">
        <v>964</v>
      </c>
      <c r="C219">
        <v>7641101</v>
      </c>
    </row>
    <row r="220" spans="1:3">
      <c r="A220" t="s">
        <v>962</v>
      </c>
      <c r="B220" t="s">
        <v>966</v>
      </c>
      <c r="C220">
        <v>7641403</v>
      </c>
    </row>
    <row r="221" spans="1:3">
      <c r="A221" t="s">
        <v>962</v>
      </c>
      <c r="B221" t="s">
        <v>968</v>
      </c>
      <c r="C221">
        <v>7641404</v>
      </c>
    </row>
    <row r="222" spans="1:3">
      <c r="A222" t="s">
        <v>962</v>
      </c>
      <c r="B222" t="s">
        <v>970</v>
      </c>
      <c r="C222">
        <v>7641405</v>
      </c>
    </row>
    <row r="223" spans="1:3">
      <c r="A223" t="s">
        <v>962</v>
      </c>
      <c r="B223" t="s">
        <v>972</v>
      </c>
      <c r="C223">
        <v>7641407</v>
      </c>
    </row>
    <row r="224" spans="1:3">
      <c r="A224" t="s">
        <v>962</v>
      </c>
      <c r="B224" t="s">
        <v>974</v>
      </c>
      <c r="C224">
        <v>7641410</v>
      </c>
    </row>
    <row r="225" spans="1:3">
      <c r="A225" t="s">
        <v>962</v>
      </c>
      <c r="B225" t="s">
        <v>976</v>
      </c>
      <c r="C225">
        <v>7641413</v>
      </c>
    </row>
    <row r="226" spans="1:3">
      <c r="A226" t="s">
        <v>962</v>
      </c>
      <c r="B226" t="s">
        <v>962</v>
      </c>
      <c r="C226">
        <v>7641000</v>
      </c>
    </row>
    <row r="227" spans="1:3">
      <c r="A227" t="s">
        <v>962</v>
      </c>
      <c r="B227" t="s">
        <v>978</v>
      </c>
      <c r="C227">
        <v>7641416</v>
      </c>
    </row>
    <row r="228" spans="1:3">
      <c r="A228" t="s">
        <v>962</v>
      </c>
      <c r="B228" t="s">
        <v>980</v>
      </c>
      <c r="C228">
        <v>7641419</v>
      </c>
    </row>
    <row r="229" spans="1:3">
      <c r="A229" t="s">
        <v>962</v>
      </c>
      <c r="B229" t="s">
        <v>982</v>
      </c>
      <c r="C229">
        <v>7641153</v>
      </c>
    </row>
    <row r="230" spans="1:3">
      <c r="A230" t="s">
        <v>962</v>
      </c>
      <c r="B230" t="s">
        <v>984</v>
      </c>
      <c r="C230">
        <v>7641402</v>
      </c>
    </row>
    <row r="231" spans="1:3">
      <c r="A231" t="s">
        <v>962</v>
      </c>
      <c r="B231" t="s">
        <v>986</v>
      </c>
      <c r="C231">
        <v>7641422</v>
      </c>
    </row>
    <row r="232" spans="1:3">
      <c r="A232" t="s">
        <v>988</v>
      </c>
      <c r="B232" t="s">
        <v>990</v>
      </c>
      <c r="C232">
        <v>7643101</v>
      </c>
    </row>
    <row r="233" spans="1:3">
      <c r="A233" t="s">
        <v>988</v>
      </c>
      <c r="B233" t="s">
        <v>992</v>
      </c>
      <c r="C233">
        <v>7643402</v>
      </c>
    </row>
    <row r="234" spans="1:3">
      <c r="A234" t="s">
        <v>988</v>
      </c>
      <c r="B234" t="s">
        <v>994</v>
      </c>
      <c r="C234">
        <v>7643404</v>
      </c>
    </row>
    <row r="235" spans="1:3">
      <c r="A235" t="s">
        <v>988</v>
      </c>
      <c r="B235" t="s">
        <v>996</v>
      </c>
      <c r="C235">
        <v>7643407</v>
      </c>
    </row>
    <row r="236" spans="1:3">
      <c r="A236" t="s">
        <v>988</v>
      </c>
      <c r="B236" t="s">
        <v>998</v>
      </c>
      <c r="C236">
        <v>7643423</v>
      </c>
    </row>
    <row r="237" spans="1:3">
      <c r="A237" t="s">
        <v>988</v>
      </c>
      <c r="B237" t="s">
        <v>988</v>
      </c>
      <c r="C237">
        <v>7643000</v>
      </c>
    </row>
    <row r="238" spans="1:3">
      <c r="A238" t="s">
        <v>988</v>
      </c>
      <c r="B238" t="s">
        <v>1000</v>
      </c>
      <c r="C238">
        <v>7643410</v>
      </c>
    </row>
    <row r="239" spans="1:3">
      <c r="A239" t="s">
        <v>988</v>
      </c>
      <c r="B239" t="s">
        <v>1002</v>
      </c>
      <c r="C239">
        <v>7643412</v>
      </c>
    </row>
    <row r="240" spans="1:3">
      <c r="A240" t="s">
        <v>988</v>
      </c>
      <c r="B240" t="s">
        <v>1004</v>
      </c>
      <c r="C240">
        <v>7643413</v>
      </c>
    </row>
    <row r="241" spans="1:3">
      <c r="A241" t="s">
        <v>988</v>
      </c>
      <c r="B241" t="s">
        <v>1006</v>
      </c>
      <c r="C241">
        <v>7643417</v>
      </c>
    </row>
    <row r="242" spans="1:3">
      <c r="A242" t="s">
        <v>988</v>
      </c>
      <c r="B242" t="s">
        <v>1008</v>
      </c>
      <c r="C242">
        <v>7643406</v>
      </c>
    </row>
    <row r="243" spans="1:3">
      <c r="A243" t="s">
        <v>988</v>
      </c>
      <c r="B243" t="s">
        <v>1010</v>
      </c>
      <c r="C243">
        <v>7643416</v>
      </c>
    </row>
    <row r="244" spans="1:3">
      <c r="A244" t="s">
        <v>988</v>
      </c>
      <c r="B244" t="s">
        <v>1012</v>
      </c>
      <c r="C244">
        <v>7643419</v>
      </c>
    </row>
    <row r="245" spans="1:3">
      <c r="A245" t="s">
        <v>1014</v>
      </c>
      <c r="B245" t="s">
        <v>1016</v>
      </c>
      <c r="C245">
        <v>7644404</v>
      </c>
    </row>
    <row r="246" spans="1:3">
      <c r="A246" t="s">
        <v>1014</v>
      </c>
      <c r="B246" t="s">
        <v>1018</v>
      </c>
      <c r="C246">
        <v>7644409</v>
      </c>
    </row>
    <row r="247" spans="1:3">
      <c r="A247" t="s">
        <v>1014</v>
      </c>
      <c r="B247" t="s">
        <v>1014</v>
      </c>
      <c r="C247">
        <v>7644000</v>
      </c>
    </row>
    <row r="248" spans="1:3">
      <c r="A248" t="s">
        <v>1014</v>
      </c>
      <c r="B248" t="s">
        <v>1020</v>
      </c>
      <c r="C248">
        <v>7644420</v>
      </c>
    </row>
    <row r="249" spans="1:3">
      <c r="A249" t="s">
        <v>1014</v>
      </c>
      <c r="B249" t="s">
        <v>1022</v>
      </c>
      <c r="C249">
        <v>7644402</v>
      </c>
    </row>
    <row r="250" spans="1:3">
      <c r="A250" t="s">
        <v>1014</v>
      </c>
      <c r="B250" t="s">
        <v>1024</v>
      </c>
      <c r="C250">
        <v>7644407</v>
      </c>
    </row>
    <row r="251" spans="1:3">
      <c r="A251" t="s">
        <v>1014</v>
      </c>
      <c r="B251" t="s">
        <v>1026</v>
      </c>
      <c r="C251">
        <v>7644410</v>
      </c>
    </row>
    <row r="252" spans="1:3">
      <c r="A252" t="s">
        <v>1014</v>
      </c>
      <c r="B252" t="s">
        <v>1028</v>
      </c>
      <c r="C252">
        <v>7644412</v>
      </c>
    </row>
    <row r="253" spans="1:3">
      <c r="A253" t="s">
        <v>1014</v>
      </c>
      <c r="B253" t="s">
        <v>1030</v>
      </c>
      <c r="C253">
        <v>7644413</v>
      </c>
    </row>
    <row r="254" spans="1:3">
      <c r="A254" t="s">
        <v>1032</v>
      </c>
      <c r="B254" t="s">
        <v>1034</v>
      </c>
      <c r="C254">
        <v>7646404</v>
      </c>
    </row>
    <row r="255" spans="1:3">
      <c r="A255" t="s">
        <v>1032</v>
      </c>
      <c r="B255" t="s">
        <v>1036</v>
      </c>
      <c r="C255">
        <v>7646101</v>
      </c>
    </row>
    <row r="256" spans="1:3">
      <c r="A256" t="s">
        <v>1032</v>
      </c>
      <c r="B256" t="s">
        <v>1038</v>
      </c>
      <c r="C256">
        <v>7646410</v>
      </c>
    </row>
    <row r="257" spans="1:3">
      <c r="A257" t="s">
        <v>1032</v>
      </c>
      <c r="B257" t="s">
        <v>1040</v>
      </c>
      <c r="C257">
        <v>7646413</v>
      </c>
    </row>
    <row r="258" spans="1:3">
      <c r="A258" t="s">
        <v>1032</v>
      </c>
      <c r="B258" t="s">
        <v>1032</v>
      </c>
      <c r="C258">
        <v>7646000</v>
      </c>
    </row>
    <row r="259" spans="1:3">
      <c r="A259" t="s">
        <v>1032</v>
      </c>
      <c r="B259" t="s">
        <v>1042</v>
      </c>
      <c r="C259">
        <v>7646417</v>
      </c>
    </row>
    <row r="260" spans="1:3">
      <c r="A260" t="s">
        <v>1032</v>
      </c>
      <c r="B260" t="s">
        <v>1044</v>
      </c>
      <c r="C260">
        <v>7646418</v>
      </c>
    </row>
    <row r="261" spans="1:3">
      <c r="A261" t="s">
        <v>1032</v>
      </c>
      <c r="B261" t="s">
        <v>1046</v>
      </c>
      <c r="C261">
        <v>7646419</v>
      </c>
    </row>
    <row r="262" spans="1:3">
      <c r="A262" t="s">
        <v>1032</v>
      </c>
      <c r="B262" t="s">
        <v>1048</v>
      </c>
      <c r="C262">
        <v>7646402</v>
      </c>
    </row>
    <row r="263" spans="1:3">
      <c r="A263" t="s">
        <v>1032</v>
      </c>
      <c r="B263" t="s">
        <v>1050</v>
      </c>
      <c r="C263">
        <v>7646407</v>
      </c>
    </row>
    <row r="264" spans="1:3">
      <c r="A264" t="s">
        <v>1032</v>
      </c>
      <c r="B264" t="s">
        <v>1052</v>
      </c>
      <c r="C264">
        <v>7646416</v>
      </c>
    </row>
    <row r="265" spans="1:3">
      <c r="A265" t="s">
        <v>1032</v>
      </c>
      <c r="B265" t="s">
        <v>1054</v>
      </c>
      <c r="C265">
        <v>7646422</v>
      </c>
    </row>
    <row r="266" spans="1:3">
      <c r="A266" t="s">
        <v>1032</v>
      </c>
      <c r="B266" t="s">
        <v>1056</v>
      </c>
      <c r="C266">
        <v>7646428</v>
      </c>
    </row>
    <row r="267" spans="1:3">
      <c r="A267" t="s">
        <v>1032</v>
      </c>
      <c r="B267" t="s">
        <v>1058</v>
      </c>
      <c r="C267">
        <v>7646425</v>
      </c>
    </row>
    <row r="268" spans="1:3">
      <c r="A268" t="s">
        <v>1060</v>
      </c>
      <c r="B268" t="s">
        <v>1062</v>
      </c>
      <c r="C268">
        <v>7648410</v>
      </c>
    </row>
    <row r="269" spans="1:3">
      <c r="A269" t="s">
        <v>1060</v>
      </c>
      <c r="B269" t="s">
        <v>1064</v>
      </c>
      <c r="C269">
        <v>7648413</v>
      </c>
    </row>
    <row r="270" spans="1:3">
      <c r="A270" t="s">
        <v>1060</v>
      </c>
      <c r="B270" t="s">
        <v>1066</v>
      </c>
      <c r="C270">
        <v>7648416</v>
      </c>
    </row>
    <row r="271" spans="1:3">
      <c r="A271" t="s">
        <v>1060</v>
      </c>
      <c r="B271" t="s">
        <v>1068</v>
      </c>
      <c r="C271">
        <v>7648422</v>
      </c>
    </row>
    <row r="272" spans="1:3">
      <c r="A272" t="s">
        <v>1060</v>
      </c>
      <c r="B272" t="s">
        <v>1070</v>
      </c>
      <c r="C272">
        <v>7648424</v>
      </c>
    </row>
    <row r="273" spans="1:3">
      <c r="A273" t="s">
        <v>1060</v>
      </c>
      <c r="B273" t="s">
        <v>1072</v>
      </c>
      <c r="C273">
        <v>7648415</v>
      </c>
    </row>
    <row r="274" spans="1:3">
      <c r="A274" t="s">
        <v>1060</v>
      </c>
      <c r="B274" t="s">
        <v>1060</v>
      </c>
      <c r="C274">
        <v>7648000</v>
      </c>
    </row>
    <row r="275" spans="1:3">
      <c r="A275" t="s">
        <v>1060</v>
      </c>
      <c r="B275" t="s">
        <v>1074</v>
      </c>
      <c r="C275">
        <v>7648425</v>
      </c>
    </row>
    <row r="276" spans="1:3">
      <c r="A276" t="s">
        <v>1060</v>
      </c>
      <c r="B276" t="s">
        <v>1076</v>
      </c>
      <c r="C276">
        <v>7648428</v>
      </c>
    </row>
    <row r="277" spans="1:3">
      <c r="A277" t="s">
        <v>1060</v>
      </c>
      <c r="B277" t="s">
        <v>1078</v>
      </c>
      <c r="C277">
        <v>7648402</v>
      </c>
    </row>
    <row r="278" spans="1:3">
      <c r="A278" t="s">
        <v>1060</v>
      </c>
      <c r="B278" t="s">
        <v>1080</v>
      </c>
      <c r="C278">
        <v>7648407</v>
      </c>
    </row>
    <row r="279" spans="1:3">
      <c r="A279" t="s">
        <v>1060</v>
      </c>
      <c r="B279" t="s">
        <v>1082</v>
      </c>
      <c r="C279">
        <v>7648431</v>
      </c>
    </row>
    <row r="280" spans="1:3">
      <c r="A280" t="s">
        <v>1060</v>
      </c>
      <c r="B280" t="s">
        <v>1084</v>
      </c>
      <c r="C280">
        <v>7648432</v>
      </c>
    </row>
    <row r="281" spans="1:3">
      <c r="A281" t="s">
        <v>1060</v>
      </c>
      <c r="B281" t="s">
        <v>1086</v>
      </c>
      <c r="C281">
        <v>7648434</v>
      </c>
    </row>
    <row r="282" spans="1:3">
      <c r="A282" t="s">
        <v>1060</v>
      </c>
      <c r="B282" t="s">
        <v>1088</v>
      </c>
      <c r="C282">
        <v>7648437</v>
      </c>
    </row>
    <row r="283" spans="1:3">
      <c r="A283" t="s">
        <v>1060</v>
      </c>
      <c r="B283" t="s">
        <v>1090</v>
      </c>
      <c r="C283">
        <v>7648440</v>
      </c>
    </row>
    <row r="284" spans="1:3">
      <c r="A284" t="s">
        <v>1092</v>
      </c>
      <c r="B284" t="s">
        <v>1094</v>
      </c>
      <c r="C284">
        <v>7650402</v>
      </c>
    </row>
    <row r="285" spans="1:3">
      <c r="A285" t="s">
        <v>1092</v>
      </c>
      <c r="B285" t="s">
        <v>1096</v>
      </c>
      <c r="C285">
        <v>7650101</v>
      </c>
    </row>
    <row r="286" spans="1:3">
      <c r="A286" t="s">
        <v>1092</v>
      </c>
      <c r="B286" t="s">
        <v>1098</v>
      </c>
      <c r="C286">
        <v>7650407</v>
      </c>
    </row>
    <row r="287" spans="1:3">
      <c r="A287" t="s">
        <v>1092</v>
      </c>
      <c r="B287" t="s">
        <v>1100</v>
      </c>
      <c r="C287">
        <v>7650413</v>
      </c>
    </row>
    <row r="288" spans="1:3">
      <c r="A288" t="s">
        <v>1092</v>
      </c>
      <c r="B288" t="s">
        <v>1102</v>
      </c>
      <c r="C288">
        <v>7650404</v>
      </c>
    </row>
    <row r="289" spans="1:3">
      <c r="A289" t="s">
        <v>1092</v>
      </c>
      <c r="B289" t="s">
        <v>1104</v>
      </c>
      <c r="C289">
        <v>7650410</v>
      </c>
    </row>
    <row r="290" spans="1:3">
      <c r="A290" t="s">
        <v>1092</v>
      </c>
      <c r="B290" t="s">
        <v>1092</v>
      </c>
      <c r="C290">
        <v>7650000</v>
      </c>
    </row>
    <row r="291" spans="1:3">
      <c r="A291" t="s">
        <v>1092</v>
      </c>
      <c r="B291" t="s">
        <v>1106</v>
      </c>
      <c r="C291">
        <v>7650416</v>
      </c>
    </row>
    <row r="292" spans="1:3">
      <c r="A292" t="s">
        <v>1108</v>
      </c>
      <c r="B292" t="s">
        <v>1110</v>
      </c>
      <c r="C292">
        <v>7652402</v>
      </c>
    </row>
    <row r="293" spans="1:3">
      <c r="A293" t="s">
        <v>1108</v>
      </c>
      <c r="B293" t="s">
        <v>1112</v>
      </c>
      <c r="C293">
        <v>7652404</v>
      </c>
    </row>
    <row r="294" spans="1:3">
      <c r="A294" t="s">
        <v>1108</v>
      </c>
      <c r="B294" t="s">
        <v>1114</v>
      </c>
      <c r="C294">
        <v>7652407</v>
      </c>
    </row>
    <row r="295" spans="1:3">
      <c r="A295" t="s">
        <v>1108</v>
      </c>
      <c r="B295" t="s">
        <v>1116</v>
      </c>
      <c r="C295">
        <v>7652410</v>
      </c>
    </row>
    <row r="296" spans="1:3">
      <c r="A296" t="s">
        <v>1108</v>
      </c>
      <c r="B296" t="s">
        <v>1118</v>
      </c>
      <c r="C296">
        <v>7652415</v>
      </c>
    </row>
    <row r="297" spans="1:3">
      <c r="A297" t="s">
        <v>1108</v>
      </c>
      <c r="B297" t="s">
        <v>1120</v>
      </c>
      <c r="C297">
        <v>7652420</v>
      </c>
    </row>
    <row r="298" spans="1:3">
      <c r="A298" t="s">
        <v>1108</v>
      </c>
      <c r="B298" t="s">
        <v>1108</v>
      </c>
      <c r="C298">
        <v>7652000</v>
      </c>
    </row>
    <row r="299" spans="1:3">
      <c r="A299" t="s">
        <v>1108</v>
      </c>
      <c r="B299" t="s">
        <v>1122</v>
      </c>
      <c r="C299">
        <v>7652426</v>
      </c>
    </row>
    <row r="300" spans="1:3">
      <c r="A300" t="s">
        <v>1124</v>
      </c>
      <c r="B300" t="s">
        <v>1126</v>
      </c>
      <c r="C300">
        <v>7654402</v>
      </c>
    </row>
    <row r="301" spans="1:3">
      <c r="A301" t="s">
        <v>1124</v>
      </c>
      <c r="B301" t="s">
        <v>1128</v>
      </c>
      <c r="C301">
        <v>7654404</v>
      </c>
    </row>
    <row r="302" spans="1:3">
      <c r="A302" t="s">
        <v>1124</v>
      </c>
      <c r="B302" t="s">
        <v>1130</v>
      </c>
      <c r="C302">
        <v>7654407</v>
      </c>
    </row>
    <row r="303" spans="1:3">
      <c r="A303" t="s">
        <v>1124</v>
      </c>
      <c r="B303" t="s">
        <v>1132</v>
      </c>
      <c r="C303">
        <v>7654410</v>
      </c>
    </row>
    <row r="304" spans="1:3">
      <c r="A304" t="s">
        <v>1124</v>
      </c>
      <c r="B304" t="s">
        <v>1134</v>
      </c>
      <c r="C304">
        <v>7654413</v>
      </c>
    </row>
    <row r="305" spans="1:3">
      <c r="A305" t="s">
        <v>1124</v>
      </c>
      <c r="B305" t="s">
        <v>1124</v>
      </c>
      <c r="C305">
        <v>7654000</v>
      </c>
    </row>
    <row r="306" spans="1:3">
      <c r="A306" t="s">
        <v>1124</v>
      </c>
      <c r="B306" t="s">
        <v>1136</v>
      </c>
      <c r="C306">
        <v>7654416</v>
      </c>
    </row>
    <row r="307" spans="1:3">
      <c r="A307" t="s">
        <v>1138</v>
      </c>
      <c r="B307" t="s">
        <v>870</v>
      </c>
      <c r="C307">
        <v>7656401</v>
      </c>
    </row>
    <row r="308" spans="1:3">
      <c r="A308" t="s">
        <v>1138</v>
      </c>
      <c r="B308" t="s">
        <v>1141</v>
      </c>
      <c r="C308">
        <v>7656407</v>
      </c>
    </row>
    <row r="309" spans="1:3">
      <c r="A309" t="s">
        <v>1138</v>
      </c>
      <c r="B309" t="s">
        <v>1143</v>
      </c>
      <c r="C309">
        <v>7656410</v>
      </c>
    </row>
    <row r="310" spans="1:3">
      <c r="A310" t="s">
        <v>1138</v>
      </c>
      <c r="B310" t="s">
        <v>1145</v>
      </c>
      <c r="C310">
        <v>7656413</v>
      </c>
    </row>
    <row r="311" spans="1:3">
      <c r="A311" t="s">
        <v>1138</v>
      </c>
      <c r="B311" t="s">
        <v>1147</v>
      </c>
      <c r="C311">
        <v>7656416</v>
      </c>
    </row>
    <row r="312" spans="1:3">
      <c r="A312" t="s">
        <v>1138</v>
      </c>
      <c r="B312" t="s">
        <v>1149</v>
      </c>
      <c r="C312">
        <v>7656419</v>
      </c>
    </row>
    <row r="313" spans="1:3">
      <c r="A313" t="s">
        <v>1138</v>
      </c>
      <c r="B313" t="s">
        <v>1151</v>
      </c>
      <c r="C313">
        <v>7656424</v>
      </c>
    </row>
    <row r="314" spans="1:3">
      <c r="A314" t="s">
        <v>1138</v>
      </c>
      <c r="B314" t="s">
        <v>1153</v>
      </c>
      <c r="C314">
        <v>7656426</v>
      </c>
    </row>
    <row r="315" spans="1:3">
      <c r="A315" t="s">
        <v>1138</v>
      </c>
      <c r="B315" t="s">
        <v>1155</v>
      </c>
      <c r="C315">
        <v>7656402</v>
      </c>
    </row>
    <row r="316" spans="1:3">
      <c r="A316" t="s">
        <v>1138</v>
      </c>
      <c r="B316" t="s">
        <v>1157</v>
      </c>
      <c r="C316">
        <v>7656404</v>
      </c>
    </row>
    <row r="317" spans="1:3">
      <c r="A317" t="s">
        <v>1138</v>
      </c>
      <c r="B317" t="s">
        <v>1159</v>
      </c>
      <c r="C317">
        <v>7656422</v>
      </c>
    </row>
    <row r="318" spans="1:3">
      <c r="A318" t="s">
        <v>1138</v>
      </c>
      <c r="B318" t="s">
        <v>1138</v>
      </c>
      <c r="C318">
        <v>7656000</v>
      </c>
    </row>
    <row r="319" spans="1:3">
      <c r="A319" t="s">
        <v>1161</v>
      </c>
      <c r="B319" t="s">
        <v>1163</v>
      </c>
      <c r="C319">
        <v>7658402</v>
      </c>
    </row>
    <row r="320" spans="1:3">
      <c r="A320" t="s">
        <v>1161</v>
      </c>
      <c r="B320" t="s">
        <v>1165</v>
      </c>
      <c r="C320">
        <v>7658101</v>
      </c>
    </row>
    <row r="321" spans="1:3">
      <c r="A321" t="s">
        <v>1161</v>
      </c>
      <c r="B321" t="s">
        <v>1167</v>
      </c>
      <c r="C321">
        <v>7658404</v>
      </c>
    </row>
    <row r="322" spans="1:3">
      <c r="A322" t="s">
        <v>1161</v>
      </c>
      <c r="B322" t="s">
        <v>1169</v>
      </c>
      <c r="C322">
        <v>7658406</v>
      </c>
    </row>
    <row r="323" spans="1:3">
      <c r="A323" t="s">
        <v>1161</v>
      </c>
      <c r="B323" t="s">
        <v>510</v>
      </c>
      <c r="C323">
        <v>7658408</v>
      </c>
    </row>
    <row r="324" spans="1:3">
      <c r="A324" t="s">
        <v>1161</v>
      </c>
      <c r="B324" t="s">
        <v>1172</v>
      </c>
      <c r="C324">
        <v>7658410</v>
      </c>
    </row>
    <row r="325" spans="1:3">
      <c r="A325" t="s">
        <v>1161</v>
      </c>
      <c r="B325" t="s">
        <v>1174</v>
      </c>
      <c r="C325">
        <v>7658416</v>
      </c>
    </row>
    <row r="326" spans="1:3">
      <c r="A326" t="s">
        <v>1161</v>
      </c>
      <c r="B326" t="s">
        <v>1176</v>
      </c>
      <c r="C326">
        <v>7658419</v>
      </c>
    </row>
    <row r="327" spans="1:3">
      <c r="A327" t="s">
        <v>1161</v>
      </c>
      <c r="B327" t="s">
        <v>1178</v>
      </c>
      <c r="C327">
        <v>7658413</v>
      </c>
    </row>
    <row r="328" spans="1:3">
      <c r="A328" t="s">
        <v>1161</v>
      </c>
      <c r="B328" t="s">
        <v>1180</v>
      </c>
      <c r="C328">
        <v>7658422</v>
      </c>
    </row>
    <row r="329" spans="1:3">
      <c r="A329" t="s">
        <v>1161</v>
      </c>
      <c r="B329" t="s">
        <v>1182</v>
      </c>
      <c r="C329">
        <v>7658425</v>
      </c>
    </row>
    <row r="330" spans="1:3">
      <c r="A330" t="s">
        <v>1161</v>
      </c>
      <c r="B330" t="s">
        <v>1184</v>
      </c>
      <c r="C330">
        <v>7658428</v>
      </c>
    </row>
    <row r="331" spans="1:3">
      <c r="A331" t="s">
        <v>1161</v>
      </c>
      <c r="B331" t="s">
        <v>1161</v>
      </c>
      <c r="C331">
        <v>7658000</v>
      </c>
    </row>
  </sheetData>
  <phoneticPr fontId="10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9">
    <tabColor indexed="47"/>
  </sheetPr>
  <dimension ref="A1:E331"/>
  <sheetViews>
    <sheetView showGridLines="0" zoomScaleNormal="100" workbookViewId="0"/>
  </sheetViews>
  <sheetFormatPr defaultRowHeight="12.75"/>
  <sheetData>
    <row r="1" spans="1:5">
      <c r="A1" t="s">
        <v>1220</v>
      </c>
      <c r="B1" t="s">
        <v>1221</v>
      </c>
      <c r="C1" t="s">
        <v>1222</v>
      </c>
      <c r="D1" t="s">
        <v>1220</v>
      </c>
      <c r="E1" t="s">
        <v>1223</v>
      </c>
    </row>
    <row r="2" spans="1:5">
      <c r="A2" t="s">
        <v>493</v>
      </c>
      <c r="B2" t="s">
        <v>493</v>
      </c>
      <c r="C2">
        <v>7602000</v>
      </c>
      <c r="D2" t="s">
        <v>493</v>
      </c>
      <c r="E2" t="s">
        <v>1258</v>
      </c>
    </row>
    <row r="3" spans="1:5">
      <c r="A3" t="s">
        <v>493</v>
      </c>
      <c r="B3" t="s">
        <v>495</v>
      </c>
      <c r="C3">
        <v>7602402</v>
      </c>
      <c r="D3" t="s">
        <v>506</v>
      </c>
      <c r="E3" t="s">
        <v>1259</v>
      </c>
    </row>
    <row r="4" spans="1:5">
      <c r="A4" t="s">
        <v>493</v>
      </c>
      <c r="B4" t="s">
        <v>497</v>
      </c>
      <c r="C4">
        <v>7602407</v>
      </c>
      <c r="D4" t="s">
        <v>530</v>
      </c>
      <c r="E4" t="s">
        <v>1260</v>
      </c>
    </row>
    <row r="5" spans="1:5">
      <c r="A5" t="s">
        <v>493</v>
      </c>
      <c r="B5" t="s">
        <v>499</v>
      </c>
      <c r="C5">
        <v>7602410</v>
      </c>
      <c r="D5" t="s">
        <v>554</v>
      </c>
      <c r="E5" t="s">
        <v>1261</v>
      </c>
    </row>
    <row r="6" spans="1:5">
      <c r="A6" t="s">
        <v>493</v>
      </c>
      <c r="B6" t="s">
        <v>501</v>
      </c>
      <c r="C6">
        <v>7602413</v>
      </c>
      <c r="D6" t="s">
        <v>572</v>
      </c>
      <c r="E6" t="s">
        <v>1262</v>
      </c>
    </row>
    <row r="7" spans="1:5">
      <c r="A7" t="s">
        <v>493</v>
      </c>
      <c r="B7" t="s">
        <v>2013</v>
      </c>
      <c r="C7">
        <v>7602416</v>
      </c>
      <c r="D7" t="s">
        <v>602</v>
      </c>
      <c r="E7" t="s">
        <v>1263</v>
      </c>
    </row>
    <row r="8" spans="1:5">
      <c r="A8" t="s">
        <v>493</v>
      </c>
      <c r="B8" t="s">
        <v>2015</v>
      </c>
      <c r="C8">
        <v>7602404</v>
      </c>
      <c r="D8" t="s">
        <v>632</v>
      </c>
      <c r="E8" t="s">
        <v>1264</v>
      </c>
    </row>
    <row r="9" spans="1:5">
      <c r="A9" t="s">
        <v>493</v>
      </c>
      <c r="B9" t="s">
        <v>2017</v>
      </c>
      <c r="C9">
        <v>7602419</v>
      </c>
      <c r="D9" t="s">
        <v>661</v>
      </c>
      <c r="E9" t="s">
        <v>1265</v>
      </c>
    </row>
    <row r="10" spans="1:5">
      <c r="A10" t="s">
        <v>493</v>
      </c>
      <c r="B10" t="s">
        <v>504</v>
      </c>
      <c r="C10">
        <v>7602422</v>
      </c>
      <c r="D10" t="s">
        <v>663</v>
      </c>
      <c r="E10" t="s">
        <v>1266</v>
      </c>
    </row>
    <row r="11" spans="1:5">
      <c r="A11" t="s">
        <v>506</v>
      </c>
      <c r="B11" t="s">
        <v>506</v>
      </c>
      <c r="C11">
        <v>7632000</v>
      </c>
      <c r="D11" t="s">
        <v>665</v>
      </c>
      <c r="E11" t="s">
        <v>1267</v>
      </c>
    </row>
    <row r="12" spans="1:5">
      <c r="A12" t="s">
        <v>506</v>
      </c>
      <c r="B12" t="s">
        <v>508</v>
      </c>
      <c r="C12">
        <v>7632402</v>
      </c>
      <c r="D12" t="s">
        <v>667</v>
      </c>
      <c r="E12" t="s">
        <v>1268</v>
      </c>
    </row>
    <row r="13" spans="1:5">
      <c r="A13" t="s">
        <v>506</v>
      </c>
      <c r="B13" t="s">
        <v>510</v>
      </c>
      <c r="C13">
        <v>7632406</v>
      </c>
      <c r="D13" t="s">
        <v>669</v>
      </c>
      <c r="E13" t="s">
        <v>1269</v>
      </c>
    </row>
    <row r="14" spans="1:5">
      <c r="A14" t="s">
        <v>506</v>
      </c>
      <c r="B14" t="s">
        <v>512</v>
      </c>
      <c r="C14">
        <v>7632407</v>
      </c>
      <c r="D14" t="s">
        <v>671</v>
      </c>
      <c r="E14" t="s">
        <v>1270</v>
      </c>
    </row>
    <row r="15" spans="1:5">
      <c r="A15" t="s">
        <v>506</v>
      </c>
      <c r="B15" t="s">
        <v>514</v>
      </c>
      <c r="C15">
        <v>7632410</v>
      </c>
      <c r="D15" t="s">
        <v>673</v>
      </c>
      <c r="E15" t="s">
        <v>1271</v>
      </c>
    </row>
    <row r="16" spans="1:5">
      <c r="A16" t="s">
        <v>506</v>
      </c>
      <c r="B16" t="s">
        <v>516</v>
      </c>
      <c r="C16">
        <v>7632412</v>
      </c>
      <c r="D16" t="s">
        <v>675</v>
      </c>
      <c r="E16" t="s">
        <v>1272</v>
      </c>
    </row>
    <row r="17" spans="1:5">
      <c r="A17" t="s">
        <v>506</v>
      </c>
      <c r="B17" t="s">
        <v>518</v>
      </c>
      <c r="C17">
        <v>7632414</v>
      </c>
      <c r="D17" t="s">
        <v>677</v>
      </c>
      <c r="E17" t="s">
        <v>1273</v>
      </c>
    </row>
    <row r="18" spans="1:5">
      <c r="A18" t="s">
        <v>506</v>
      </c>
      <c r="B18" t="s">
        <v>520</v>
      </c>
      <c r="C18">
        <v>7632408</v>
      </c>
      <c r="D18" t="s">
        <v>695</v>
      </c>
      <c r="E18" t="s">
        <v>1274</v>
      </c>
    </row>
    <row r="19" spans="1:5">
      <c r="A19" t="s">
        <v>506</v>
      </c>
      <c r="B19" t="s">
        <v>522</v>
      </c>
      <c r="C19">
        <v>7632419</v>
      </c>
      <c r="D19" t="s">
        <v>727</v>
      </c>
      <c r="E19" t="s">
        <v>1275</v>
      </c>
    </row>
    <row r="20" spans="1:5">
      <c r="A20" t="s">
        <v>506</v>
      </c>
      <c r="B20" t="s">
        <v>524</v>
      </c>
      <c r="C20">
        <v>7632416</v>
      </c>
      <c r="D20" t="s">
        <v>761</v>
      </c>
      <c r="E20" t="s">
        <v>1276</v>
      </c>
    </row>
    <row r="21" spans="1:5">
      <c r="A21" t="s">
        <v>506</v>
      </c>
      <c r="B21" t="s">
        <v>526</v>
      </c>
      <c r="C21">
        <v>7632404</v>
      </c>
      <c r="D21" t="s">
        <v>782</v>
      </c>
      <c r="E21" t="s">
        <v>1277</v>
      </c>
    </row>
    <row r="22" spans="1:5">
      <c r="A22" t="s">
        <v>506</v>
      </c>
      <c r="B22" t="s">
        <v>528</v>
      </c>
      <c r="C22">
        <v>7632422</v>
      </c>
      <c r="D22" t="s">
        <v>814</v>
      </c>
      <c r="E22" t="s">
        <v>1278</v>
      </c>
    </row>
    <row r="23" spans="1:5">
      <c r="A23" t="s">
        <v>530</v>
      </c>
      <c r="B23" t="s">
        <v>532</v>
      </c>
      <c r="C23">
        <v>7605402</v>
      </c>
      <c r="D23" t="s">
        <v>838</v>
      </c>
      <c r="E23" t="s">
        <v>1279</v>
      </c>
    </row>
    <row r="24" spans="1:5">
      <c r="A24" t="s">
        <v>530</v>
      </c>
      <c r="B24" t="s">
        <v>530</v>
      </c>
      <c r="C24">
        <v>7605000</v>
      </c>
      <c r="D24" t="s">
        <v>864</v>
      </c>
      <c r="E24" t="s">
        <v>1280</v>
      </c>
    </row>
    <row r="25" spans="1:5">
      <c r="A25" t="s">
        <v>530</v>
      </c>
      <c r="B25" t="s">
        <v>534</v>
      </c>
      <c r="C25">
        <v>7605416</v>
      </c>
      <c r="D25" t="s">
        <v>888</v>
      </c>
      <c r="E25" t="s">
        <v>1281</v>
      </c>
    </row>
    <row r="26" spans="1:5">
      <c r="A26" t="s">
        <v>530</v>
      </c>
      <c r="B26" t="s">
        <v>536</v>
      </c>
      <c r="C26">
        <v>7605404</v>
      </c>
      <c r="D26" t="s">
        <v>962</v>
      </c>
      <c r="E26" t="s">
        <v>1282</v>
      </c>
    </row>
    <row r="27" spans="1:5">
      <c r="A27" t="s">
        <v>530</v>
      </c>
      <c r="B27" t="s">
        <v>538</v>
      </c>
      <c r="C27">
        <v>7605407</v>
      </c>
      <c r="D27" t="s">
        <v>988</v>
      </c>
      <c r="E27" t="s">
        <v>1283</v>
      </c>
    </row>
    <row r="28" spans="1:5">
      <c r="A28" t="s">
        <v>530</v>
      </c>
      <c r="B28" t="s">
        <v>540</v>
      </c>
      <c r="C28">
        <v>7605410</v>
      </c>
      <c r="D28" t="s">
        <v>1014</v>
      </c>
      <c r="E28" t="s">
        <v>1284</v>
      </c>
    </row>
    <row r="29" spans="1:5">
      <c r="A29" t="s">
        <v>530</v>
      </c>
      <c r="B29" t="s">
        <v>542</v>
      </c>
      <c r="C29">
        <v>7605413</v>
      </c>
      <c r="D29" t="s">
        <v>1032</v>
      </c>
      <c r="E29" t="s">
        <v>1285</v>
      </c>
    </row>
    <row r="30" spans="1:5">
      <c r="A30" t="s">
        <v>530</v>
      </c>
      <c r="B30" t="s">
        <v>544</v>
      </c>
      <c r="C30">
        <v>7605419</v>
      </c>
      <c r="D30" t="s">
        <v>1060</v>
      </c>
      <c r="E30" t="s">
        <v>1286</v>
      </c>
    </row>
    <row r="31" spans="1:5">
      <c r="A31" t="s">
        <v>530</v>
      </c>
      <c r="B31" t="s">
        <v>546</v>
      </c>
      <c r="C31">
        <v>7605422</v>
      </c>
      <c r="D31" t="s">
        <v>1092</v>
      </c>
      <c r="E31" t="s">
        <v>1287</v>
      </c>
    </row>
    <row r="32" spans="1:5">
      <c r="A32" t="s">
        <v>530</v>
      </c>
      <c r="B32" t="s">
        <v>548</v>
      </c>
      <c r="C32">
        <v>7605425</v>
      </c>
      <c r="D32" t="s">
        <v>1108</v>
      </c>
      <c r="E32" t="s">
        <v>1288</v>
      </c>
    </row>
    <row r="33" spans="1:5">
      <c r="A33" t="s">
        <v>530</v>
      </c>
      <c r="B33" t="s">
        <v>550</v>
      </c>
      <c r="C33">
        <v>7605428</v>
      </c>
      <c r="D33" t="s">
        <v>1124</v>
      </c>
      <c r="E33" t="s">
        <v>1289</v>
      </c>
    </row>
    <row r="34" spans="1:5">
      <c r="A34" t="s">
        <v>530</v>
      </c>
      <c r="B34" t="s">
        <v>552</v>
      </c>
      <c r="C34">
        <v>7605431</v>
      </c>
      <c r="D34" t="s">
        <v>1138</v>
      </c>
      <c r="E34" t="s">
        <v>1290</v>
      </c>
    </row>
    <row r="35" spans="1:5">
      <c r="A35" t="s">
        <v>554</v>
      </c>
      <c r="B35" t="s">
        <v>554</v>
      </c>
      <c r="C35">
        <v>7607000</v>
      </c>
      <c r="D35" t="s">
        <v>1161</v>
      </c>
      <c r="E35" t="s">
        <v>1291</v>
      </c>
    </row>
    <row r="36" spans="1:5">
      <c r="A36" t="s">
        <v>554</v>
      </c>
      <c r="B36" t="s">
        <v>556</v>
      </c>
      <c r="C36">
        <v>7607402</v>
      </c>
    </row>
    <row r="37" spans="1:5">
      <c r="A37" t="s">
        <v>554</v>
      </c>
      <c r="B37" t="s">
        <v>558</v>
      </c>
      <c r="C37">
        <v>7607404</v>
      </c>
    </row>
    <row r="38" spans="1:5">
      <c r="A38" t="s">
        <v>554</v>
      </c>
      <c r="B38" t="s">
        <v>560</v>
      </c>
      <c r="C38">
        <v>7607403</v>
      </c>
    </row>
    <row r="39" spans="1:5">
      <c r="A39" t="s">
        <v>554</v>
      </c>
      <c r="B39" t="s">
        <v>562</v>
      </c>
      <c r="C39">
        <v>7607407</v>
      </c>
    </row>
    <row r="40" spans="1:5">
      <c r="A40" t="s">
        <v>554</v>
      </c>
      <c r="B40" t="s">
        <v>564</v>
      </c>
      <c r="C40">
        <v>7607410</v>
      </c>
    </row>
    <row r="41" spans="1:5">
      <c r="A41" t="s">
        <v>554</v>
      </c>
      <c r="B41" t="s">
        <v>566</v>
      </c>
      <c r="C41">
        <v>7607413</v>
      </c>
    </row>
    <row r="42" spans="1:5">
      <c r="A42" t="s">
        <v>554</v>
      </c>
      <c r="B42" t="s">
        <v>568</v>
      </c>
      <c r="C42">
        <v>7607416</v>
      </c>
    </row>
    <row r="43" spans="1:5">
      <c r="A43" t="s">
        <v>554</v>
      </c>
      <c r="B43" t="s">
        <v>570</v>
      </c>
      <c r="C43">
        <v>7607422</v>
      </c>
    </row>
    <row r="44" spans="1:5">
      <c r="A44" t="s">
        <v>572</v>
      </c>
      <c r="B44" t="s">
        <v>574</v>
      </c>
      <c r="C44">
        <v>7610410</v>
      </c>
    </row>
    <row r="45" spans="1:5">
      <c r="A45" t="s">
        <v>572</v>
      </c>
      <c r="B45" t="s">
        <v>576</v>
      </c>
      <c r="C45">
        <v>7610402</v>
      </c>
    </row>
    <row r="46" spans="1:5">
      <c r="A46" t="s">
        <v>572</v>
      </c>
      <c r="B46" t="s">
        <v>578</v>
      </c>
      <c r="C46">
        <v>7610428</v>
      </c>
    </row>
    <row r="47" spans="1:5">
      <c r="A47" t="s">
        <v>572</v>
      </c>
      <c r="B47" t="s">
        <v>572</v>
      </c>
      <c r="C47">
        <v>7610000</v>
      </c>
    </row>
    <row r="48" spans="1:5">
      <c r="A48" t="s">
        <v>572</v>
      </c>
      <c r="B48" t="s">
        <v>580</v>
      </c>
      <c r="C48">
        <v>7610101</v>
      </c>
    </row>
    <row r="49" spans="1:3">
      <c r="A49" t="s">
        <v>572</v>
      </c>
      <c r="B49" t="s">
        <v>582</v>
      </c>
      <c r="C49">
        <v>7610413</v>
      </c>
    </row>
    <row r="50" spans="1:3">
      <c r="A50" t="s">
        <v>572</v>
      </c>
      <c r="B50" t="s">
        <v>584</v>
      </c>
      <c r="C50">
        <v>7610416</v>
      </c>
    </row>
    <row r="51" spans="1:3">
      <c r="A51" t="s">
        <v>572</v>
      </c>
      <c r="B51" t="s">
        <v>586</v>
      </c>
      <c r="C51">
        <v>7610404</v>
      </c>
    </row>
    <row r="52" spans="1:3">
      <c r="A52" t="s">
        <v>572</v>
      </c>
      <c r="B52" t="s">
        <v>588</v>
      </c>
      <c r="C52">
        <v>7610407</v>
      </c>
    </row>
    <row r="53" spans="1:3">
      <c r="A53" t="s">
        <v>572</v>
      </c>
      <c r="B53" t="s">
        <v>590</v>
      </c>
      <c r="C53">
        <v>7610417</v>
      </c>
    </row>
    <row r="54" spans="1:3">
      <c r="A54" t="s">
        <v>572</v>
      </c>
      <c r="B54" t="s">
        <v>592</v>
      </c>
      <c r="C54">
        <v>7610419</v>
      </c>
    </row>
    <row r="55" spans="1:3">
      <c r="A55" t="s">
        <v>572</v>
      </c>
      <c r="B55" t="s">
        <v>594</v>
      </c>
      <c r="C55">
        <v>7610422</v>
      </c>
    </row>
    <row r="56" spans="1:3">
      <c r="A56" t="s">
        <v>572</v>
      </c>
      <c r="B56" t="s">
        <v>596</v>
      </c>
      <c r="C56">
        <v>7610427</v>
      </c>
    </row>
    <row r="57" spans="1:3">
      <c r="A57" t="s">
        <v>572</v>
      </c>
      <c r="B57" t="s">
        <v>598</v>
      </c>
      <c r="C57">
        <v>7610425</v>
      </c>
    </row>
    <row r="58" spans="1:3">
      <c r="A58" t="s">
        <v>572</v>
      </c>
      <c r="B58" t="s">
        <v>600</v>
      </c>
      <c r="C58">
        <v>7610406</v>
      </c>
    </row>
    <row r="59" spans="1:3">
      <c r="A59" t="s">
        <v>602</v>
      </c>
      <c r="B59" t="s">
        <v>604</v>
      </c>
      <c r="C59">
        <v>7612404</v>
      </c>
    </row>
    <row r="60" spans="1:3">
      <c r="A60" t="s">
        <v>602</v>
      </c>
      <c r="B60" t="s">
        <v>602</v>
      </c>
      <c r="C60">
        <v>7612000</v>
      </c>
    </row>
    <row r="61" spans="1:3">
      <c r="A61" t="s">
        <v>602</v>
      </c>
      <c r="B61" t="s">
        <v>606</v>
      </c>
      <c r="C61">
        <v>7612101</v>
      </c>
    </row>
    <row r="62" spans="1:3">
      <c r="A62" t="s">
        <v>602</v>
      </c>
      <c r="B62" t="s">
        <v>608</v>
      </c>
      <c r="C62">
        <v>7612407</v>
      </c>
    </row>
    <row r="63" spans="1:3">
      <c r="A63" t="s">
        <v>602</v>
      </c>
      <c r="B63" t="s">
        <v>610</v>
      </c>
      <c r="C63">
        <v>7612409</v>
      </c>
    </row>
    <row r="64" spans="1:3">
      <c r="A64" t="s">
        <v>602</v>
      </c>
      <c r="B64" t="s">
        <v>612</v>
      </c>
      <c r="C64">
        <v>7612410</v>
      </c>
    </row>
    <row r="65" spans="1:3">
      <c r="A65" t="s">
        <v>602</v>
      </c>
      <c r="B65" t="s">
        <v>614</v>
      </c>
      <c r="C65">
        <v>7612413</v>
      </c>
    </row>
    <row r="66" spans="1:3">
      <c r="A66" t="s">
        <v>602</v>
      </c>
      <c r="B66" t="s">
        <v>616</v>
      </c>
      <c r="C66">
        <v>7612416</v>
      </c>
    </row>
    <row r="67" spans="1:3">
      <c r="A67" t="s">
        <v>602</v>
      </c>
      <c r="B67" t="s">
        <v>618</v>
      </c>
      <c r="C67">
        <v>7612420</v>
      </c>
    </row>
    <row r="68" spans="1:3">
      <c r="A68" t="s">
        <v>602</v>
      </c>
      <c r="B68" t="s">
        <v>620</v>
      </c>
      <c r="C68">
        <v>7612402</v>
      </c>
    </row>
    <row r="69" spans="1:3">
      <c r="A69" t="s">
        <v>602</v>
      </c>
      <c r="B69" t="s">
        <v>622</v>
      </c>
      <c r="C69">
        <v>7612419</v>
      </c>
    </row>
    <row r="70" spans="1:3">
      <c r="A70" t="s">
        <v>602</v>
      </c>
      <c r="B70" t="s">
        <v>624</v>
      </c>
      <c r="C70">
        <v>7612427</v>
      </c>
    </row>
    <row r="71" spans="1:3">
      <c r="A71" t="s">
        <v>602</v>
      </c>
      <c r="B71" t="s">
        <v>626</v>
      </c>
      <c r="C71">
        <v>7612422</v>
      </c>
    </row>
    <row r="72" spans="1:3">
      <c r="A72" t="s">
        <v>602</v>
      </c>
      <c r="B72" t="s">
        <v>628</v>
      </c>
      <c r="C72">
        <v>7612425</v>
      </c>
    </row>
    <row r="73" spans="1:3">
      <c r="A73" t="s">
        <v>602</v>
      </c>
      <c r="B73" t="s">
        <v>630</v>
      </c>
      <c r="C73">
        <v>7612429</v>
      </c>
    </row>
    <row r="74" spans="1:3">
      <c r="A74" t="s">
        <v>632</v>
      </c>
      <c r="B74" t="s">
        <v>576</v>
      </c>
      <c r="C74">
        <v>7615402</v>
      </c>
    </row>
    <row r="75" spans="1:3">
      <c r="A75" t="s">
        <v>632</v>
      </c>
      <c r="B75" t="s">
        <v>635</v>
      </c>
      <c r="C75">
        <v>7615403</v>
      </c>
    </row>
    <row r="76" spans="1:3">
      <c r="A76" t="s">
        <v>632</v>
      </c>
      <c r="B76" t="s">
        <v>632</v>
      </c>
      <c r="C76">
        <v>7615000</v>
      </c>
    </row>
    <row r="77" spans="1:3">
      <c r="A77" t="s">
        <v>632</v>
      </c>
      <c r="B77" t="s">
        <v>637</v>
      </c>
      <c r="C77">
        <v>7615408</v>
      </c>
    </row>
    <row r="78" spans="1:3">
      <c r="A78" t="s">
        <v>632</v>
      </c>
      <c r="B78" t="s">
        <v>639</v>
      </c>
      <c r="C78">
        <v>7615413</v>
      </c>
    </row>
    <row r="79" spans="1:3">
      <c r="A79" t="s">
        <v>632</v>
      </c>
      <c r="B79" t="s">
        <v>641</v>
      </c>
      <c r="C79">
        <v>7615415</v>
      </c>
    </row>
    <row r="80" spans="1:3">
      <c r="A80" t="s">
        <v>632</v>
      </c>
      <c r="B80" t="s">
        <v>643</v>
      </c>
      <c r="C80">
        <v>7615406</v>
      </c>
    </row>
    <row r="81" spans="1:3">
      <c r="A81" t="s">
        <v>632</v>
      </c>
      <c r="B81" t="s">
        <v>645</v>
      </c>
      <c r="C81">
        <v>7615416</v>
      </c>
    </row>
    <row r="82" spans="1:3">
      <c r="A82" t="s">
        <v>632</v>
      </c>
      <c r="B82" t="s">
        <v>647</v>
      </c>
      <c r="C82">
        <v>7615419</v>
      </c>
    </row>
    <row r="83" spans="1:3">
      <c r="A83" t="s">
        <v>632</v>
      </c>
      <c r="B83" t="s">
        <v>649</v>
      </c>
      <c r="C83">
        <v>7615404</v>
      </c>
    </row>
    <row r="84" spans="1:3">
      <c r="A84" t="s">
        <v>632</v>
      </c>
      <c r="B84" t="s">
        <v>651</v>
      </c>
      <c r="C84">
        <v>7615410</v>
      </c>
    </row>
    <row r="85" spans="1:3">
      <c r="A85" t="s">
        <v>632</v>
      </c>
      <c r="B85" t="s">
        <v>653</v>
      </c>
      <c r="C85">
        <v>7615422</v>
      </c>
    </row>
    <row r="86" spans="1:3">
      <c r="A86" t="s">
        <v>632</v>
      </c>
      <c r="B86" t="s">
        <v>655</v>
      </c>
      <c r="C86">
        <v>7615425</v>
      </c>
    </row>
    <row r="87" spans="1:3">
      <c r="A87" t="s">
        <v>632</v>
      </c>
      <c r="B87" t="s">
        <v>657</v>
      </c>
      <c r="C87">
        <v>7615428</v>
      </c>
    </row>
    <row r="88" spans="1:3">
      <c r="A88" t="s">
        <v>632</v>
      </c>
      <c r="B88" t="s">
        <v>659</v>
      </c>
      <c r="C88">
        <v>7615431</v>
      </c>
    </row>
    <row r="89" spans="1:3">
      <c r="A89" t="s">
        <v>661</v>
      </c>
      <c r="B89" t="s">
        <v>661</v>
      </c>
      <c r="C89">
        <v>7707000</v>
      </c>
    </row>
    <row r="90" spans="1:3">
      <c r="A90" t="s">
        <v>663</v>
      </c>
      <c r="B90" t="s">
        <v>663</v>
      </c>
      <c r="C90">
        <v>7718000</v>
      </c>
    </row>
    <row r="91" spans="1:3">
      <c r="A91" t="s">
        <v>665</v>
      </c>
      <c r="B91" t="s">
        <v>665</v>
      </c>
      <c r="C91">
        <v>7724000</v>
      </c>
    </row>
    <row r="92" spans="1:3">
      <c r="A92" t="s">
        <v>667</v>
      </c>
      <c r="B92" t="s">
        <v>667</v>
      </c>
      <c r="C92">
        <v>7701000</v>
      </c>
    </row>
    <row r="93" spans="1:3">
      <c r="A93" t="s">
        <v>669</v>
      </c>
      <c r="B93" t="s">
        <v>669</v>
      </c>
      <c r="C93">
        <v>7710000</v>
      </c>
    </row>
    <row r="94" spans="1:3">
      <c r="A94" t="s">
        <v>671</v>
      </c>
      <c r="B94" t="s">
        <v>671</v>
      </c>
      <c r="C94">
        <v>7712000</v>
      </c>
    </row>
    <row r="95" spans="1:3">
      <c r="A95" t="s">
        <v>673</v>
      </c>
      <c r="B95" t="s">
        <v>673</v>
      </c>
      <c r="C95">
        <v>7715000</v>
      </c>
    </row>
    <row r="96" spans="1:3">
      <c r="A96" t="s">
        <v>675</v>
      </c>
      <c r="B96" t="s">
        <v>675</v>
      </c>
      <c r="C96">
        <v>7727000</v>
      </c>
    </row>
    <row r="97" spans="1:3">
      <c r="A97" t="s">
        <v>677</v>
      </c>
      <c r="B97" t="s">
        <v>677</v>
      </c>
      <c r="C97">
        <v>7617000</v>
      </c>
    </row>
    <row r="98" spans="1:3">
      <c r="A98" t="s">
        <v>677</v>
      </c>
      <c r="B98" t="s">
        <v>679</v>
      </c>
      <c r="C98">
        <v>7617404</v>
      </c>
    </row>
    <row r="99" spans="1:3">
      <c r="A99" t="s">
        <v>677</v>
      </c>
      <c r="B99" t="s">
        <v>681</v>
      </c>
      <c r="C99">
        <v>7617407</v>
      </c>
    </row>
    <row r="100" spans="1:3">
      <c r="A100" t="s">
        <v>677</v>
      </c>
      <c r="B100" t="s">
        <v>683</v>
      </c>
      <c r="C100">
        <v>7617410</v>
      </c>
    </row>
    <row r="101" spans="1:3">
      <c r="A101" t="s">
        <v>677</v>
      </c>
      <c r="B101" t="s">
        <v>685</v>
      </c>
      <c r="C101">
        <v>7617401</v>
      </c>
    </row>
    <row r="102" spans="1:3">
      <c r="A102" t="s">
        <v>677</v>
      </c>
      <c r="B102" t="s">
        <v>687</v>
      </c>
      <c r="C102">
        <v>7617422</v>
      </c>
    </row>
    <row r="103" spans="1:3">
      <c r="A103" t="s">
        <v>677</v>
      </c>
      <c r="B103" t="s">
        <v>689</v>
      </c>
      <c r="C103">
        <v>7617413</v>
      </c>
    </row>
    <row r="104" spans="1:3">
      <c r="A104" t="s">
        <v>677</v>
      </c>
      <c r="B104" t="s">
        <v>691</v>
      </c>
      <c r="C104">
        <v>7617416</v>
      </c>
    </row>
    <row r="105" spans="1:3">
      <c r="A105" t="s">
        <v>677</v>
      </c>
      <c r="B105" t="s">
        <v>693</v>
      </c>
      <c r="C105">
        <v>7617419</v>
      </c>
    </row>
    <row r="106" spans="1:3">
      <c r="A106" t="s">
        <v>695</v>
      </c>
      <c r="B106" t="s">
        <v>697</v>
      </c>
      <c r="C106">
        <v>7620101</v>
      </c>
    </row>
    <row r="107" spans="1:3">
      <c r="A107" t="s">
        <v>695</v>
      </c>
      <c r="B107" t="s">
        <v>695</v>
      </c>
      <c r="C107">
        <v>7620000</v>
      </c>
    </row>
    <row r="108" spans="1:3">
      <c r="A108" t="s">
        <v>695</v>
      </c>
      <c r="B108" t="s">
        <v>699</v>
      </c>
      <c r="C108">
        <v>7620404</v>
      </c>
    </row>
    <row r="109" spans="1:3">
      <c r="A109" t="s">
        <v>695</v>
      </c>
      <c r="B109" t="s">
        <v>701</v>
      </c>
      <c r="C109">
        <v>7620407</v>
      </c>
    </row>
    <row r="110" spans="1:3">
      <c r="A110" t="s">
        <v>695</v>
      </c>
      <c r="B110" t="s">
        <v>703</v>
      </c>
      <c r="C110">
        <v>7620409</v>
      </c>
    </row>
    <row r="111" spans="1:3">
      <c r="A111" t="s">
        <v>695</v>
      </c>
      <c r="B111" t="s">
        <v>705</v>
      </c>
      <c r="C111">
        <v>7620412</v>
      </c>
    </row>
    <row r="112" spans="1:3">
      <c r="A112" t="s">
        <v>695</v>
      </c>
      <c r="B112" t="s">
        <v>707</v>
      </c>
      <c r="C112">
        <v>7620413</v>
      </c>
    </row>
    <row r="113" spans="1:3">
      <c r="A113" t="s">
        <v>695</v>
      </c>
      <c r="B113" t="s">
        <v>709</v>
      </c>
      <c r="C113">
        <v>7620153</v>
      </c>
    </row>
    <row r="114" spans="1:3">
      <c r="A114" t="s">
        <v>695</v>
      </c>
      <c r="B114" t="s">
        <v>711</v>
      </c>
      <c r="C114">
        <v>7620155</v>
      </c>
    </row>
    <row r="115" spans="1:3">
      <c r="A115" t="s">
        <v>695</v>
      </c>
      <c r="B115" t="s">
        <v>713</v>
      </c>
      <c r="C115">
        <v>7620416</v>
      </c>
    </row>
    <row r="116" spans="1:3">
      <c r="A116" t="s">
        <v>695</v>
      </c>
      <c r="B116" t="s">
        <v>715</v>
      </c>
      <c r="C116">
        <v>7620414</v>
      </c>
    </row>
    <row r="117" spans="1:3">
      <c r="A117" t="s">
        <v>695</v>
      </c>
      <c r="B117" t="s">
        <v>717</v>
      </c>
      <c r="C117">
        <v>7620422</v>
      </c>
    </row>
    <row r="118" spans="1:3">
      <c r="A118" t="s">
        <v>695</v>
      </c>
      <c r="B118" t="s">
        <v>719</v>
      </c>
      <c r="C118">
        <v>7620402</v>
      </c>
    </row>
    <row r="119" spans="1:3">
      <c r="A119" t="s">
        <v>695</v>
      </c>
      <c r="B119" t="s">
        <v>721</v>
      </c>
      <c r="C119">
        <v>7620410</v>
      </c>
    </row>
    <row r="120" spans="1:3">
      <c r="A120" t="s">
        <v>695</v>
      </c>
      <c r="B120" t="s">
        <v>723</v>
      </c>
      <c r="C120">
        <v>7620419</v>
      </c>
    </row>
    <row r="121" spans="1:3">
      <c r="A121" t="s">
        <v>695</v>
      </c>
      <c r="B121" t="s">
        <v>725</v>
      </c>
      <c r="C121">
        <v>7620418</v>
      </c>
    </row>
    <row r="122" spans="1:3">
      <c r="A122" t="s">
        <v>727</v>
      </c>
      <c r="B122" t="s">
        <v>729</v>
      </c>
      <c r="C122">
        <v>7622402</v>
      </c>
    </row>
    <row r="123" spans="1:3">
      <c r="A123" t="s">
        <v>727</v>
      </c>
      <c r="B123" t="s">
        <v>731</v>
      </c>
      <c r="C123">
        <v>7622410</v>
      </c>
    </row>
    <row r="124" spans="1:3">
      <c r="A124" t="s">
        <v>727</v>
      </c>
      <c r="B124" t="s">
        <v>733</v>
      </c>
      <c r="C124">
        <v>7622101</v>
      </c>
    </row>
    <row r="125" spans="1:3">
      <c r="A125" t="s">
        <v>727</v>
      </c>
      <c r="B125" t="s">
        <v>735</v>
      </c>
      <c r="C125">
        <v>7622413</v>
      </c>
    </row>
    <row r="126" spans="1:3">
      <c r="A126" t="s">
        <v>727</v>
      </c>
      <c r="B126" t="s">
        <v>737</v>
      </c>
      <c r="C126">
        <v>7622416</v>
      </c>
    </row>
    <row r="127" spans="1:3">
      <c r="A127" t="s">
        <v>727</v>
      </c>
      <c r="B127" t="s">
        <v>727</v>
      </c>
      <c r="C127">
        <v>7622000</v>
      </c>
    </row>
    <row r="128" spans="1:3">
      <c r="A128" t="s">
        <v>727</v>
      </c>
      <c r="B128" t="s">
        <v>739</v>
      </c>
      <c r="C128">
        <v>7622422</v>
      </c>
    </row>
    <row r="129" spans="1:3">
      <c r="A129" t="s">
        <v>727</v>
      </c>
      <c r="B129" t="s">
        <v>741</v>
      </c>
      <c r="C129">
        <v>7622425</v>
      </c>
    </row>
    <row r="130" spans="1:3">
      <c r="A130" t="s">
        <v>727</v>
      </c>
      <c r="B130" t="s">
        <v>743</v>
      </c>
      <c r="C130">
        <v>7622427</v>
      </c>
    </row>
    <row r="131" spans="1:3">
      <c r="A131" t="s">
        <v>727</v>
      </c>
      <c r="B131" t="s">
        <v>745</v>
      </c>
      <c r="C131">
        <v>7622428</v>
      </c>
    </row>
    <row r="132" spans="1:3">
      <c r="A132" t="s">
        <v>727</v>
      </c>
      <c r="B132" t="s">
        <v>747</v>
      </c>
      <c r="C132">
        <v>7622429</v>
      </c>
    </row>
    <row r="133" spans="1:3">
      <c r="A133" t="s">
        <v>727</v>
      </c>
      <c r="B133" t="s">
        <v>749</v>
      </c>
      <c r="C133">
        <v>7622431</v>
      </c>
    </row>
    <row r="134" spans="1:3">
      <c r="A134" t="s">
        <v>727</v>
      </c>
      <c r="B134" t="s">
        <v>751</v>
      </c>
      <c r="C134">
        <v>7622434</v>
      </c>
    </row>
    <row r="135" spans="1:3">
      <c r="A135" t="s">
        <v>727</v>
      </c>
      <c r="B135" t="s">
        <v>753</v>
      </c>
      <c r="C135">
        <v>7622404</v>
      </c>
    </row>
    <row r="136" spans="1:3">
      <c r="A136" t="s">
        <v>727</v>
      </c>
      <c r="B136" t="s">
        <v>755</v>
      </c>
      <c r="C136">
        <v>7622407</v>
      </c>
    </row>
    <row r="137" spans="1:3">
      <c r="A137" t="s">
        <v>727</v>
      </c>
      <c r="B137" t="s">
        <v>757</v>
      </c>
      <c r="C137">
        <v>7622437</v>
      </c>
    </row>
    <row r="138" spans="1:3">
      <c r="A138" t="s">
        <v>727</v>
      </c>
      <c r="B138" t="s">
        <v>759</v>
      </c>
      <c r="C138">
        <v>7622440</v>
      </c>
    </row>
    <row r="139" spans="1:3">
      <c r="A139" t="s">
        <v>761</v>
      </c>
      <c r="B139" t="s">
        <v>763</v>
      </c>
      <c r="C139">
        <v>7625402</v>
      </c>
    </row>
    <row r="140" spans="1:3">
      <c r="A140" t="s">
        <v>761</v>
      </c>
      <c r="B140" t="s">
        <v>765</v>
      </c>
      <c r="C140">
        <v>7625101</v>
      </c>
    </row>
    <row r="141" spans="1:3">
      <c r="A141" t="s">
        <v>761</v>
      </c>
      <c r="B141" t="s">
        <v>767</v>
      </c>
      <c r="C141">
        <v>7625404</v>
      </c>
    </row>
    <row r="142" spans="1:3">
      <c r="A142" t="s">
        <v>761</v>
      </c>
      <c r="B142" t="s">
        <v>761</v>
      </c>
      <c r="C142">
        <v>7625000</v>
      </c>
    </row>
    <row r="143" spans="1:3">
      <c r="A143" t="s">
        <v>761</v>
      </c>
      <c r="B143" t="s">
        <v>769</v>
      </c>
      <c r="C143">
        <v>7625407</v>
      </c>
    </row>
    <row r="144" spans="1:3">
      <c r="A144" t="s">
        <v>761</v>
      </c>
      <c r="B144" t="s">
        <v>771</v>
      </c>
      <c r="C144">
        <v>7625416</v>
      </c>
    </row>
    <row r="145" spans="1:3">
      <c r="A145" t="s">
        <v>761</v>
      </c>
      <c r="B145" t="s">
        <v>614</v>
      </c>
      <c r="C145">
        <v>7625417</v>
      </c>
    </row>
    <row r="146" spans="1:3">
      <c r="A146" t="s">
        <v>761</v>
      </c>
      <c r="B146" t="s">
        <v>774</v>
      </c>
      <c r="C146">
        <v>7625428</v>
      </c>
    </row>
    <row r="147" spans="1:3">
      <c r="A147" t="s">
        <v>761</v>
      </c>
      <c r="B147" t="s">
        <v>776</v>
      </c>
      <c r="C147">
        <v>7625419</v>
      </c>
    </row>
    <row r="148" spans="1:3">
      <c r="A148" t="s">
        <v>761</v>
      </c>
      <c r="B148" t="s">
        <v>778</v>
      </c>
      <c r="C148">
        <v>7625410</v>
      </c>
    </row>
    <row r="149" spans="1:3">
      <c r="A149" t="s">
        <v>761</v>
      </c>
      <c r="B149" t="s">
        <v>780</v>
      </c>
      <c r="C149">
        <v>7625422</v>
      </c>
    </row>
    <row r="150" spans="1:3">
      <c r="A150" t="s">
        <v>782</v>
      </c>
      <c r="B150" t="s">
        <v>784</v>
      </c>
      <c r="C150">
        <v>7628402</v>
      </c>
    </row>
    <row r="151" spans="1:3">
      <c r="A151" t="s">
        <v>782</v>
      </c>
      <c r="B151" t="s">
        <v>786</v>
      </c>
      <c r="C151">
        <v>7628404</v>
      </c>
    </row>
    <row r="152" spans="1:3">
      <c r="A152" t="s">
        <v>782</v>
      </c>
      <c r="B152" t="s">
        <v>788</v>
      </c>
      <c r="C152">
        <v>7628440</v>
      </c>
    </row>
    <row r="153" spans="1:3">
      <c r="A153" t="s">
        <v>782</v>
      </c>
      <c r="B153" t="s">
        <v>790</v>
      </c>
      <c r="C153">
        <v>7628407</v>
      </c>
    </row>
    <row r="154" spans="1:3">
      <c r="A154" t="s">
        <v>782</v>
      </c>
      <c r="B154" t="s">
        <v>792</v>
      </c>
      <c r="C154">
        <v>7628408</v>
      </c>
    </row>
    <row r="155" spans="1:3">
      <c r="A155" t="s">
        <v>782</v>
      </c>
      <c r="B155" t="s">
        <v>794</v>
      </c>
      <c r="C155">
        <v>7628413</v>
      </c>
    </row>
    <row r="156" spans="1:3">
      <c r="A156" t="s">
        <v>782</v>
      </c>
      <c r="B156" t="s">
        <v>796</v>
      </c>
      <c r="C156">
        <v>7628416</v>
      </c>
    </row>
    <row r="157" spans="1:3">
      <c r="A157" t="s">
        <v>782</v>
      </c>
      <c r="B157" t="s">
        <v>798</v>
      </c>
      <c r="C157">
        <v>7628419</v>
      </c>
    </row>
    <row r="158" spans="1:3">
      <c r="A158" t="s">
        <v>782</v>
      </c>
      <c r="B158" t="s">
        <v>782</v>
      </c>
      <c r="C158">
        <v>7628000</v>
      </c>
    </row>
    <row r="159" spans="1:3">
      <c r="A159" t="s">
        <v>782</v>
      </c>
      <c r="B159" t="s">
        <v>800</v>
      </c>
      <c r="C159">
        <v>7628423</v>
      </c>
    </row>
    <row r="160" spans="1:3">
      <c r="A160" t="s">
        <v>782</v>
      </c>
      <c r="B160" t="s">
        <v>802</v>
      </c>
      <c r="C160">
        <v>7628424</v>
      </c>
    </row>
    <row r="161" spans="1:3">
      <c r="A161" t="s">
        <v>782</v>
      </c>
      <c r="B161" t="s">
        <v>804</v>
      </c>
      <c r="C161">
        <v>7628425</v>
      </c>
    </row>
    <row r="162" spans="1:3">
      <c r="A162" t="s">
        <v>782</v>
      </c>
      <c r="B162" t="s">
        <v>806</v>
      </c>
      <c r="C162">
        <v>7628422</v>
      </c>
    </row>
    <row r="163" spans="1:3">
      <c r="A163" t="s">
        <v>782</v>
      </c>
      <c r="B163" t="s">
        <v>808</v>
      </c>
      <c r="C163">
        <v>7628406</v>
      </c>
    </row>
    <row r="164" spans="1:3">
      <c r="A164" t="s">
        <v>782</v>
      </c>
      <c r="B164" t="s">
        <v>810</v>
      </c>
      <c r="C164">
        <v>7628430</v>
      </c>
    </row>
    <row r="165" spans="1:3">
      <c r="A165" t="s">
        <v>782</v>
      </c>
      <c r="B165" t="s">
        <v>812</v>
      </c>
      <c r="C165">
        <v>7628435</v>
      </c>
    </row>
    <row r="166" spans="1:3">
      <c r="A166" t="s">
        <v>814</v>
      </c>
      <c r="B166" t="s">
        <v>816</v>
      </c>
      <c r="C166">
        <v>7630404</v>
      </c>
    </row>
    <row r="167" spans="1:3">
      <c r="A167" t="s">
        <v>814</v>
      </c>
      <c r="B167" t="s">
        <v>814</v>
      </c>
      <c r="C167">
        <v>7630000</v>
      </c>
    </row>
    <row r="168" spans="1:3">
      <c r="A168" t="s">
        <v>814</v>
      </c>
      <c r="B168" t="s">
        <v>818</v>
      </c>
      <c r="C168">
        <v>7630413</v>
      </c>
    </row>
    <row r="169" spans="1:3">
      <c r="A169" t="s">
        <v>814</v>
      </c>
      <c r="B169" t="s">
        <v>820</v>
      </c>
      <c r="C169">
        <v>7630425</v>
      </c>
    </row>
    <row r="170" spans="1:3">
      <c r="A170" t="s">
        <v>814</v>
      </c>
      <c r="B170" t="s">
        <v>822</v>
      </c>
      <c r="C170">
        <v>7630428</v>
      </c>
    </row>
    <row r="171" spans="1:3">
      <c r="A171" t="s">
        <v>814</v>
      </c>
      <c r="B171" t="s">
        <v>824</v>
      </c>
      <c r="C171">
        <v>7630402</v>
      </c>
    </row>
    <row r="172" spans="1:3">
      <c r="A172" t="s">
        <v>814</v>
      </c>
      <c r="B172" t="s">
        <v>826</v>
      </c>
      <c r="C172">
        <v>7630407</v>
      </c>
    </row>
    <row r="173" spans="1:3">
      <c r="A173" t="s">
        <v>814</v>
      </c>
      <c r="B173" t="s">
        <v>828</v>
      </c>
      <c r="C173">
        <v>7630410</v>
      </c>
    </row>
    <row r="174" spans="1:3">
      <c r="A174" t="s">
        <v>814</v>
      </c>
      <c r="B174" t="s">
        <v>830</v>
      </c>
      <c r="C174">
        <v>7630416</v>
      </c>
    </row>
    <row r="175" spans="1:3">
      <c r="A175" t="s">
        <v>814</v>
      </c>
      <c r="B175" t="s">
        <v>832</v>
      </c>
      <c r="C175">
        <v>7630419</v>
      </c>
    </row>
    <row r="176" spans="1:3">
      <c r="A176" t="s">
        <v>814</v>
      </c>
      <c r="B176" t="s">
        <v>834</v>
      </c>
      <c r="C176">
        <v>7630422</v>
      </c>
    </row>
    <row r="177" spans="1:3">
      <c r="A177" t="s">
        <v>814</v>
      </c>
      <c r="B177" t="s">
        <v>836</v>
      </c>
      <c r="C177">
        <v>7630443</v>
      </c>
    </row>
    <row r="178" spans="1:3">
      <c r="A178" t="s">
        <v>838</v>
      </c>
      <c r="B178" t="s">
        <v>840</v>
      </c>
      <c r="C178">
        <v>7633402</v>
      </c>
    </row>
    <row r="179" spans="1:3">
      <c r="A179" t="s">
        <v>838</v>
      </c>
      <c r="B179" t="s">
        <v>842</v>
      </c>
      <c r="C179">
        <v>7633404</v>
      </c>
    </row>
    <row r="180" spans="1:3">
      <c r="A180" t="s">
        <v>838</v>
      </c>
      <c r="B180" t="s">
        <v>844</v>
      </c>
      <c r="C180">
        <v>7633406</v>
      </c>
    </row>
    <row r="181" spans="1:3">
      <c r="A181" t="s">
        <v>838</v>
      </c>
      <c r="B181" t="s">
        <v>838</v>
      </c>
      <c r="C181">
        <v>7633000</v>
      </c>
    </row>
    <row r="182" spans="1:3">
      <c r="A182" t="s">
        <v>838</v>
      </c>
      <c r="B182" t="s">
        <v>846</v>
      </c>
      <c r="C182">
        <v>7633407</v>
      </c>
    </row>
    <row r="183" spans="1:3">
      <c r="A183" t="s">
        <v>838</v>
      </c>
      <c r="B183" t="s">
        <v>848</v>
      </c>
      <c r="C183">
        <v>7633410</v>
      </c>
    </row>
    <row r="184" spans="1:3">
      <c r="A184" t="s">
        <v>838</v>
      </c>
      <c r="B184" t="s">
        <v>850</v>
      </c>
      <c r="C184">
        <v>7633413</v>
      </c>
    </row>
    <row r="185" spans="1:3">
      <c r="A185" t="s">
        <v>838</v>
      </c>
      <c r="B185" t="s">
        <v>852</v>
      </c>
      <c r="C185">
        <v>7633416</v>
      </c>
    </row>
    <row r="186" spans="1:3">
      <c r="A186" t="s">
        <v>838</v>
      </c>
      <c r="B186" t="s">
        <v>854</v>
      </c>
      <c r="C186">
        <v>7633419</v>
      </c>
    </row>
    <row r="187" spans="1:3">
      <c r="A187" t="s">
        <v>838</v>
      </c>
      <c r="B187" t="s">
        <v>856</v>
      </c>
      <c r="C187">
        <v>7633422</v>
      </c>
    </row>
    <row r="188" spans="1:3">
      <c r="A188" t="s">
        <v>838</v>
      </c>
      <c r="B188" t="s">
        <v>858</v>
      </c>
      <c r="C188">
        <v>7633428</v>
      </c>
    </row>
    <row r="189" spans="1:3">
      <c r="A189" t="s">
        <v>838</v>
      </c>
      <c r="B189" t="s">
        <v>860</v>
      </c>
      <c r="C189">
        <v>7633425</v>
      </c>
    </row>
    <row r="190" spans="1:3">
      <c r="A190" t="s">
        <v>838</v>
      </c>
      <c r="B190" t="s">
        <v>862</v>
      </c>
      <c r="C190">
        <v>7633426</v>
      </c>
    </row>
    <row r="191" spans="1:3">
      <c r="A191" t="s">
        <v>864</v>
      </c>
      <c r="B191" t="s">
        <v>866</v>
      </c>
      <c r="C191">
        <v>7636402</v>
      </c>
    </row>
    <row r="192" spans="1:3">
      <c r="A192" t="s">
        <v>864</v>
      </c>
      <c r="B192" t="s">
        <v>868</v>
      </c>
      <c r="C192">
        <v>7636404</v>
      </c>
    </row>
    <row r="193" spans="1:3">
      <c r="A193" t="s">
        <v>864</v>
      </c>
      <c r="B193" t="s">
        <v>870</v>
      </c>
      <c r="C193">
        <v>7636407</v>
      </c>
    </row>
    <row r="194" spans="1:3">
      <c r="A194" t="s">
        <v>864</v>
      </c>
      <c r="B194" t="s">
        <v>872</v>
      </c>
      <c r="C194">
        <v>7636409</v>
      </c>
    </row>
    <row r="195" spans="1:3">
      <c r="A195" t="s">
        <v>864</v>
      </c>
      <c r="B195" t="s">
        <v>864</v>
      </c>
      <c r="C195">
        <v>7636000</v>
      </c>
    </row>
    <row r="196" spans="1:3">
      <c r="A196" t="s">
        <v>864</v>
      </c>
      <c r="B196" t="s">
        <v>874</v>
      </c>
      <c r="C196">
        <v>7636413</v>
      </c>
    </row>
    <row r="197" spans="1:3">
      <c r="A197" t="s">
        <v>864</v>
      </c>
      <c r="B197" t="s">
        <v>876</v>
      </c>
      <c r="C197">
        <v>7636414</v>
      </c>
    </row>
    <row r="198" spans="1:3">
      <c r="A198" t="s">
        <v>864</v>
      </c>
      <c r="B198" t="s">
        <v>878</v>
      </c>
      <c r="C198">
        <v>7636410</v>
      </c>
    </row>
    <row r="199" spans="1:3">
      <c r="A199" t="s">
        <v>864</v>
      </c>
      <c r="B199" t="s">
        <v>880</v>
      </c>
      <c r="C199">
        <v>7636416</v>
      </c>
    </row>
    <row r="200" spans="1:3">
      <c r="A200" t="s">
        <v>864</v>
      </c>
      <c r="B200" t="s">
        <v>882</v>
      </c>
      <c r="C200">
        <v>7636417</v>
      </c>
    </row>
    <row r="201" spans="1:3">
      <c r="A201" t="s">
        <v>864</v>
      </c>
      <c r="B201" t="s">
        <v>884</v>
      </c>
      <c r="C201">
        <v>7636422</v>
      </c>
    </row>
    <row r="202" spans="1:3">
      <c r="A202" t="s">
        <v>864</v>
      </c>
      <c r="B202" t="s">
        <v>886</v>
      </c>
      <c r="C202">
        <v>7636419</v>
      </c>
    </row>
    <row r="203" spans="1:3">
      <c r="A203" t="s">
        <v>888</v>
      </c>
      <c r="B203" t="s">
        <v>890</v>
      </c>
      <c r="C203">
        <v>7639101</v>
      </c>
    </row>
    <row r="204" spans="1:3">
      <c r="A204" t="s">
        <v>888</v>
      </c>
      <c r="B204" t="s">
        <v>892</v>
      </c>
      <c r="C204">
        <v>7639402</v>
      </c>
    </row>
    <row r="205" spans="1:3">
      <c r="A205" t="s">
        <v>888</v>
      </c>
      <c r="B205" t="s">
        <v>894</v>
      </c>
      <c r="C205">
        <v>7639421</v>
      </c>
    </row>
    <row r="206" spans="1:3">
      <c r="A206" t="s">
        <v>888</v>
      </c>
      <c r="B206" t="s">
        <v>896</v>
      </c>
      <c r="C206">
        <v>7639407</v>
      </c>
    </row>
    <row r="207" spans="1:3">
      <c r="A207" t="s">
        <v>888</v>
      </c>
      <c r="B207" t="s">
        <v>898</v>
      </c>
      <c r="C207">
        <v>7639410</v>
      </c>
    </row>
    <row r="208" spans="1:3">
      <c r="A208" t="s">
        <v>888</v>
      </c>
      <c r="B208" t="s">
        <v>888</v>
      </c>
      <c r="C208">
        <v>7639000</v>
      </c>
    </row>
    <row r="209" spans="1:3">
      <c r="A209" t="s">
        <v>888</v>
      </c>
      <c r="B209" t="s">
        <v>900</v>
      </c>
      <c r="C209">
        <v>7639416</v>
      </c>
    </row>
    <row r="210" spans="1:3">
      <c r="A210" t="s">
        <v>888</v>
      </c>
      <c r="B210" t="s">
        <v>751</v>
      </c>
      <c r="C210">
        <v>7639418</v>
      </c>
    </row>
    <row r="211" spans="1:3">
      <c r="A211" t="s">
        <v>888</v>
      </c>
      <c r="B211" t="s">
        <v>903</v>
      </c>
      <c r="C211">
        <v>7639420</v>
      </c>
    </row>
    <row r="212" spans="1:3">
      <c r="A212" t="s">
        <v>888</v>
      </c>
      <c r="B212" t="s">
        <v>905</v>
      </c>
      <c r="C212">
        <v>7639419</v>
      </c>
    </row>
    <row r="213" spans="1:3">
      <c r="A213" t="s">
        <v>888</v>
      </c>
      <c r="B213" t="s">
        <v>907</v>
      </c>
      <c r="C213">
        <v>7639152</v>
      </c>
    </row>
    <row r="214" spans="1:3">
      <c r="A214" t="s">
        <v>888</v>
      </c>
      <c r="B214" t="s">
        <v>909</v>
      </c>
      <c r="C214">
        <v>7639422</v>
      </c>
    </row>
    <row r="215" spans="1:3">
      <c r="A215" t="s">
        <v>888</v>
      </c>
      <c r="B215" t="s">
        <v>911</v>
      </c>
      <c r="C215">
        <v>7639425</v>
      </c>
    </row>
    <row r="216" spans="1:3">
      <c r="A216" t="s">
        <v>888</v>
      </c>
      <c r="B216" t="s">
        <v>913</v>
      </c>
      <c r="C216">
        <v>7639404</v>
      </c>
    </row>
    <row r="217" spans="1:3">
      <c r="A217" t="s">
        <v>888</v>
      </c>
      <c r="B217" t="s">
        <v>915</v>
      </c>
      <c r="C217">
        <v>7639413</v>
      </c>
    </row>
    <row r="218" spans="1:3">
      <c r="A218" t="s">
        <v>888</v>
      </c>
      <c r="B218" t="s">
        <v>655</v>
      </c>
      <c r="C218">
        <v>7639430</v>
      </c>
    </row>
    <row r="219" spans="1:3">
      <c r="A219" t="s">
        <v>962</v>
      </c>
      <c r="B219" t="s">
        <v>964</v>
      </c>
      <c r="C219">
        <v>7641101</v>
      </c>
    </row>
    <row r="220" spans="1:3">
      <c r="A220" t="s">
        <v>962</v>
      </c>
      <c r="B220" t="s">
        <v>966</v>
      </c>
      <c r="C220">
        <v>7641403</v>
      </c>
    </row>
    <row r="221" spans="1:3">
      <c r="A221" t="s">
        <v>962</v>
      </c>
      <c r="B221" t="s">
        <v>968</v>
      </c>
      <c r="C221">
        <v>7641404</v>
      </c>
    </row>
    <row r="222" spans="1:3">
      <c r="A222" t="s">
        <v>962</v>
      </c>
      <c r="B222" t="s">
        <v>970</v>
      </c>
      <c r="C222">
        <v>7641405</v>
      </c>
    </row>
    <row r="223" spans="1:3">
      <c r="A223" t="s">
        <v>962</v>
      </c>
      <c r="B223" t="s">
        <v>972</v>
      </c>
      <c r="C223">
        <v>7641407</v>
      </c>
    </row>
    <row r="224" spans="1:3">
      <c r="A224" t="s">
        <v>962</v>
      </c>
      <c r="B224" t="s">
        <v>974</v>
      </c>
      <c r="C224">
        <v>7641410</v>
      </c>
    </row>
    <row r="225" spans="1:3">
      <c r="A225" t="s">
        <v>962</v>
      </c>
      <c r="B225" t="s">
        <v>976</v>
      </c>
      <c r="C225">
        <v>7641413</v>
      </c>
    </row>
    <row r="226" spans="1:3">
      <c r="A226" t="s">
        <v>962</v>
      </c>
      <c r="B226" t="s">
        <v>962</v>
      </c>
      <c r="C226">
        <v>7641000</v>
      </c>
    </row>
    <row r="227" spans="1:3">
      <c r="A227" t="s">
        <v>962</v>
      </c>
      <c r="B227" t="s">
        <v>978</v>
      </c>
      <c r="C227">
        <v>7641416</v>
      </c>
    </row>
    <row r="228" spans="1:3">
      <c r="A228" t="s">
        <v>962</v>
      </c>
      <c r="B228" t="s">
        <v>980</v>
      </c>
      <c r="C228">
        <v>7641419</v>
      </c>
    </row>
    <row r="229" spans="1:3">
      <c r="A229" t="s">
        <v>962</v>
      </c>
      <c r="B229" t="s">
        <v>982</v>
      </c>
      <c r="C229">
        <v>7641153</v>
      </c>
    </row>
    <row r="230" spans="1:3">
      <c r="A230" t="s">
        <v>962</v>
      </c>
      <c r="B230" t="s">
        <v>984</v>
      </c>
      <c r="C230">
        <v>7641402</v>
      </c>
    </row>
    <row r="231" spans="1:3">
      <c r="A231" t="s">
        <v>962</v>
      </c>
      <c r="B231" t="s">
        <v>986</v>
      </c>
      <c r="C231">
        <v>7641422</v>
      </c>
    </row>
    <row r="232" spans="1:3">
      <c r="A232" t="s">
        <v>988</v>
      </c>
      <c r="B232" t="s">
        <v>990</v>
      </c>
      <c r="C232">
        <v>7643101</v>
      </c>
    </row>
    <row r="233" spans="1:3">
      <c r="A233" t="s">
        <v>988</v>
      </c>
      <c r="B233" t="s">
        <v>992</v>
      </c>
      <c r="C233">
        <v>7643402</v>
      </c>
    </row>
    <row r="234" spans="1:3">
      <c r="A234" t="s">
        <v>988</v>
      </c>
      <c r="B234" t="s">
        <v>994</v>
      </c>
      <c r="C234">
        <v>7643404</v>
      </c>
    </row>
    <row r="235" spans="1:3">
      <c r="A235" t="s">
        <v>988</v>
      </c>
      <c r="B235" t="s">
        <v>996</v>
      </c>
      <c r="C235">
        <v>7643407</v>
      </c>
    </row>
    <row r="236" spans="1:3">
      <c r="A236" t="s">
        <v>988</v>
      </c>
      <c r="B236" t="s">
        <v>998</v>
      </c>
      <c r="C236">
        <v>7643423</v>
      </c>
    </row>
    <row r="237" spans="1:3">
      <c r="A237" t="s">
        <v>988</v>
      </c>
      <c r="B237" t="s">
        <v>988</v>
      </c>
      <c r="C237">
        <v>7643000</v>
      </c>
    </row>
    <row r="238" spans="1:3">
      <c r="A238" t="s">
        <v>988</v>
      </c>
      <c r="B238" t="s">
        <v>1000</v>
      </c>
      <c r="C238">
        <v>7643410</v>
      </c>
    </row>
    <row r="239" spans="1:3">
      <c r="A239" t="s">
        <v>988</v>
      </c>
      <c r="B239" t="s">
        <v>1002</v>
      </c>
      <c r="C239">
        <v>7643412</v>
      </c>
    </row>
    <row r="240" spans="1:3">
      <c r="A240" t="s">
        <v>988</v>
      </c>
      <c r="B240" t="s">
        <v>1004</v>
      </c>
      <c r="C240">
        <v>7643413</v>
      </c>
    </row>
    <row r="241" spans="1:3">
      <c r="A241" t="s">
        <v>988</v>
      </c>
      <c r="B241" t="s">
        <v>1006</v>
      </c>
      <c r="C241">
        <v>7643417</v>
      </c>
    </row>
    <row r="242" spans="1:3">
      <c r="A242" t="s">
        <v>988</v>
      </c>
      <c r="B242" t="s">
        <v>1008</v>
      </c>
      <c r="C242">
        <v>7643406</v>
      </c>
    </row>
    <row r="243" spans="1:3">
      <c r="A243" t="s">
        <v>988</v>
      </c>
      <c r="B243" t="s">
        <v>1010</v>
      </c>
      <c r="C243">
        <v>7643416</v>
      </c>
    </row>
    <row r="244" spans="1:3">
      <c r="A244" t="s">
        <v>988</v>
      </c>
      <c r="B244" t="s">
        <v>1012</v>
      </c>
      <c r="C244">
        <v>7643419</v>
      </c>
    </row>
    <row r="245" spans="1:3">
      <c r="A245" t="s">
        <v>1014</v>
      </c>
      <c r="B245" t="s">
        <v>1016</v>
      </c>
      <c r="C245">
        <v>7644404</v>
      </c>
    </row>
    <row r="246" spans="1:3">
      <c r="A246" t="s">
        <v>1014</v>
      </c>
      <c r="B246" t="s">
        <v>1018</v>
      </c>
      <c r="C246">
        <v>7644409</v>
      </c>
    </row>
    <row r="247" spans="1:3">
      <c r="A247" t="s">
        <v>1014</v>
      </c>
      <c r="B247" t="s">
        <v>1014</v>
      </c>
      <c r="C247">
        <v>7644000</v>
      </c>
    </row>
    <row r="248" spans="1:3">
      <c r="A248" t="s">
        <v>1014</v>
      </c>
      <c r="B248" t="s">
        <v>1020</v>
      </c>
      <c r="C248">
        <v>7644420</v>
      </c>
    </row>
    <row r="249" spans="1:3">
      <c r="A249" t="s">
        <v>1014</v>
      </c>
      <c r="B249" t="s">
        <v>1022</v>
      </c>
      <c r="C249">
        <v>7644402</v>
      </c>
    </row>
    <row r="250" spans="1:3">
      <c r="A250" t="s">
        <v>1014</v>
      </c>
      <c r="B250" t="s">
        <v>1024</v>
      </c>
      <c r="C250">
        <v>7644407</v>
      </c>
    </row>
    <row r="251" spans="1:3">
      <c r="A251" t="s">
        <v>1014</v>
      </c>
      <c r="B251" t="s">
        <v>1026</v>
      </c>
      <c r="C251">
        <v>7644410</v>
      </c>
    </row>
    <row r="252" spans="1:3">
      <c r="A252" t="s">
        <v>1014</v>
      </c>
      <c r="B252" t="s">
        <v>1028</v>
      </c>
      <c r="C252">
        <v>7644412</v>
      </c>
    </row>
    <row r="253" spans="1:3">
      <c r="A253" t="s">
        <v>1014</v>
      </c>
      <c r="B253" t="s">
        <v>1030</v>
      </c>
      <c r="C253">
        <v>7644413</v>
      </c>
    </row>
    <row r="254" spans="1:3">
      <c r="A254" t="s">
        <v>1032</v>
      </c>
      <c r="B254" t="s">
        <v>1034</v>
      </c>
      <c r="C254">
        <v>7646404</v>
      </c>
    </row>
    <row r="255" spans="1:3">
      <c r="A255" t="s">
        <v>1032</v>
      </c>
      <c r="B255" t="s">
        <v>1036</v>
      </c>
      <c r="C255">
        <v>7646101</v>
      </c>
    </row>
    <row r="256" spans="1:3">
      <c r="A256" t="s">
        <v>1032</v>
      </c>
      <c r="B256" t="s">
        <v>1038</v>
      </c>
      <c r="C256">
        <v>7646410</v>
      </c>
    </row>
    <row r="257" spans="1:3">
      <c r="A257" t="s">
        <v>1032</v>
      </c>
      <c r="B257" t="s">
        <v>1040</v>
      </c>
      <c r="C257">
        <v>7646413</v>
      </c>
    </row>
    <row r="258" spans="1:3">
      <c r="A258" t="s">
        <v>1032</v>
      </c>
      <c r="B258" t="s">
        <v>1032</v>
      </c>
      <c r="C258">
        <v>7646000</v>
      </c>
    </row>
    <row r="259" spans="1:3">
      <c r="A259" t="s">
        <v>1032</v>
      </c>
      <c r="B259" t="s">
        <v>1042</v>
      </c>
      <c r="C259">
        <v>7646417</v>
      </c>
    </row>
    <row r="260" spans="1:3">
      <c r="A260" t="s">
        <v>1032</v>
      </c>
      <c r="B260" t="s">
        <v>1044</v>
      </c>
      <c r="C260">
        <v>7646418</v>
      </c>
    </row>
    <row r="261" spans="1:3">
      <c r="A261" t="s">
        <v>1032</v>
      </c>
      <c r="B261" t="s">
        <v>1046</v>
      </c>
      <c r="C261">
        <v>7646419</v>
      </c>
    </row>
    <row r="262" spans="1:3">
      <c r="A262" t="s">
        <v>1032</v>
      </c>
      <c r="B262" t="s">
        <v>1048</v>
      </c>
      <c r="C262">
        <v>7646402</v>
      </c>
    </row>
    <row r="263" spans="1:3">
      <c r="A263" t="s">
        <v>1032</v>
      </c>
      <c r="B263" t="s">
        <v>1050</v>
      </c>
      <c r="C263">
        <v>7646407</v>
      </c>
    </row>
    <row r="264" spans="1:3">
      <c r="A264" t="s">
        <v>1032</v>
      </c>
      <c r="B264" t="s">
        <v>1052</v>
      </c>
      <c r="C264">
        <v>7646416</v>
      </c>
    </row>
    <row r="265" spans="1:3">
      <c r="A265" t="s">
        <v>1032</v>
      </c>
      <c r="B265" t="s">
        <v>1054</v>
      </c>
      <c r="C265">
        <v>7646422</v>
      </c>
    </row>
    <row r="266" spans="1:3">
      <c r="A266" t="s">
        <v>1032</v>
      </c>
      <c r="B266" t="s">
        <v>1056</v>
      </c>
      <c r="C266">
        <v>7646428</v>
      </c>
    </row>
    <row r="267" spans="1:3">
      <c r="A267" t="s">
        <v>1032</v>
      </c>
      <c r="B267" t="s">
        <v>1058</v>
      </c>
      <c r="C267">
        <v>7646425</v>
      </c>
    </row>
    <row r="268" spans="1:3">
      <c r="A268" t="s">
        <v>1060</v>
      </c>
      <c r="B268" t="s">
        <v>1062</v>
      </c>
      <c r="C268">
        <v>7648410</v>
      </c>
    </row>
    <row r="269" spans="1:3">
      <c r="A269" t="s">
        <v>1060</v>
      </c>
      <c r="B269" t="s">
        <v>1064</v>
      </c>
      <c r="C269">
        <v>7648413</v>
      </c>
    </row>
    <row r="270" spans="1:3">
      <c r="A270" t="s">
        <v>1060</v>
      </c>
      <c r="B270" t="s">
        <v>1066</v>
      </c>
      <c r="C270">
        <v>7648416</v>
      </c>
    </row>
    <row r="271" spans="1:3">
      <c r="A271" t="s">
        <v>1060</v>
      </c>
      <c r="B271" t="s">
        <v>1068</v>
      </c>
      <c r="C271">
        <v>7648422</v>
      </c>
    </row>
    <row r="272" spans="1:3">
      <c r="A272" t="s">
        <v>1060</v>
      </c>
      <c r="B272" t="s">
        <v>1070</v>
      </c>
      <c r="C272">
        <v>7648424</v>
      </c>
    </row>
    <row r="273" spans="1:3">
      <c r="A273" t="s">
        <v>1060</v>
      </c>
      <c r="B273" t="s">
        <v>1072</v>
      </c>
      <c r="C273">
        <v>7648415</v>
      </c>
    </row>
    <row r="274" spans="1:3">
      <c r="A274" t="s">
        <v>1060</v>
      </c>
      <c r="B274" t="s">
        <v>1060</v>
      </c>
      <c r="C274">
        <v>7648000</v>
      </c>
    </row>
    <row r="275" spans="1:3">
      <c r="A275" t="s">
        <v>1060</v>
      </c>
      <c r="B275" t="s">
        <v>1074</v>
      </c>
      <c r="C275">
        <v>7648425</v>
      </c>
    </row>
    <row r="276" spans="1:3">
      <c r="A276" t="s">
        <v>1060</v>
      </c>
      <c r="B276" t="s">
        <v>1076</v>
      </c>
      <c r="C276">
        <v>7648428</v>
      </c>
    </row>
    <row r="277" spans="1:3">
      <c r="A277" t="s">
        <v>1060</v>
      </c>
      <c r="B277" t="s">
        <v>1078</v>
      </c>
      <c r="C277">
        <v>7648402</v>
      </c>
    </row>
    <row r="278" spans="1:3">
      <c r="A278" t="s">
        <v>1060</v>
      </c>
      <c r="B278" t="s">
        <v>1080</v>
      </c>
      <c r="C278">
        <v>7648407</v>
      </c>
    </row>
    <row r="279" spans="1:3">
      <c r="A279" t="s">
        <v>1060</v>
      </c>
      <c r="B279" t="s">
        <v>1082</v>
      </c>
      <c r="C279">
        <v>7648431</v>
      </c>
    </row>
    <row r="280" spans="1:3">
      <c r="A280" t="s">
        <v>1060</v>
      </c>
      <c r="B280" t="s">
        <v>1084</v>
      </c>
      <c r="C280">
        <v>7648432</v>
      </c>
    </row>
    <row r="281" spans="1:3">
      <c r="A281" t="s">
        <v>1060</v>
      </c>
      <c r="B281" t="s">
        <v>1086</v>
      </c>
      <c r="C281">
        <v>7648434</v>
      </c>
    </row>
    <row r="282" spans="1:3">
      <c r="A282" t="s">
        <v>1060</v>
      </c>
      <c r="B282" t="s">
        <v>1088</v>
      </c>
      <c r="C282">
        <v>7648437</v>
      </c>
    </row>
    <row r="283" spans="1:3">
      <c r="A283" t="s">
        <v>1060</v>
      </c>
      <c r="B283" t="s">
        <v>1090</v>
      </c>
      <c r="C283">
        <v>7648440</v>
      </c>
    </row>
    <row r="284" spans="1:3">
      <c r="A284" t="s">
        <v>1092</v>
      </c>
      <c r="B284" t="s">
        <v>1094</v>
      </c>
      <c r="C284">
        <v>7650402</v>
      </c>
    </row>
    <row r="285" spans="1:3">
      <c r="A285" t="s">
        <v>1092</v>
      </c>
      <c r="B285" t="s">
        <v>1096</v>
      </c>
      <c r="C285">
        <v>7650101</v>
      </c>
    </row>
    <row r="286" spans="1:3">
      <c r="A286" t="s">
        <v>1092</v>
      </c>
      <c r="B286" t="s">
        <v>1098</v>
      </c>
      <c r="C286">
        <v>7650407</v>
      </c>
    </row>
    <row r="287" spans="1:3">
      <c r="A287" t="s">
        <v>1092</v>
      </c>
      <c r="B287" t="s">
        <v>1100</v>
      </c>
      <c r="C287">
        <v>7650413</v>
      </c>
    </row>
    <row r="288" spans="1:3">
      <c r="A288" t="s">
        <v>1092</v>
      </c>
      <c r="B288" t="s">
        <v>1102</v>
      </c>
      <c r="C288">
        <v>7650404</v>
      </c>
    </row>
    <row r="289" spans="1:3">
      <c r="A289" t="s">
        <v>1092</v>
      </c>
      <c r="B289" t="s">
        <v>1104</v>
      </c>
      <c r="C289">
        <v>7650410</v>
      </c>
    </row>
    <row r="290" spans="1:3">
      <c r="A290" t="s">
        <v>1092</v>
      </c>
      <c r="B290" t="s">
        <v>1092</v>
      </c>
      <c r="C290">
        <v>7650000</v>
      </c>
    </row>
    <row r="291" spans="1:3">
      <c r="A291" t="s">
        <v>1092</v>
      </c>
      <c r="B291" t="s">
        <v>1106</v>
      </c>
      <c r="C291">
        <v>7650416</v>
      </c>
    </row>
    <row r="292" spans="1:3">
      <c r="A292" t="s">
        <v>1108</v>
      </c>
      <c r="B292" t="s">
        <v>1110</v>
      </c>
      <c r="C292">
        <v>7652402</v>
      </c>
    </row>
    <row r="293" spans="1:3">
      <c r="A293" t="s">
        <v>1108</v>
      </c>
      <c r="B293" t="s">
        <v>1112</v>
      </c>
      <c r="C293">
        <v>7652404</v>
      </c>
    </row>
    <row r="294" spans="1:3">
      <c r="A294" t="s">
        <v>1108</v>
      </c>
      <c r="B294" t="s">
        <v>1114</v>
      </c>
      <c r="C294">
        <v>7652407</v>
      </c>
    </row>
    <row r="295" spans="1:3">
      <c r="A295" t="s">
        <v>1108</v>
      </c>
      <c r="B295" t="s">
        <v>1116</v>
      </c>
      <c r="C295">
        <v>7652410</v>
      </c>
    </row>
    <row r="296" spans="1:3">
      <c r="A296" t="s">
        <v>1108</v>
      </c>
      <c r="B296" t="s">
        <v>1118</v>
      </c>
      <c r="C296">
        <v>7652415</v>
      </c>
    </row>
    <row r="297" spans="1:3">
      <c r="A297" t="s">
        <v>1108</v>
      </c>
      <c r="B297" t="s">
        <v>1120</v>
      </c>
      <c r="C297">
        <v>7652420</v>
      </c>
    </row>
    <row r="298" spans="1:3">
      <c r="A298" t="s">
        <v>1108</v>
      </c>
      <c r="B298" t="s">
        <v>1108</v>
      </c>
      <c r="C298">
        <v>7652000</v>
      </c>
    </row>
    <row r="299" spans="1:3">
      <c r="A299" t="s">
        <v>1108</v>
      </c>
      <c r="B299" t="s">
        <v>1122</v>
      </c>
      <c r="C299">
        <v>7652426</v>
      </c>
    </row>
    <row r="300" spans="1:3">
      <c r="A300" t="s">
        <v>1124</v>
      </c>
      <c r="B300" t="s">
        <v>1126</v>
      </c>
      <c r="C300">
        <v>7654402</v>
      </c>
    </row>
    <row r="301" spans="1:3">
      <c r="A301" t="s">
        <v>1124</v>
      </c>
      <c r="B301" t="s">
        <v>1128</v>
      </c>
      <c r="C301">
        <v>7654404</v>
      </c>
    </row>
    <row r="302" spans="1:3">
      <c r="A302" t="s">
        <v>1124</v>
      </c>
      <c r="B302" t="s">
        <v>1130</v>
      </c>
      <c r="C302">
        <v>7654407</v>
      </c>
    </row>
    <row r="303" spans="1:3">
      <c r="A303" t="s">
        <v>1124</v>
      </c>
      <c r="B303" t="s">
        <v>1132</v>
      </c>
      <c r="C303">
        <v>7654410</v>
      </c>
    </row>
    <row r="304" spans="1:3">
      <c r="A304" t="s">
        <v>1124</v>
      </c>
      <c r="B304" t="s">
        <v>1134</v>
      </c>
      <c r="C304">
        <v>7654413</v>
      </c>
    </row>
    <row r="305" spans="1:3">
      <c r="A305" t="s">
        <v>1124</v>
      </c>
      <c r="B305" t="s">
        <v>1124</v>
      </c>
      <c r="C305">
        <v>7654000</v>
      </c>
    </row>
    <row r="306" spans="1:3">
      <c r="A306" t="s">
        <v>1124</v>
      </c>
      <c r="B306" t="s">
        <v>1136</v>
      </c>
      <c r="C306">
        <v>7654416</v>
      </c>
    </row>
    <row r="307" spans="1:3">
      <c r="A307" t="s">
        <v>1138</v>
      </c>
      <c r="B307" t="s">
        <v>870</v>
      </c>
      <c r="C307">
        <v>7656401</v>
      </c>
    </row>
    <row r="308" spans="1:3">
      <c r="A308" t="s">
        <v>1138</v>
      </c>
      <c r="B308" t="s">
        <v>1141</v>
      </c>
      <c r="C308">
        <v>7656407</v>
      </c>
    </row>
    <row r="309" spans="1:3">
      <c r="A309" t="s">
        <v>1138</v>
      </c>
      <c r="B309" t="s">
        <v>1143</v>
      </c>
      <c r="C309">
        <v>7656410</v>
      </c>
    </row>
    <row r="310" spans="1:3">
      <c r="A310" t="s">
        <v>1138</v>
      </c>
      <c r="B310" t="s">
        <v>1145</v>
      </c>
      <c r="C310">
        <v>7656413</v>
      </c>
    </row>
    <row r="311" spans="1:3">
      <c r="A311" t="s">
        <v>1138</v>
      </c>
      <c r="B311" t="s">
        <v>1147</v>
      </c>
      <c r="C311">
        <v>7656416</v>
      </c>
    </row>
    <row r="312" spans="1:3">
      <c r="A312" t="s">
        <v>1138</v>
      </c>
      <c r="B312" t="s">
        <v>1149</v>
      </c>
      <c r="C312">
        <v>7656419</v>
      </c>
    </row>
    <row r="313" spans="1:3">
      <c r="A313" t="s">
        <v>1138</v>
      </c>
      <c r="B313" t="s">
        <v>1151</v>
      </c>
      <c r="C313">
        <v>7656424</v>
      </c>
    </row>
    <row r="314" spans="1:3">
      <c r="A314" t="s">
        <v>1138</v>
      </c>
      <c r="B314" t="s">
        <v>1153</v>
      </c>
      <c r="C314">
        <v>7656426</v>
      </c>
    </row>
    <row r="315" spans="1:3">
      <c r="A315" t="s">
        <v>1138</v>
      </c>
      <c r="B315" t="s">
        <v>1155</v>
      </c>
      <c r="C315">
        <v>7656402</v>
      </c>
    </row>
    <row r="316" spans="1:3">
      <c r="A316" t="s">
        <v>1138</v>
      </c>
      <c r="B316" t="s">
        <v>1157</v>
      </c>
      <c r="C316">
        <v>7656404</v>
      </c>
    </row>
    <row r="317" spans="1:3">
      <c r="A317" t="s">
        <v>1138</v>
      </c>
      <c r="B317" t="s">
        <v>1159</v>
      </c>
      <c r="C317">
        <v>7656422</v>
      </c>
    </row>
    <row r="318" spans="1:3">
      <c r="A318" t="s">
        <v>1138</v>
      </c>
      <c r="B318" t="s">
        <v>1138</v>
      </c>
      <c r="C318">
        <v>7656000</v>
      </c>
    </row>
    <row r="319" spans="1:3">
      <c r="A319" t="s">
        <v>1161</v>
      </c>
      <c r="B319" t="s">
        <v>1163</v>
      </c>
      <c r="C319">
        <v>7658402</v>
      </c>
    </row>
    <row r="320" spans="1:3">
      <c r="A320" t="s">
        <v>1161</v>
      </c>
      <c r="B320" t="s">
        <v>1165</v>
      </c>
      <c r="C320">
        <v>7658101</v>
      </c>
    </row>
    <row r="321" spans="1:3">
      <c r="A321" t="s">
        <v>1161</v>
      </c>
      <c r="B321" t="s">
        <v>1167</v>
      </c>
      <c r="C321">
        <v>7658404</v>
      </c>
    </row>
    <row r="322" spans="1:3">
      <c r="A322" t="s">
        <v>1161</v>
      </c>
      <c r="B322" t="s">
        <v>1169</v>
      </c>
      <c r="C322">
        <v>7658406</v>
      </c>
    </row>
    <row r="323" spans="1:3">
      <c r="A323" t="s">
        <v>1161</v>
      </c>
      <c r="B323" t="s">
        <v>510</v>
      </c>
      <c r="C323">
        <v>7658408</v>
      </c>
    </row>
    <row r="324" spans="1:3">
      <c r="A324" t="s">
        <v>1161</v>
      </c>
      <c r="B324" t="s">
        <v>1172</v>
      </c>
      <c r="C324">
        <v>7658410</v>
      </c>
    </row>
    <row r="325" spans="1:3">
      <c r="A325" t="s">
        <v>1161</v>
      </c>
      <c r="B325" t="s">
        <v>1174</v>
      </c>
      <c r="C325">
        <v>7658416</v>
      </c>
    </row>
    <row r="326" spans="1:3">
      <c r="A326" t="s">
        <v>1161</v>
      </c>
      <c r="B326" t="s">
        <v>1176</v>
      </c>
      <c r="C326">
        <v>7658419</v>
      </c>
    </row>
    <row r="327" spans="1:3">
      <c r="A327" t="s">
        <v>1161</v>
      </c>
      <c r="B327" t="s">
        <v>1178</v>
      </c>
      <c r="C327">
        <v>7658413</v>
      </c>
    </row>
    <row r="328" spans="1:3">
      <c r="A328" t="s">
        <v>1161</v>
      </c>
      <c r="B328" t="s">
        <v>1180</v>
      </c>
      <c r="C328">
        <v>7658422</v>
      </c>
    </row>
    <row r="329" spans="1:3">
      <c r="A329" t="s">
        <v>1161</v>
      </c>
      <c r="B329" t="s">
        <v>1182</v>
      </c>
      <c r="C329">
        <v>7658425</v>
      </c>
    </row>
    <row r="330" spans="1:3">
      <c r="A330" t="s">
        <v>1161</v>
      </c>
      <c r="B330" t="s">
        <v>1184</v>
      </c>
      <c r="C330">
        <v>7658428</v>
      </c>
    </row>
    <row r="331" spans="1:3">
      <c r="A331" t="s">
        <v>1161</v>
      </c>
      <c r="B331" t="s">
        <v>1161</v>
      </c>
      <c r="C331">
        <v>7658000</v>
      </c>
    </row>
  </sheetData>
  <phoneticPr fontId="10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modfrmDateChoo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231"/>
  </cols>
  <sheetData/>
  <phoneticPr fontId="10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modIcon" enableFormatConditionsCalculation="0">
    <tabColor indexed="47"/>
  </sheetPr>
  <dimension ref="A1"/>
  <sheetViews>
    <sheetView showGridLines="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modDocsComsAPI">
    <tabColor indexed="47"/>
  </sheetPr>
  <dimension ref="A1"/>
  <sheetViews>
    <sheetView showGridLines="0" zoomScaleNormal="100" workbookViewId="0"/>
  </sheetViews>
  <sheetFormatPr defaultColWidth="8.140625" defaultRowHeight="11.25" customHeight="1"/>
  <cols>
    <col min="1" max="16384" width="8.140625" style="618"/>
  </cols>
  <sheetData/>
  <sheetProtection formatColumns="0" formatRows="0"/>
  <phoneticPr fontId="10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AllSheetsInThisWorkbook">
    <tabColor indexed="47"/>
  </sheetPr>
  <dimension ref="A1:B548"/>
  <sheetViews>
    <sheetView showGridLines="0" zoomScaleNormal="100" workbookViewId="0"/>
  </sheetViews>
  <sheetFormatPr defaultRowHeight="11.25"/>
  <cols>
    <col min="1" max="1" width="36.28515625" style="87" customWidth="1"/>
    <col min="2" max="2" width="21.140625" style="87" bestFit="1" customWidth="1"/>
    <col min="3" max="16384" width="9.140625" style="86"/>
  </cols>
  <sheetData>
    <row r="1" spans="1:2">
      <c r="A1" s="85" t="s">
        <v>1929</v>
      </c>
      <c r="B1" s="85" t="s">
        <v>1930</v>
      </c>
    </row>
    <row r="2" spans="1:2" ht="12.75">
      <c r="A2" t="s">
        <v>1931</v>
      </c>
      <c r="B2" t="s">
        <v>1921</v>
      </c>
    </row>
    <row r="3" spans="1:2" ht="12.75">
      <c r="A3" t="s">
        <v>1366</v>
      </c>
      <c r="B3" t="s">
        <v>1922</v>
      </c>
    </row>
    <row r="4" spans="1:2" ht="12.75">
      <c r="A4" t="s">
        <v>1368</v>
      </c>
      <c r="B4" t="s">
        <v>1923</v>
      </c>
    </row>
    <row r="5" spans="1:2" ht="12.75">
      <c r="A5" t="s">
        <v>2433</v>
      </c>
      <c r="B5" t="s">
        <v>1664</v>
      </c>
    </row>
    <row r="6" spans="1:2" ht="12.75">
      <c r="A6" t="s">
        <v>1689</v>
      </c>
      <c r="B6" t="s">
        <v>2441</v>
      </c>
    </row>
    <row r="7" spans="1:2" ht="12.75">
      <c r="A7" t="s">
        <v>1451</v>
      </c>
      <c r="B7" t="s">
        <v>1736</v>
      </c>
    </row>
    <row r="8" spans="1:2" ht="12.75">
      <c r="A8" t="s">
        <v>1668</v>
      </c>
      <c r="B8" t="s">
        <v>1365</v>
      </c>
    </row>
    <row r="9" spans="1:2" ht="12.75">
      <c r="A9" t="s">
        <v>1667</v>
      </c>
      <c r="B9" t="s">
        <v>2376</v>
      </c>
    </row>
    <row r="10" spans="1:2" ht="12.75">
      <c r="A10" t="s">
        <v>1919</v>
      </c>
      <c r="B10" t="s">
        <v>1452</v>
      </c>
    </row>
    <row r="11" spans="1:2" ht="12.75">
      <c r="A11" t="s">
        <v>1920</v>
      </c>
      <c r="B11" t="s">
        <v>1453</v>
      </c>
    </row>
    <row r="12" spans="1:2" ht="12.75">
      <c r="A12" t="s">
        <v>2501</v>
      </c>
      <c r="B12" t="s">
        <v>1454</v>
      </c>
    </row>
    <row r="13" spans="1:2" ht="12.75">
      <c r="A13" t="s">
        <v>2434</v>
      </c>
      <c r="B13" t="s">
        <v>1455</v>
      </c>
    </row>
    <row r="14" spans="1:2" ht="12.75">
      <c r="A14" t="s">
        <v>2435</v>
      </c>
      <c r="B14" t="s">
        <v>1695</v>
      </c>
    </row>
    <row r="15" spans="1:2" ht="12.75">
      <c r="A15" t="s">
        <v>2436</v>
      </c>
      <c r="B15" t="s">
        <v>1370</v>
      </c>
    </row>
    <row r="16" spans="1:2" ht="12.75">
      <c r="A16" t="s">
        <v>2437</v>
      </c>
      <c r="B16" t="s">
        <v>1696</v>
      </c>
    </row>
    <row r="17" spans="1:2" ht="12.75">
      <c r="A17" t="s">
        <v>2410</v>
      </c>
      <c r="B17" t="s">
        <v>1913</v>
      </c>
    </row>
    <row r="18" spans="1:2" ht="12.75">
      <c r="A18" t="s">
        <v>1861</v>
      </c>
      <c r="B18" t="s">
        <v>1697</v>
      </c>
    </row>
    <row r="19" spans="1:2" ht="12.75">
      <c r="A19" t="s">
        <v>2438</v>
      </c>
      <c r="B19" t="s">
        <v>1698</v>
      </c>
    </row>
    <row r="20" spans="1:2" ht="12.75">
      <c r="A20" t="s">
        <v>1862</v>
      </c>
      <c r="B20" t="s">
        <v>1699</v>
      </c>
    </row>
    <row r="21" spans="1:2" ht="12.75">
      <c r="A21" t="s">
        <v>2439</v>
      </c>
      <c r="B21" t="s">
        <v>1456</v>
      </c>
    </row>
    <row r="22" spans="1:2" ht="12.75">
      <c r="A22" t="s">
        <v>2440</v>
      </c>
      <c r="B22" t="s">
        <v>1457</v>
      </c>
    </row>
    <row r="23" spans="1:2" ht="12.75">
      <c r="A23" t="s">
        <v>1374</v>
      </c>
      <c r="B23" t="s">
        <v>1367</v>
      </c>
    </row>
    <row r="24" spans="1:2" ht="12.75">
      <c r="A24" t="s">
        <v>1376</v>
      </c>
      <c r="B24" t="s">
        <v>1959</v>
      </c>
    </row>
    <row r="25" spans="1:2" ht="12.75">
      <c r="A25"/>
      <c r="B25" t="s">
        <v>1371</v>
      </c>
    </row>
    <row r="26" spans="1:2" ht="12.75">
      <c r="A26"/>
      <c r="B26" t="s">
        <v>1960</v>
      </c>
    </row>
    <row r="27" spans="1:2" ht="12.75">
      <c r="A27"/>
      <c r="B27" t="s">
        <v>1369</v>
      </c>
    </row>
    <row r="28" spans="1:2" ht="12.75">
      <c r="A28"/>
      <c r="B28" t="s">
        <v>1961</v>
      </c>
    </row>
    <row r="29" spans="1:2" ht="12.75">
      <c r="A29"/>
      <c r="B29" t="s">
        <v>1962</v>
      </c>
    </row>
    <row r="30" spans="1:2" ht="12.75">
      <c r="A30"/>
      <c r="B30" t="s">
        <v>1372</v>
      </c>
    </row>
    <row r="31" spans="1:2" ht="12.75">
      <c r="A31"/>
      <c r="B31" t="s">
        <v>1852</v>
      </c>
    </row>
    <row r="32" spans="1:2" ht="12.75">
      <c r="A32"/>
      <c r="B32" t="s">
        <v>1375</v>
      </c>
    </row>
    <row r="33" spans="1:2" ht="12.75">
      <c r="A33"/>
      <c r="B33" t="s">
        <v>1833</v>
      </c>
    </row>
    <row r="34" spans="1:2" ht="12.75">
      <c r="A34"/>
      <c r="B34" t="s">
        <v>1377</v>
      </c>
    </row>
    <row r="35" spans="1:2" ht="12.75">
      <c r="A35"/>
      <c r="B35" t="s">
        <v>1834</v>
      </c>
    </row>
    <row r="36" spans="1:2" ht="12.75">
      <c r="A36"/>
      <c r="B36" t="s">
        <v>1924</v>
      </c>
    </row>
    <row r="37" spans="1:2" ht="12.75">
      <c r="A37"/>
      <c r="B37" t="s">
        <v>1853</v>
      </c>
    </row>
    <row r="38" spans="1:2" ht="12.75">
      <c r="A38"/>
      <c r="B38" t="s">
        <v>2442</v>
      </c>
    </row>
    <row r="39" spans="1:2" ht="12.75">
      <c r="A39"/>
      <c r="B39" t="s">
        <v>2443</v>
      </c>
    </row>
    <row r="40" spans="1:2" ht="12.75">
      <c r="A40"/>
      <c r="B40" t="s">
        <v>2444</v>
      </c>
    </row>
    <row r="41" spans="1:2" ht="12.75">
      <c r="A41"/>
      <c r="B41" t="s">
        <v>1958</v>
      </c>
    </row>
    <row r="42" spans="1:2" ht="12.75">
      <c r="A42"/>
      <c r="B42" t="s">
        <v>1737</v>
      </c>
    </row>
    <row r="43" spans="1:2" ht="12.75">
      <c r="A43"/>
      <c r="B43" t="s">
        <v>2356</v>
      </c>
    </row>
    <row r="44" spans="1:2" ht="12.75">
      <c r="A44"/>
      <c r="B44" t="s">
        <v>1854</v>
      </c>
    </row>
    <row r="45" spans="1:2" ht="12.75">
      <c r="A45"/>
      <c r="B45" t="s">
        <v>1373</v>
      </c>
    </row>
    <row r="46" spans="1:2" ht="12.75">
      <c r="A46"/>
      <c r="B46" t="s">
        <v>1458</v>
      </c>
    </row>
    <row r="47" spans="1:2" ht="12.75">
      <c r="A47"/>
      <c r="B47"/>
    </row>
    <row r="48" spans="1:2" ht="12.75">
      <c r="A48"/>
      <c r="B48"/>
    </row>
    <row r="49" spans="1:2" ht="12.75">
      <c r="A49"/>
      <c r="B49"/>
    </row>
    <row r="50" spans="1:2" ht="12.75">
      <c r="A50"/>
      <c r="B50"/>
    </row>
    <row r="51" spans="1:2" ht="12.75">
      <c r="A51"/>
      <c r="B51"/>
    </row>
    <row r="52" spans="1:2" ht="12.75">
      <c r="A52"/>
      <c r="B52"/>
    </row>
    <row r="53" spans="1:2" ht="12.75">
      <c r="A53"/>
      <c r="B53"/>
    </row>
    <row r="54" spans="1:2" ht="12.75">
      <c r="A54"/>
      <c r="B54"/>
    </row>
    <row r="55" spans="1:2" ht="12.75">
      <c r="A55"/>
      <c r="B55"/>
    </row>
    <row r="56" spans="1:2" ht="12.75">
      <c r="A56"/>
      <c r="B56"/>
    </row>
    <row r="57" spans="1:2" ht="12.75">
      <c r="A57"/>
      <c r="B57"/>
    </row>
    <row r="58" spans="1:2" ht="12.75">
      <c r="A58"/>
      <c r="B58"/>
    </row>
    <row r="59" spans="1:2" ht="12.75">
      <c r="A59"/>
      <c r="B59"/>
    </row>
    <row r="60" spans="1:2" ht="12.75">
      <c r="A60"/>
      <c r="B60"/>
    </row>
    <row r="61" spans="1:2" ht="12.75">
      <c r="A61"/>
      <c r="B61"/>
    </row>
    <row r="62" spans="1:2" ht="12.75">
      <c r="A62"/>
      <c r="B62"/>
    </row>
    <row r="63" spans="1:2" ht="12.75">
      <c r="A63"/>
      <c r="B63"/>
    </row>
    <row r="64" spans="1:2" ht="12.75">
      <c r="A64"/>
      <c r="B64"/>
    </row>
    <row r="65" spans="1:2" ht="12.75">
      <c r="A65"/>
      <c r="B65"/>
    </row>
    <row r="66" spans="1:2" ht="12.75">
      <c r="A66"/>
      <c r="B66"/>
    </row>
    <row r="67" spans="1:2" ht="12.75">
      <c r="A67"/>
      <c r="B67"/>
    </row>
    <row r="68" spans="1:2" ht="12.75">
      <c r="A68"/>
      <c r="B68"/>
    </row>
    <row r="69" spans="1:2" ht="12.75">
      <c r="A69"/>
      <c r="B69"/>
    </row>
    <row r="70" spans="1:2" ht="12.75">
      <c r="A70"/>
      <c r="B70"/>
    </row>
    <row r="71" spans="1:2" ht="12.75">
      <c r="A71"/>
      <c r="B71"/>
    </row>
    <row r="72" spans="1:2" ht="12.75">
      <c r="A72"/>
      <c r="B72"/>
    </row>
    <row r="73" spans="1:2" ht="12.75">
      <c r="A73"/>
      <c r="B73"/>
    </row>
    <row r="74" spans="1:2" ht="12.75">
      <c r="A74"/>
      <c r="B74"/>
    </row>
    <row r="75" spans="1:2" ht="12.75">
      <c r="A75"/>
      <c r="B75"/>
    </row>
    <row r="76" spans="1:2" ht="12.75">
      <c r="A76"/>
      <c r="B76"/>
    </row>
    <row r="77" spans="1:2" ht="12.75">
      <c r="A77"/>
      <c r="B77"/>
    </row>
    <row r="78" spans="1:2" ht="12.75">
      <c r="A78"/>
      <c r="B78"/>
    </row>
    <row r="79" spans="1:2" ht="12.75">
      <c r="A79"/>
      <c r="B79"/>
    </row>
    <row r="80" spans="1:2" ht="12.75">
      <c r="A80"/>
      <c r="B80"/>
    </row>
    <row r="81" spans="1:2" ht="12.75">
      <c r="A81"/>
      <c r="B81"/>
    </row>
    <row r="82" spans="1:2" ht="12.75">
      <c r="A82"/>
      <c r="B82"/>
    </row>
    <row r="83" spans="1:2" ht="12.75">
      <c r="A83"/>
      <c r="B83"/>
    </row>
    <row r="84" spans="1:2" ht="12.75">
      <c r="A84"/>
      <c r="B84"/>
    </row>
    <row r="85" spans="1:2" ht="12.75">
      <c r="A85"/>
      <c r="B85"/>
    </row>
    <row r="86" spans="1:2" ht="12.75">
      <c r="A86"/>
      <c r="B86"/>
    </row>
    <row r="87" spans="1:2" ht="12.75">
      <c r="A87"/>
      <c r="B87"/>
    </row>
    <row r="88" spans="1:2" ht="12.75">
      <c r="A88"/>
      <c r="B88"/>
    </row>
    <row r="89" spans="1:2" ht="12.75">
      <c r="A89"/>
      <c r="B89"/>
    </row>
    <row r="90" spans="1:2" ht="12.75">
      <c r="A90"/>
      <c r="B90"/>
    </row>
    <row r="91" spans="1:2" ht="12.75">
      <c r="A91"/>
      <c r="B91"/>
    </row>
    <row r="92" spans="1:2" ht="12.75">
      <c r="A92"/>
      <c r="B92"/>
    </row>
    <row r="93" spans="1:2" ht="12.75">
      <c r="A93"/>
      <c r="B93"/>
    </row>
    <row r="94" spans="1:2" ht="12.75">
      <c r="A94"/>
      <c r="B94"/>
    </row>
    <row r="95" spans="1:2" ht="12.75">
      <c r="A95"/>
      <c r="B95"/>
    </row>
    <row r="96" spans="1:2" ht="12.75">
      <c r="A96"/>
      <c r="B96"/>
    </row>
    <row r="97" spans="1:2" ht="12.75">
      <c r="A97"/>
      <c r="B97"/>
    </row>
    <row r="98" spans="1:2" ht="12.75">
      <c r="A98"/>
      <c r="B98"/>
    </row>
    <row r="99" spans="1:2" ht="12.75">
      <c r="A99"/>
      <c r="B99"/>
    </row>
    <row r="100" spans="1:2" ht="12.75">
      <c r="A100"/>
      <c r="B100"/>
    </row>
    <row r="101" spans="1:2" ht="12.75">
      <c r="A101"/>
      <c r="B101"/>
    </row>
    <row r="102" spans="1:2" ht="12.75">
      <c r="A102"/>
      <c r="B102"/>
    </row>
    <row r="103" spans="1:2" ht="12.75">
      <c r="A103"/>
      <c r="B103"/>
    </row>
    <row r="104" spans="1:2" ht="12.75">
      <c r="A104"/>
      <c r="B104"/>
    </row>
    <row r="105" spans="1:2" ht="12.75">
      <c r="A105"/>
      <c r="B105"/>
    </row>
    <row r="106" spans="1:2" ht="12.75">
      <c r="A106"/>
      <c r="B106"/>
    </row>
    <row r="107" spans="1:2" ht="12.75">
      <c r="A107"/>
      <c r="B107"/>
    </row>
    <row r="108" spans="1:2" ht="12.75">
      <c r="A108"/>
      <c r="B108"/>
    </row>
    <row r="109" spans="1:2" ht="12.75">
      <c r="A109"/>
      <c r="B109"/>
    </row>
    <row r="110" spans="1:2" ht="12.75">
      <c r="A110"/>
      <c r="B110"/>
    </row>
    <row r="111" spans="1:2" ht="12.75">
      <c r="A111"/>
      <c r="B111"/>
    </row>
    <row r="112" spans="1:2" ht="12.75">
      <c r="A112"/>
      <c r="B112"/>
    </row>
    <row r="113" spans="1:2" ht="12.75">
      <c r="A113"/>
      <c r="B113"/>
    </row>
    <row r="114" spans="1:2" ht="12.75">
      <c r="A114"/>
      <c r="B114"/>
    </row>
    <row r="115" spans="1:2" ht="12.75">
      <c r="A115"/>
      <c r="B115"/>
    </row>
    <row r="116" spans="1:2" ht="12.75">
      <c r="A116"/>
      <c r="B116"/>
    </row>
    <row r="117" spans="1:2" ht="12.75">
      <c r="A117"/>
      <c r="B117"/>
    </row>
    <row r="118" spans="1:2" ht="12.75">
      <c r="A118"/>
      <c r="B118"/>
    </row>
    <row r="119" spans="1:2" ht="12.75">
      <c r="A119"/>
      <c r="B119"/>
    </row>
    <row r="120" spans="1:2" ht="12.75">
      <c r="A120"/>
      <c r="B120"/>
    </row>
    <row r="121" spans="1:2" ht="12.75">
      <c r="A121"/>
      <c r="B121"/>
    </row>
    <row r="122" spans="1:2" ht="12.75">
      <c r="A122"/>
      <c r="B122"/>
    </row>
    <row r="123" spans="1:2" ht="12.75">
      <c r="A123"/>
      <c r="B123"/>
    </row>
    <row r="124" spans="1:2" ht="12.75">
      <c r="A124"/>
      <c r="B124"/>
    </row>
    <row r="125" spans="1:2" ht="12.75">
      <c r="A125"/>
      <c r="B125"/>
    </row>
    <row r="126" spans="1:2" ht="12.75">
      <c r="A126"/>
      <c r="B126"/>
    </row>
    <row r="127" spans="1:2" ht="12.75">
      <c r="A127"/>
      <c r="B127"/>
    </row>
    <row r="128" spans="1:2" ht="12.75">
      <c r="A128"/>
      <c r="B128"/>
    </row>
    <row r="129" spans="1:2" ht="12.75">
      <c r="A129"/>
      <c r="B129"/>
    </row>
    <row r="130" spans="1:2" ht="12.75">
      <c r="A130"/>
      <c r="B130"/>
    </row>
    <row r="131" spans="1:2" ht="12.75">
      <c r="A131"/>
      <c r="B131"/>
    </row>
    <row r="132" spans="1:2" ht="12.75">
      <c r="A132"/>
      <c r="B132"/>
    </row>
    <row r="133" spans="1:2" ht="12.75">
      <c r="A133"/>
      <c r="B133"/>
    </row>
    <row r="134" spans="1:2" ht="12.75">
      <c r="A134"/>
      <c r="B134"/>
    </row>
    <row r="135" spans="1:2" ht="12.75">
      <c r="A135"/>
      <c r="B135"/>
    </row>
    <row r="136" spans="1:2" ht="12.75">
      <c r="A136"/>
      <c r="B136"/>
    </row>
    <row r="137" spans="1:2" ht="12.75">
      <c r="A137"/>
      <c r="B137"/>
    </row>
    <row r="138" spans="1:2" ht="12.75">
      <c r="A138"/>
      <c r="B138"/>
    </row>
    <row r="139" spans="1:2" ht="12.75">
      <c r="A139"/>
      <c r="B139"/>
    </row>
    <row r="140" spans="1:2" ht="12.75">
      <c r="A140"/>
      <c r="B140"/>
    </row>
    <row r="141" spans="1:2" ht="12.75">
      <c r="A141"/>
      <c r="B141"/>
    </row>
    <row r="142" spans="1:2" ht="12.75">
      <c r="A142"/>
      <c r="B142"/>
    </row>
    <row r="143" spans="1:2" ht="12.75">
      <c r="A143"/>
      <c r="B143"/>
    </row>
    <row r="144" spans="1:2" ht="12.75">
      <c r="A144"/>
      <c r="B144"/>
    </row>
    <row r="145" spans="1:2" ht="12.75">
      <c r="A145"/>
      <c r="B145"/>
    </row>
    <row r="146" spans="1:2" ht="12.75">
      <c r="A146"/>
      <c r="B146"/>
    </row>
    <row r="147" spans="1:2" ht="12.75">
      <c r="A147"/>
      <c r="B147"/>
    </row>
    <row r="148" spans="1:2" ht="12.75">
      <c r="A148"/>
      <c r="B148"/>
    </row>
    <row r="149" spans="1:2" ht="12.75">
      <c r="A149"/>
      <c r="B149"/>
    </row>
    <row r="150" spans="1:2" ht="12.75">
      <c r="A150"/>
      <c r="B150"/>
    </row>
    <row r="151" spans="1:2" ht="12.75">
      <c r="A151"/>
      <c r="B151"/>
    </row>
    <row r="152" spans="1:2" ht="12.75">
      <c r="A152"/>
      <c r="B152"/>
    </row>
    <row r="153" spans="1:2" ht="12.75">
      <c r="A153"/>
      <c r="B153"/>
    </row>
    <row r="154" spans="1:2" ht="12.75">
      <c r="A154"/>
      <c r="B154"/>
    </row>
    <row r="155" spans="1:2" ht="12.75">
      <c r="A155"/>
      <c r="B155"/>
    </row>
    <row r="156" spans="1:2" ht="12.75">
      <c r="A156"/>
      <c r="B156"/>
    </row>
    <row r="157" spans="1:2" ht="12.75">
      <c r="A157"/>
      <c r="B157"/>
    </row>
    <row r="158" spans="1:2" ht="12.75">
      <c r="A158"/>
      <c r="B158"/>
    </row>
    <row r="159" spans="1:2" ht="12.75">
      <c r="A159"/>
      <c r="B159"/>
    </row>
    <row r="160" spans="1:2" ht="12.75">
      <c r="A160"/>
      <c r="B160"/>
    </row>
    <row r="161" spans="1:2" ht="12.75">
      <c r="A161"/>
      <c r="B161"/>
    </row>
    <row r="162" spans="1:2" ht="12.75">
      <c r="A162"/>
      <c r="B162"/>
    </row>
    <row r="163" spans="1:2" ht="12.75">
      <c r="A163"/>
      <c r="B163"/>
    </row>
    <row r="164" spans="1:2" ht="12.75">
      <c r="A164"/>
      <c r="B164"/>
    </row>
    <row r="165" spans="1:2" ht="12.75">
      <c r="A165"/>
      <c r="B165"/>
    </row>
    <row r="166" spans="1:2" ht="12.75">
      <c r="A166"/>
      <c r="B166"/>
    </row>
    <row r="167" spans="1:2" ht="12.75">
      <c r="A167"/>
      <c r="B167"/>
    </row>
    <row r="168" spans="1:2" ht="12.75">
      <c r="A168"/>
      <c r="B168"/>
    </row>
    <row r="169" spans="1:2" ht="12.75">
      <c r="A169"/>
      <c r="B169"/>
    </row>
    <row r="170" spans="1:2" ht="12.75">
      <c r="A170"/>
      <c r="B170"/>
    </row>
    <row r="171" spans="1:2" ht="12.75">
      <c r="A171"/>
      <c r="B171"/>
    </row>
    <row r="172" spans="1:2" ht="12.75">
      <c r="A172"/>
      <c r="B172"/>
    </row>
    <row r="173" spans="1:2" ht="12.75">
      <c r="A173"/>
      <c r="B173"/>
    </row>
    <row r="174" spans="1:2" ht="12.75">
      <c r="A174"/>
      <c r="B174"/>
    </row>
    <row r="175" spans="1:2" ht="12.75">
      <c r="A175"/>
      <c r="B175"/>
    </row>
    <row r="176" spans="1:2" ht="12.75">
      <c r="A176"/>
      <c r="B176"/>
    </row>
    <row r="177" spans="1:2" ht="12.75">
      <c r="A177"/>
      <c r="B177"/>
    </row>
    <row r="178" spans="1:2" ht="12.75">
      <c r="A178"/>
      <c r="B178"/>
    </row>
    <row r="179" spans="1:2" ht="12.75">
      <c r="A179"/>
      <c r="B179"/>
    </row>
    <row r="180" spans="1:2" ht="12.75">
      <c r="A180"/>
      <c r="B180"/>
    </row>
    <row r="181" spans="1:2" ht="12.75">
      <c r="A181"/>
      <c r="B181"/>
    </row>
    <row r="182" spans="1:2" ht="12.75">
      <c r="A182"/>
      <c r="B182"/>
    </row>
    <row r="183" spans="1:2" ht="12.75">
      <c r="A183"/>
      <c r="B183"/>
    </row>
    <row r="184" spans="1:2" ht="12.75">
      <c r="A184"/>
      <c r="B184"/>
    </row>
    <row r="185" spans="1:2" ht="12.75">
      <c r="A185"/>
      <c r="B185"/>
    </row>
    <row r="186" spans="1:2" ht="12.75">
      <c r="A186"/>
      <c r="B186"/>
    </row>
    <row r="187" spans="1:2" ht="12.75">
      <c r="A187"/>
      <c r="B187"/>
    </row>
    <row r="188" spans="1:2" ht="12.75">
      <c r="A188"/>
      <c r="B188"/>
    </row>
    <row r="189" spans="1:2" ht="12.75">
      <c r="A189"/>
      <c r="B189"/>
    </row>
    <row r="190" spans="1:2" ht="12.75">
      <c r="A190"/>
      <c r="B190"/>
    </row>
    <row r="191" spans="1:2" ht="12.75">
      <c r="A191"/>
      <c r="B191"/>
    </row>
    <row r="192" spans="1:2" ht="12.75">
      <c r="A192"/>
      <c r="B192"/>
    </row>
    <row r="193" spans="1:2" ht="12.75">
      <c r="A193"/>
      <c r="B193"/>
    </row>
    <row r="194" spans="1:2" ht="12.75">
      <c r="A194"/>
      <c r="B194"/>
    </row>
    <row r="195" spans="1:2" ht="12.75">
      <c r="A195"/>
      <c r="B195"/>
    </row>
    <row r="196" spans="1:2" ht="12.75">
      <c r="A196"/>
      <c r="B196"/>
    </row>
    <row r="197" spans="1:2" ht="12.75">
      <c r="A197"/>
      <c r="B197"/>
    </row>
    <row r="198" spans="1:2" ht="12.75">
      <c r="A198"/>
      <c r="B198"/>
    </row>
    <row r="199" spans="1:2" ht="12.75">
      <c r="A199"/>
      <c r="B199"/>
    </row>
    <row r="200" spans="1:2" ht="12.75">
      <c r="A200"/>
      <c r="B200"/>
    </row>
    <row r="201" spans="1:2" ht="12.75">
      <c r="A201"/>
      <c r="B201"/>
    </row>
    <row r="202" spans="1:2" ht="12.75">
      <c r="A202"/>
      <c r="B202"/>
    </row>
    <row r="203" spans="1:2" ht="12.75">
      <c r="A203"/>
      <c r="B203"/>
    </row>
    <row r="204" spans="1:2" ht="12.75">
      <c r="A204"/>
      <c r="B204"/>
    </row>
    <row r="205" spans="1:2" ht="12.75">
      <c r="A205"/>
      <c r="B205"/>
    </row>
    <row r="206" spans="1:2" ht="12.75">
      <c r="A206"/>
      <c r="B206"/>
    </row>
    <row r="207" spans="1:2" ht="12.75">
      <c r="A207"/>
      <c r="B207"/>
    </row>
    <row r="208" spans="1:2" ht="12.75">
      <c r="A208"/>
      <c r="B208"/>
    </row>
    <row r="209" spans="1:2" ht="12.75">
      <c r="A209"/>
      <c r="B209"/>
    </row>
    <row r="210" spans="1:2" ht="12.75">
      <c r="A210"/>
      <c r="B210"/>
    </row>
    <row r="211" spans="1:2" ht="12.75">
      <c r="A211"/>
      <c r="B211"/>
    </row>
    <row r="212" spans="1:2" ht="12.75">
      <c r="A212"/>
      <c r="B212"/>
    </row>
    <row r="213" spans="1:2" ht="12.75">
      <c r="A213"/>
      <c r="B213"/>
    </row>
    <row r="214" spans="1:2" ht="12.75">
      <c r="A214"/>
      <c r="B214"/>
    </row>
    <row r="215" spans="1:2" ht="12.75">
      <c r="A215"/>
      <c r="B215"/>
    </row>
    <row r="216" spans="1:2" ht="12.75">
      <c r="A216"/>
      <c r="B216"/>
    </row>
    <row r="217" spans="1:2" ht="12.75">
      <c r="A217"/>
      <c r="B217"/>
    </row>
    <row r="218" spans="1:2" ht="12.75">
      <c r="A218"/>
      <c r="B218"/>
    </row>
    <row r="219" spans="1:2" ht="12.75">
      <c r="A219"/>
      <c r="B219"/>
    </row>
    <row r="220" spans="1:2" ht="12.75">
      <c r="A220"/>
      <c r="B220"/>
    </row>
    <row r="221" spans="1:2" ht="12.75">
      <c r="A221"/>
      <c r="B221"/>
    </row>
    <row r="222" spans="1:2" ht="12.75">
      <c r="A222"/>
      <c r="B222"/>
    </row>
    <row r="223" spans="1:2" ht="12.75">
      <c r="A223"/>
      <c r="B223"/>
    </row>
    <row r="224" spans="1:2" ht="12.75">
      <c r="A224"/>
      <c r="B224"/>
    </row>
    <row r="225" spans="1:2" ht="12.75">
      <c r="A225"/>
      <c r="B225"/>
    </row>
    <row r="226" spans="1:2" ht="12.75">
      <c r="A226"/>
      <c r="B226"/>
    </row>
    <row r="227" spans="1:2" ht="12.75">
      <c r="A227"/>
      <c r="B227"/>
    </row>
    <row r="228" spans="1:2" ht="12.75">
      <c r="A228"/>
      <c r="B228"/>
    </row>
    <row r="229" spans="1:2" ht="12.75">
      <c r="A229"/>
      <c r="B229"/>
    </row>
    <row r="230" spans="1:2" ht="12.75">
      <c r="A230"/>
      <c r="B230"/>
    </row>
    <row r="231" spans="1:2" ht="12.75">
      <c r="A231"/>
      <c r="B231"/>
    </row>
    <row r="232" spans="1:2" ht="12.75">
      <c r="A232"/>
      <c r="B232"/>
    </row>
    <row r="233" spans="1:2" ht="12.75">
      <c r="A233"/>
      <c r="B233"/>
    </row>
    <row r="234" spans="1:2" ht="12.75">
      <c r="A234"/>
      <c r="B234"/>
    </row>
    <row r="235" spans="1:2" ht="12.75">
      <c r="A235"/>
      <c r="B235"/>
    </row>
    <row r="236" spans="1:2" ht="12.75">
      <c r="A236"/>
      <c r="B236"/>
    </row>
    <row r="237" spans="1:2" ht="12.75">
      <c r="A237"/>
      <c r="B237"/>
    </row>
    <row r="238" spans="1:2" ht="12.75">
      <c r="A238"/>
      <c r="B238"/>
    </row>
    <row r="239" spans="1:2" ht="12.75">
      <c r="A239"/>
      <c r="B239"/>
    </row>
    <row r="240" spans="1:2" ht="12.75">
      <c r="A240"/>
      <c r="B240"/>
    </row>
    <row r="241" spans="1:2" ht="12.75">
      <c r="A241"/>
      <c r="B241"/>
    </row>
    <row r="242" spans="1:2" ht="12.75">
      <c r="A242"/>
      <c r="B242"/>
    </row>
    <row r="243" spans="1:2" ht="12.75">
      <c r="A243"/>
      <c r="B243"/>
    </row>
    <row r="244" spans="1:2" ht="12.75">
      <c r="A244"/>
      <c r="B244"/>
    </row>
    <row r="245" spans="1:2" ht="12.75">
      <c r="A245"/>
      <c r="B245"/>
    </row>
    <row r="246" spans="1:2" ht="12.75">
      <c r="A246"/>
      <c r="B246"/>
    </row>
    <row r="247" spans="1:2" ht="12.75">
      <c r="A247"/>
      <c r="B247"/>
    </row>
    <row r="248" spans="1:2" ht="12.75">
      <c r="A248"/>
      <c r="B248"/>
    </row>
    <row r="249" spans="1:2" ht="12.75">
      <c r="A249"/>
      <c r="B249"/>
    </row>
    <row r="250" spans="1:2" ht="12.75">
      <c r="A250"/>
      <c r="B250"/>
    </row>
    <row r="251" spans="1:2" ht="12.75">
      <c r="A251"/>
      <c r="B251"/>
    </row>
    <row r="252" spans="1:2" ht="12.75">
      <c r="A252"/>
      <c r="B252"/>
    </row>
    <row r="253" spans="1:2" ht="12.75">
      <c r="A253"/>
      <c r="B253"/>
    </row>
    <row r="254" spans="1:2" ht="12.75">
      <c r="A254"/>
      <c r="B254"/>
    </row>
    <row r="255" spans="1:2" ht="12.75">
      <c r="A255"/>
      <c r="B255"/>
    </row>
    <row r="256" spans="1:2" ht="12.75">
      <c r="A256"/>
      <c r="B256"/>
    </row>
    <row r="257" spans="1:2" ht="12.75">
      <c r="A257"/>
      <c r="B257"/>
    </row>
    <row r="258" spans="1:2" ht="12.75">
      <c r="A258"/>
      <c r="B258"/>
    </row>
    <row r="259" spans="1:2" ht="12.75">
      <c r="A259"/>
      <c r="B259"/>
    </row>
    <row r="260" spans="1:2" ht="12.75">
      <c r="A260"/>
      <c r="B260"/>
    </row>
    <row r="261" spans="1:2" ht="12.75">
      <c r="A261"/>
      <c r="B261"/>
    </row>
    <row r="262" spans="1:2" ht="12.75">
      <c r="A262"/>
      <c r="B262"/>
    </row>
    <row r="263" spans="1:2" ht="12.75">
      <c r="A263"/>
      <c r="B263"/>
    </row>
    <row r="264" spans="1:2" ht="12.75">
      <c r="A264"/>
      <c r="B264"/>
    </row>
    <row r="265" spans="1:2" ht="12.75">
      <c r="A265"/>
      <c r="B265"/>
    </row>
    <row r="266" spans="1:2" ht="12.75">
      <c r="A266"/>
      <c r="B266"/>
    </row>
    <row r="267" spans="1:2" ht="12.75">
      <c r="A267"/>
      <c r="B267"/>
    </row>
    <row r="268" spans="1:2" ht="12.75">
      <c r="A268"/>
      <c r="B268"/>
    </row>
    <row r="269" spans="1:2" ht="12.75">
      <c r="A269"/>
      <c r="B269"/>
    </row>
    <row r="270" spans="1:2" ht="12.75">
      <c r="A270"/>
      <c r="B270"/>
    </row>
    <row r="271" spans="1:2" ht="12.75">
      <c r="A271"/>
      <c r="B271"/>
    </row>
    <row r="272" spans="1:2" ht="12.75">
      <c r="A272"/>
      <c r="B272"/>
    </row>
    <row r="273" spans="1:2" ht="12.75">
      <c r="A273"/>
      <c r="B273"/>
    </row>
    <row r="274" spans="1:2" ht="12.75">
      <c r="A274"/>
      <c r="B274"/>
    </row>
    <row r="275" spans="1:2" ht="12.75">
      <c r="A275"/>
      <c r="B275"/>
    </row>
    <row r="276" spans="1:2" ht="12.75">
      <c r="A276"/>
      <c r="B276"/>
    </row>
    <row r="277" spans="1:2" ht="12.75">
      <c r="A277"/>
      <c r="B277"/>
    </row>
    <row r="278" spans="1:2" ht="12.75">
      <c r="A278"/>
      <c r="B278"/>
    </row>
    <row r="279" spans="1:2" ht="12.75">
      <c r="A279"/>
      <c r="B279"/>
    </row>
    <row r="280" spans="1:2" ht="12.75">
      <c r="A280"/>
      <c r="B280"/>
    </row>
    <row r="281" spans="1:2" ht="12.75">
      <c r="A281"/>
      <c r="B281"/>
    </row>
    <row r="282" spans="1:2" ht="12.75">
      <c r="A282"/>
      <c r="B282"/>
    </row>
    <row r="283" spans="1:2" ht="12.75">
      <c r="A283"/>
      <c r="B283"/>
    </row>
    <row r="284" spans="1:2" ht="12.75">
      <c r="A284"/>
      <c r="B284"/>
    </row>
    <row r="285" spans="1:2" ht="12.75">
      <c r="A285"/>
      <c r="B285"/>
    </row>
    <row r="286" spans="1:2" ht="12.75">
      <c r="A286"/>
      <c r="B286"/>
    </row>
    <row r="287" spans="1:2" ht="12.75">
      <c r="A287"/>
      <c r="B287"/>
    </row>
    <row r="288" spans="1:2" ht="12.75">
      <c r="A288"/>
      <c r="B288"/>
    </row>
    <row r="289" spans="1:2" ht="12.75">
      <c r="A289"/>
      <c r="B289"/>
    </row>
    <row r="290" spans="1:2" ht="12.75">
      <c r="A290"/>
      <c r="B290"/>
    </row>
    <row r="291" spans="1:2" ht="12.75">
      <c r="A291"/>
      <c r="B291"/>
    </row>
    <row r="292" spans="1:2" ht="12.75">
      <c r="A292"/>
      <c r="B292"/>
    </row>
    <row r="293" spans="1:2" ht="12.75">
      <c r="A293"/>
      <c r="B293"/>
    </row>
    <row r="294" spans="1:2" ht="12.75">
      <c r="A294"/>
      <c r="B294"/>
    </row>
    <row r="295" spans="1:2" ht="12.75">
      <c r="A295"/>
      <c r="B295"/>
    </row>
    <row r="296" spans="1:2" ht="12.75">
      <c r="A296"/>
      <c r="B296"/>
    </row>
    <row r="297" spans="1:2" ht="12.75">
      <c r="A297"/>
      <c r="B297"/>
    </row>
    <row r="298" spans="1:2" ht="12.75">
      <c r="A298"/>
      <c r="B298"/>
    </row>
    <row r="299" spans="1:2" ht="12.75">
      <c r="A299"/>
      <c r="B299"/>
    </row>
    <row r="300" spans="1:2" ht="12.75">
      <c r="A300"/>
      <c r="B300"/>
    </row>
    <row r="301" spans="1:2" ht="12.75">
      <c r="A301"/>
      <c r="B301"/>
    </row>
    <row r="302" spans="1:2" ht="12.75">
      <c r="A302"/>
      <c r="B302"/>
    </row>
    <row r="303" spans="1:2" ht="12.75">
      <c r="A303"/>
      <c r="B303"/>
    </row>
    <row r="304" spans="1:2" ht="12.75">
      <c r="A304"/>
      <c r="B304"/>
    </row>
    <row r="305" spans="1:2" ht="12.75">
      <c r="A305"/>
      <c r="B305"/>
    </row>
    <row r="306" spans="1:2" ht="12.75">
      <c r="A306"/>
      <c r="B306"/>
    </row>
    <row r="307" spans="1:2" ht="12.75">
      <c r="A307"/>
      <c r="B307"/>
    </row>
    <row r="308" spans="1:2" ht="12.75">
      <c r="A308"/>
      <c r="B308"/>
    </row>
    <row r="309" spans="1:2" ht="12.75">
      <c r="A309"/>
      <c r="B309"/>
    </row>
    <row r="310" spans="1:2" ht="12.75">
      <c r="A310"/>
      <c r="B310"/>
    </row>
    <row r="311" spans="1:2" ht="12.75">
      <c r="A311"/>
      <c r="B311"/>
    </row>
    <row r="312" spans="1:2" ht="12.75">
      <c r="A312"/>
      <c r="B312"/>
    </row>
    <row r="313" spans="1:2" ht="12.75">
      <c r="A313"/>
      <c r="B313"/>
    </row>
    <row r="314" spans="1:2" ht="12.75">
      <c r="A314"/>
      <c r="B314"/>
    </row>
    <row r="315" spans="1:2" ht="12.75">
      <c r="A315"/>
      <c r="B315"/>
    </row>
    <row r="316" spans="1:2" ht="12.75">
      <c r="A316"/>
      <c r="B316"/>
    </row>
    <row r="317" spans="1:2" ht="12.75">
      <c r="A317"/>
      <c r="B317"/>
    </row>
    <row r="318" spans="1:2" ht="12.75">
      <c r="A318"/>
      <c r="B318"/>
    </row>
    <row r="319" spans="1:2" ht="12.75">
      <c r="A319"/>
      <c r="B319"/>
    </row>
    <row r="320" spans="1:2" ht="12.75">
      <c r="A320"/>
      <c r="B320"/>
    </row>
    <row r="321" spans="1:2" ht="12.75">
      <c r="A321"/>
      <c r="B321"/>
    </row>
    <row r="322" spans="1:2" ht="12.75">
      <c r="A322"/>
      <c r="B322"/>
    </row>
    <row r="323" spans="1:2" ht="12.75">
      <c r="A323"/>
      <c r="B323"/>
    </row>
    <row r="324" spans="1:2" ht="12.75">
      <c r="A324"/>
      <c r="B324"/>
    </row>
    <row r="325" spans="1:2" ht="12.75">
      <c r="A325"/>
      <c r="B325"/>
    </row>
    <row r="326" spans="1:2" ht="12.75">
      <c r="A326"/>
      <c r="B326"/>
    </row>
    <row r="327" spans="1:2" ht="12.75">
      <c r="A327"/>
      <c r="B327"/>
    </row>
    <row r="328" spans="1:2" ht="12.75">
      <c r="A328"/>
      <c r="B328"/>
    </row>
    <row r="329" spans="1:2" ht="12.75">
      <c r="A329"/>
      <c r="B329"/>
    </row>
    <row r="330" spans="1:2" ht="12.75">
      <c r="A330"/>
      <c r="B330"/>
    </row>
    <row r="331" spans="1:2" ht="12.75">
      <c r="A331"/>
      <c r="B331"/>
    </row>
    <row r="332" spans="1:2" ht="12.75">
      <c r="A332"/>
      <c r="B332"/>
    </row>
    <row r="333" spans="1:2" ht="12.75">
      <c r="A333"/>
      <c r="B333"/>
    </row>
    <row r="334" spans="1:2" ht="12.75">
      <c r="A334"/>
      <c r="B334"/>
    </row>
    <row r="335" spans="1:2" ht="12.75">
      <c r="A335"/>
      <c r="B335"/>
    </row>
    <row r="336" spans="1:2" ht="12.75">
      <c r="A336"/>
      <c r="B336"/>
    </row>
    <row r="337" spans="1:2" ht="12.75">
      <c r="A337"/>
      <c r="B337"/>
    </row>
    <row r="338" spans="1:2" ht="12.75">
      <c r="A338"/>
      <c r="B338"/>
    </row>
    <row r="339" spans="1:2" ht="12.75">
      <c r="A339"/>
      <c r="B339"/>
    </row>
    <row r="340" spans="1:2" ht="12.75">
      <c r="A340"/>
      <c r="B340"/>
    </row>
    <row r="341" spans="1:2" ht="12.75">
      <c r="A341"/>
      <c r="B341"/>
    </row>
    <row r="342" spans="1:2" ht="12.75">
      <c r="A342"/>
      <c r="B342"/>
    </row>
    <row r="343" spans="1:2" ht="12.75">
      <c r="A343"/>
      <c r="B343"/>
    </row>
    <row r="344" spans="1:2" ht="12.75">
      <c r="A344"/>
      <c r="B344"/>
    </row>
    <row r="345" spans="1:2" ht="12.75">
      <c r="A345"/>
      <c r="B345"/>
    </row>
    <row r="346" spans="1:2" ht="12.75">
      <c r="A346"/>
      <c r="B346"/>
    </row>
    <row r="347" spans="1:2" ht="12.75">
      <c r="A347"/>
      <c r="B347"/>
    </row>
    <row r="348" spans="1:2" ht="12.75">
      <c r="A348"/>
      <c r="B348"/>
    </row>
    <row r="349" spans="1:2" ht="12.75">
      <c r="A349"/>
      <c r="B349"/>
    </row>
    <row r="350" spans="1:2" ht="12.75">
      <c r="A350"/>
      <c r="B350"/>
    </row>
    <row r="351" spans="1:2" ht="12.75">
      <c r="A351"/>
      <c r="B351"/>
    </row>
    <row r="352" spans="1:2" ht="12.75">
      <c r="A352"/>
      <c r="B352"/>
    </row>
    <row r="353" spans="1:2" ht="12.75">
      <c r="A353"/>
      <c r="B353"/>
    </row>
    <row r="354" spans="1:2" ht="12.75">
      <c r="A354"/>
      <c r="B354"/>
    </row>
    <row r="355" spans="1:2" ht="12.75">
      <c r="A355"/>
      <c r="B355"/>
    </row>
    <row r="356" spans="1:2" ht="12.75">
      <c r="A356"/>
      <c r="B356"/>
    </row>
    <row r="357" spans="1:2" ht="12.75">
      <c r="A357"/>
      <c r="B357"/>
    </row>
    <row r="358" spans="1:2" ht="12.75">
      <c r="A358"/>
      <c r="B358"/>
    </row>
    <row r="359" spans="1:2" ht="12.75">
      <c r="A359"/>
      <c r="B359"/>
    </row>
    <row r="360" spans="1:2" ht="12.75">
      <c r="A360"/>
      <c r="B360"/>
    </row>
    <row r="361" spans="1:2" ht="12.75">
      <c r="A361"/>
      <c r="B361"/>
    </row>
    <row r="362" spans="1:2" ht="12.75">
      <c r="A362"/>
      <c r="B362"/>
    </row>
    <row r="363" spans="1:2" ht="12.75">
      <c r="A363"/>
      <c r="B363"/>
    </row>
    <row r="364" spans="1:2" ht="12.75">
      <c r="A364"/>
      <c r="B364"/>
    </row>
    <row r="365" spans="1:2" ht="12.75">
      <c r="A365"/>
      <c r="B365"/>
    </row>
    <row r="366" spans="1:2" ht="12.75">
      <c r="A366"/>
      <c r="B366"/>
    </row>
    <row r="367" spans="1:2" ht="12.75">
      <c r="A367"/>
      <c r="B367"/>
    </row>
    <row r="368" spans="1:2" ht="12.75">
      <c r="A368"/>
      <c r="B368"/>
    </row>
    <row r="369" spans="1:2" ht="12.75">
      <c r="A369"/>
      <c r="B369"/>
    </row>
    <row r="370" spans="1:2" ht="12.75">
      <c r="A370"/>
      <c r="B370"/>
    </row>
    <row r="371" spans="1:2" ht="12.75">
      <c r="A371"/>
      <c r="B371"/>
    </row>
    <row r="372" spans="1:2" ht="12.75">
      <c r="A372"/>
      <c r="B372"/>
    </row>
    <row r="373" spans="1:2" ht="12.75">
      <c r="A373"/>
      <c r="B373"/>
    </row>
    <row r="374" spans="1:2" ht="12.75">
      <c r="A374"/>
      <c r="B374"/>
    </row>
    <row r="375" spans="1:2" ht="12.75">
      <c r="A375"/>
      <c r="B375"/>
    </row>
    <row r="376" spans="1:2" ht="12.75">
      <c r="A376"/>
      <c r="B376"/>
    </row>
    <row r="377" spans="1:2" ht="12.75">
      <c r="A377"/>
      <c r="B377"/>
    </row>
    <row r="378" spans="1:2" ht="12.75">
      <c r="A378"/>
      <c r="B378"/>
    </row>
    <row r="379" spans="1:2" ht="12.75">
      <c r="A379"/>
      <c r="B379"/>
    </row>
    <row r="380" spans="1:2" ht="12.75">
      <c r="A380"/>
      <c r="B380"/>
    </row>
    <row r="381" spans="1:2" ht="12.75">
      <c r="A381"/>
      <c r="B381"/>
    </row>
    <row r="382" spans="1:2" ht="12.75">
      <c r="A382"/>
      <c r="B382"/>
    </row>
    <row r="383" spans="1:2" ht="12.75">
      <c r="A383"/>
      <c r="B383"/>
    </row>
    <row r="384" spans="1:2" ht="12.75">
      <c r="A384"/>
      <c r="B384"/>
    </row>
    <row r="385" spans="1:2" ht="12.75">
      <c r="A385"/>
      <c r="B385"/>
    </row>
    <row r="386" spans="1:2" ht="12.75">
      <c r="A386"/>
      <c r="B386"/>
    </row>
    <row r="387" spans="1:2" ht="12.75">
      <c r="A387"/>
      <c r="B387"/>
    </row>
    <row r="388" spans="1:2" ht="12.75">
      <c r="A388"/>
      <c r="B388"/>
    </row>
    <row r="389" spans="1:2" ht="12.75">
      <c r="A389"/>
      <c r="B389"/>
    </row>
    <row r="390" spans="1:2" ht="12.75">
      <c r="A390"/>
      <c r="B390"/>
    </row>
    <row r="391" spans="1:2" ht="12.75">
      <c r="A391"/>
      <c r="B391"/>
    </row>
    <row r="392" spans="1:2" ht="12.75">
      <c r="A392"/>
      <c r="B392"/>
    </row>
    <row r="393" spans="1:2" ht="12.75">
      <c r="A393"/>
      <c r="B393"/>
    </row>
    <row r="394" spans="1:2" ht="12.75">
      <c r="A394"/>
      <c r="B394"/>
    </row>
    <row r="395" spans="1:2" ht="12.75">
      <c r="A395"/>
      <c r="B395"/>
    </row>
    <row r="396" spans="1:2" ht="12.75">
      <c r="A396"/>
      <c r="B396"/>
    </row>
    <row r="397" spans="1:2" ht="12.75">
      <c r="A397"/>
      <c r="B397"/>
    </row>
    <row r="398" spans="1:2" ht="12.75">
      <c r="A398"/>
      <c r="B398"/>
    </row>
    <row r="399" spans="1:2" ht="12.75">
      <c r="A399"/>
      <c r="B399"/>
    </row>
    <row r="400" spans="1:2" ht="12.75">
      <c r="A400"/>
      <c r="B400"/>
    </row>
    <row r="401" spans="1:2" ht="12.75">
      <c r="A401"/>
      <c r="B401"/>
    </row>
    <row r="402" spans="1:2" ht="12.75">
      <c r="A402"/>
      <c r="B402"/>
    </row>
    <row r="403" spans="1:2" ht="12.75">
      <c r="A403"/>
      <c r="B403"/>
    </row>
    <row r="404" spans="1:2" ht="12.75">
      <c r="A404"/>
      <c r="B404"/>
    </row>
    <row r="405" spans="1:2" ht="12.75">
      <c r="A405"/>
      <c r="B405"/>
    </row>
    <row r="406" spans="1:2" ht="12.75">
      <c r="A406"/>
      <c r="B406"/>
    </row>
    <row r="407" spans="1:2" ht="12.75">
      <c r="A407"/>
      <c r="B407"/>
    </row>
    <row r="408" spans="1:2" ht="12.75">
      <c r="A408"/>
      <c r="B408"/>
    </row>
    <row r="409" spans="1:2" ht="12.75">
      <c r="A409"/>
      <c r="B409"/>
    </row>
    <row r="410" spans="1:2" ht="12.75">
      <c r="A410"/>
      <c r="B410"/>
    </row>
    <row r="411" spans="1:2" ht="12.75">
      <c r="A411"/>
      <c r="B411"/>
    </row>
    <row r="412" spans="1:2" ht="12.75">
      <c r="A412"/>
      <c r="B412"/>
    </row>
    <row r="413" spans="1:2" ht="12.75">
      <c r="A413"/>
      <c r="B413"/>
    </row>
    <row r="414" spans="1:2" ht="12.75">
      <c r="A414"/>
      <c r="B414"/>
    </row>
    <row r="415" spans="1:2" ht="12.75">
      <c r="A415"/>
      <c r="B415"/>
    </row>
    <row r="416" spans="1:2" ht="12.75">
      <c r="A416"/>
      <c r="B416"/>
    </row>
    <row r="417" spans="1:2" ht="12.75">
      <c r="A417"/>
      <c r="B417"/>
    </row>
    <row r="418" spans="1:2" ht="12.75">
      <c r="A418"/>
      <c r="B418"/>
    </row>
    <row r="419" spans="1:2" ht="12.75">
      <c r="A419"/>
      <c r="B419"/>
    </row>
    <row r="420" spans="1:2" ht="12.75">
      <c r="A420"/>
      <c r="B420"/>
    </row>
    <row r="421" spans="1:2" ht="12.75">
      <c r="A421"/>
      <c r="B421"/>
    </row>
    <row r="422" spans="1:2" ht="12.75">
      <c r="A422"/>
      <c r="B422"/>
    </row>
    <row r="423" spans="1:2" ht="12.75">
      <c r="A423"/>
      <c r="B423"/>
    </row>
    <row r="424" spans="1:2" ht="12.75">
      <c r="A424"/>
      <c r="B424"/>
    </row>
    <row r="425" spans="1:2" ht="12.75">
      <c r="A425"/>
      <c r="B425"/>
    </row>
    <row r="426" spans="1:2" ht="12.75">
      <c r="A426"/>
      <c r="B426"/>
    </row>
    <row r="427" spans="1:2" ht="12.75">
      <c r="A427"/>
      <c r="B427"/>
    </row>
    <row r="428" spans="1:2" ht="12.75">
      <c r="A428"/>
      <c r="B428"/>
    </row>
    <row r="429" spans="1:2" ht="12.75">
      <c r="A429"/>
      <c r="B429"/>
    </row>
    <row r="430" spans="1:2" ht="12.75">
      <c r="A430"/>
      <c r="B430"/>
    </row>
    <row r="431" spans="1:2" ht="12.75">
      <c r="A431"/>
      <c r="B431"/>
    </row>
    <row r="432" spans="1:2" ht="12.75">
      <c r="A432"/>
      <c r="B432"/>
    </row>
    <row r="433" spans="1:2" ht="12.75">
      <c r="A433"/>
      <c r="B433"/>
    </row>
    <row r="434" spans="1:2" ht="12.75">
      <c r="A434"/>
      <c r="B434"/>
    </row>
    <row r="435" spans="1:2" ht="12.75">
      <c r="A435"/>
      <c r="B435"/>
    </row>
    <row r="436" spans="1:2" ht="12.75">
      <c r="A436"/>
      <c r="B436"/>
    </row>
    <row r="437" spans="1:2" ht="12.75">
      <c r="A437"/>
      <c r="B437"/>
    </row>
    <row r="438" spans="1:2" ht="12.75">
      <c r="A438"/>
      <c r="B438"/>
    </row>
    <row r="439" spans="1:2" ht="12.75">
      <c r="A439"/>
      <c r="B439"/>
    </row>
    <row r="440" spans="1:2" ht="12.75">
      <c r="A440"/>
      <c r="B440"/>
    </row>
    <row r="441" spans="1:2" ht="12.75">
      <c r="A441"/>
      <c r="B441"/>
    </row>
    <row r="442" spans="1:2" ht="12.75">
      <c r="A442"/>
      <c r="B442"/>
    </row>
    <row r="443" spans="1:2" ht="12.75">
      <c r="A443"/>
      <c r="B443"/>
    </row>
    <row r="444" spans="1:2" ht="12.75">
      <c r="A444"/>
      <c r="B444"/>
    </row>
    <row r="445" spans="1:2" ht="12.75">
      <c r="A445"/>
      <c r="B445"/>
    </row>
    <row r="446" spans="1:2" ht="12.75">
      <c r="A446"/>
      <c r="B446"/>
    </row>
    <row r="447" spans="1:2" ht="12.75">
      <c r="A447"/>
      <c r="B447"/>
    </row>
    <row r="448" spans="1:2" ht="12.75">
      <c r="A448"/>
      <c r="B448"/>
    </row>
    <row r="449" spans="1:2" ht="12.75">
      <c r="A449"/>
      <c r="B449"/>
    </row>
    <row r="450" spans="1:2" ht="12.75">
      <c r="A450"/>
      <c r="B450"/>
    </row>
    <row r="451" spans="1:2" ht="12.75">
      <c r="A451"/>
      <c r="B451"/>
    </row>
    <row r="452" spans="1:2" ht="12.75">
      <c r="A452"/>
      <c r="B452"/>
    </row>
    <row r="453" spans="1:2" ht="12.75">
      <c r="A453"/>
      <c r="B453"/>
    </row>
    <row r="454" spans="1:2" ht="12.75">
      <c r="A454"/>
      <c r="B454"/>
    </row>
    <row r="455" spans="1:2" ht="12.75">
      <c r="A455"/>
      <c r="B455"/>
    </row>
    <row r="456" spans="1:2" ht="12.75">
      <c r="A456"/>
      <c r="B456"/>
    </row>
    <row r="457" spans="1:2" ht="12.75">
      <c r="A457"/>
      <c r="B457"/>
    </row>
    <row r="458" spans="1:2" ht="12.75">
      <c r="A458"/>
      <c r="B458"/>
    </row>
    <row r="459" spans="1:2" ht="12.75">
      <c r="A459"/>
      <c r="B459"/>
    </row>
    <row r="460" spans="1:2" ht="12.75">
      <c r="A460"/>
      <c r="B460"/>
    </row>
    <row r="461" spans="1:2" ht="12.75">
      <c r="A461"/>
      <c r="B461"/>
    </row>
    <row r="462" spans="1:2" ht="12.75">
      <c r="A462"/>
      <c r="B462"/>
    </row>
    <row r="463" spans="1:2" ht="12.75">
      <c r="A463"/>
      <c r="B463"/>
    </row>
    <row r="464" spans="1:2" ht="12.75">
      <c r="A464"/>
      <c r="B464"/>
    </row>
    <row r="465" spans="1:2" ht="12.75">
      <c r="A465"/>
      <c r="B465"/>
    </row>
    <row r="466" spans="1:2" ht="12.75">
      <c r="A466"/>
      <c r="B466"/>
    </row>
    <row r="467" spans="1:2" ht="12.75">
      <c r="A467"/>
      <c r="B467"/>
    </row>
    <row r="468" spans="1:2" ht="12.75">
      <c r="A468"/>
      <c r="B468"/>
    </row>
    <row r="469" spans="1:2" ht="12.75">
      <c r="A469"/>
      <c r="B469"/>
    </row>
    <row r="470" spans="1:2" ht="12.75">
      <c r="A470"/>
      <c r="B470"/>
    </row>
    <row r="471" spans="1:2" ht="12.75">
      <c r="A471"/>
      <c r="B471"/>
    </row>
    <row r="472" spans="1:2" ht="12.75">
      <c r="A472"/>
      <c r="B472"/>
    </row>
    <row r="473" spans="1:2" ht="12.75">
      <c r="A473"/>
      <c r="B473"/>
    </row>
    <row r="474" spans="1:2" ht="12.75">
      <c r="A474"/>
      <c r="B474"/>
    </row>
    <row r="475" spans="1:2" ht="12.75">
      <c r="A475"/>
      <c r="B475"/>
    </row>
    <row r="476" spans="1:2" ht="12.75">
      <c r="A476"/>
      <c r="B476"/>
    </row>
    <row r="477" spans="1:2" ht="12.75">
      <c r="A477"/>
      <c r="B477"/>
    </row>
    <row r="478" spans="1:2" ht="12.75">
      <c r="A478"/>
      <c r="B478"/>
    </row>
    <row r="479" spans="1:2" ht="12.75">
      <c r="A479"/>
      <c r="B479"/>
    </row>
    <row r="480" spans="1:2" ht="12.75">
      <c r="A480"/>
      <c r="B480"/>
    </row>
    <row r="481" spans="1:2" ht="12.75">
      <c r="A481"/>
      <c r="B481"/>
    </row>
    <row r="482" spans="1:2" ht="12.75">
      <c r="A482"/>
      <c r="B482"/>
    </row>
    <row r="483" spans="1:2" ht="12.75">
      <c r="A483"/>
      <c r="B483"/>
    </row>
    <row r="484" spans="1:2" ht="12.75">
      <c r="A484"/>
      <c r="B484"/>
    </row>
    <row r="485" spans="1:2" ht="12.75">
      <c r="A485"/>
      <c r="B485"/>
    </row>
    <row r="486" spans="1:2" ht="12.75">
      <c r="A486"/>
      <c r="B486"/>
    </row>
    <row r="487" spans="1:2" ht="12.75">
      <c r="A487"/>
      <c r="B487"/>
    </row>
    <row r="488" spans="1:2" ht="12.75">
      <c r="A488"/>
      <c r="B488"/>
    </row>
    <row r="489" spans="1:2" ht="12.75">
      <c r="A489"/>
      <c r="B489"/>
    </row>
    <row r="490" spans="1:2" ht="12.75">
      <c r="A490"/>
      <c r="B490"/>
    </row>
    <row r="491" spans="1:2" ht="12.75">
      <c r="A491"/>
      <c r="B491"/>
    </row>
    <row r="492" spans="1:2" ht="12.75">
      <c r="A492"/>
      <c r="B492"/>
    </row>
    <row r="493" spans="1:2" ht="12.75">
      <c r="A493"/>
      <c r="B493"/>
    </row>
    <row r="494" spans="1:2" ht="12.75">
      <c r="A494"/>
      <c r="B494"/>
    </row>
    <row r="495" spans="1:2" ht="12.75">
      <c r="A495"/>
      <c r="B495"/>
    </row>
    <row r="496" spans="1:2" ht="12.75">
      <c r="A496"/>
      <c r="B496"/>
    </row>
    <row r="497" spans="1:2" ht="12.75">
      <c r="A497"/>
      <c r="B497"/>
    </row>
    <row r="498" spans="1:2" ht="12.75">
      <c r="A498"/>
      <c r="B498"/>
    </row>
    <row r="499" spans="1:2" ht="12.75">
      <c r="A499"/>
      <c r="B499"/>
    </row>
    <row r="500" spans="1:2" ht="12.75">
      <c r="A500"/>
      <c r="B500"/>
    </row>
    <row r="501" spans="1:2" ht="12.75">
      <c r="A501"/>
      <c r="B501"/>
    </row>
    <row r="502" spans="1:2" ht="12.75">
      <c r="A502"/>
      <c r="B502"/>
    </row>
    <row r="503" spans="1:2" ht="12.75">
      <c r="A503"/>
      <c r="B503"/>
    </row>
    <row r="504" spans="1:2" ht="12.75">
      <c r="A504"/>
      <c r="B504"/>
    </row>
    <row r="505" spans="1:2" ht="12.75">
      <c r="A505"/>
      <c r="B505"/>
    </row>
    <row r="506" spans="1:2" ht="12.75">
      <c r="A506"/>
      <c r="B506"/>
    </row>
    <row r="507" spans="1:2" ht="12.75">
      <c r="A507"/>
      <c r="B507"/>
    </row>
    <row r="508" spans="1:2" ht="12.75">
      <c r="A508"/>
      <c r="B508"/>
    </row>
    <row r="509" spans="1:2" ht="12.75">
      <c r="A509"/>
      <c r="B509"/>
    </row>
    <row r="510" spans="1:2" ht="12.75">
      <c r="A510"/>
      <c r="B510"/>
    </row>
    <row r="511" spans="1:2" ht="12.75">
      <c r="A511"/>
      <c r="B511"/>
    </row>
    <row r="512" spans="1:2" ht="12.75">
      <c r="A512"/>
      <c r="B512"/>
    </row>
    <row r="513" spans="1:2" ht="12.75">
      <c r="A513"/>
      <c r="B513"/>
    </row>
    <row r="514" spans="1:2" ht="12.75">
      <c r="A514"/>
      <c r="B514"/>
    </row>
    <row r="515" spans="1:2" ht="12.75">
      <c r="A515"/>
      <c r="B515"/>
    </row>
    <row r="516" spans="1:2" ht="12.75">
      <c r="A516"/>
      <c r="B516"/>
    </row>
    <row r="517" spans="1:2" ht="12.75">
      <c r="A517"/>
      <c r="B517"/>
    </row>
    <row r="518" spans="1:2" ht="12.75">
      <c r="A518"/>
      <c r="B518"/>
    </row>
    <row r="519" spans="1:2" ht="12.75">
      <c r="A519"/>
      <c r="B519"/>
    </row>
    <row r="520" spans="1:2" ht="12.75">
      <c r="A520"/>
      <c r="B520"/>
    </row>
    <row r="521" spans="1:2" ht="12.75">
      <c r="A521"/>
      <c r="B521"/>
    </row>
    <row r="522" spans="1:2" ht="12.75">
      <c r="A522"/>
      <c r="B522"/>
    </row>
    <row r="523" spans="1:2" ht="12.75">
      <c r="A523"/>
      <c r="B523"/>
    </row>
    <row r="524" spans="1:2" ht="12.75">
      <c r="A524"/>
      <c r="B524"/>
    </row>
    <row r="525" spans="1:2" ht="12.75">
      <c r="A525"/>
      <c r="B525"/>
    </row>
    <row r="526" spans="1:2" ht="12.75">
      <c r="A526"/>
      <c r="B526"/>
    </row>
    <row r="527" spans="1:2" ht="12.75">
      <c r="A527"/>
      <c r="B527"/>
    </row>
    <row r="528" spans="1:2" ht="12.75">
      <c r="A528"/>
      <c r="B528"/>
    </row>
    <row r="529" spans="1:2" ht="12.75">
      <c r="A529"/>
      <c r="B529"/>
    </row>
    <row r="530" spans="1:2" ht="12.75">
      <c r="A530"/>
      <c r="B530"/>
    </row>
    <row r="531" spans="1:2" ht="12.75">
      <c r="A531"/>
      <c r="B531"/>
    </row>
    <row r="532" spans="1:2" ht="12.75">
      <c r="A532"/>
      <c r="B532"/>
    </row>
    <row r="533" spans="1:2" ht="12.75">
      <c r="A533"/>
      <c r="B533"/>
    </row>
    <row r="534" spans="1:2" ht="12.75">
      <c r="A534"/>
      <c r="B534"/>
    </row>
    <row r="535" spans="1:2" ht="12.75">
      <c r="A535"/>
      <c r="B535"/>
    </row>
    <row r="536" spans="1:2" ht="12.75">
      <c r="A536"/>
      <c r="B536"/>
    </row>
    <row r="537" spans="1:2" ht="12.75">
      <c r="A537"/>
      <c r="B537"/>
    </row>
    <row r="538" spans="1:2" ht="12.75">
      <c r="A538"/>
      <c r="B538"/>
    </row>
    <row r="539" spans="1:2" ht="12.75">
      <c r="A539"/>
      <c r="B539"/>
    </row>
    <row r="540" spans="1:2" ht="12.75">
      <c r="A540"/>
      <c r="B540"/>
    </row>
    <row r="541" spans="1:2" ht="12.75">
      <c r="A541"/>
      <c r="B541"/>
    </row>
    <row r="542" spans="1:2" ht="12.75">
      <c r="A542"/>
      <c r="B542"/>
    </row>
    <row r="543" spans="1:2" ht="12.75">
      <c r="A543"/>
      <c r="B543"/>
    </row>
    <row r="544" spans="1:2" ht="12.75">
      <c r="A544"/>
      <c r="B544"/>
    </row>
    <row r="545" spans="1:2" ht="12.75">
      <c r="A545"/>
      <c r="B545"/>
    </row>
    <row r="546" spans="1:2" ht="12.75">
      <c r="A546"/>
      <c r="B546"/>
    </row>
    <row r="547" spans="1:2" ht="12.75">
      <c r="A547"/>
      <c r="B547"/>
    </row>
    <row r="548" spans="1:2" ht="12.75">
      <c r="A548"/>
      <c r="B548"/>
    </row>
  </sheetData>
  <sheetProtection formatColumns="0" formatRows="0"/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modInstruction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2"/>
  </cols>
  <sheetData/>
  <sheetProtection formatColumns="0" formatRows="0"/>
  <phoneticPr fontId="1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04">
    <tabColor indexed="56"/>
  </sheetPr>
  <dimension ref="D1:E51"/>
  <sheetViews>
    <sheetView showGridLines="0" topLeftCell="C11" zoomScaleNormal="100" workbookViewId="0">
      <selection activeCell="O23" sqref="O23"/>
    </sheetView>
  </sheetViews>
  <sheetFormatPr defaultRowHeight="11.25"/>
  <cols>
    <col min="1" max="2" width="0" style="37" hidden="1" customWidth="1"/>
    <col min="3" max="3" width="3.7109375" style="37" customWidth="1"/>
    <col min="4" max="4" width="42.5703125" style="37" customWidth="1"/>
    <col min="5" max="5" width="45.28515625" style="37" customWidth="1"/>
    <col min="6" max="16384" width="9.140625" style="37"/>
  </cols>
  <sheetData>
    <row r="1" spans="4:5" hidden="1"/>
    <row r="2" spans="4:5" hidden="1"/>
    <row r="3" spans="4:5" hidden="1"/>
    <row r="4" spans="4:5" hidden="1"/>
    <row r="5" spans="4:5" hidden="1"/>
    <row r="6" spans="4:5" hidden="1"/>
    <row r="7" spans="4:5" hidden="1"/>
    <row r="8" spans="4:5" hidden="1"/>
    <row r="9" spans="4:5" hidden="1"/>
    <row r="10" spans="4:5" hidden="1"/>
    <row r="12" spans="4:5" ht="20.100000000000001" customHeight="1">
      <c r="D12" s="287" t="s">
        <v>1870</v>
      </c>
      <c r="E12" s="286"/>
    </row>
    <row r="13" spans="4:5" ht="55.5" customHeight="1">
      <c r="D13" s="724" t="s">
        <v>1319</v>
      </c>
      <c r="E13" s="724"/>
    </row>
    <row r="14" spans="4:5">
      <c r="D14" s="310" t="s">
        <v>1642</v>
      </c>
      <c r="E14" s="311"/>
    </row>
    <row r="15" spans="4:5" ht="33.75">
      <c r="D15" s="288" t="s">
        <v>2287</v>
      </c>
      <c r="E15" s="309" t="s">
        <v>1567</v>
      </c>
    </row>
    <row r="16" spans="4:5">
      <c r="D16" s="288" t="s">
        <v>2288</v>
      </c>
      <c r="E16" s="309" t="s">
        <v>1462</v>
      </c>
    </row>
    <row r="18" spans="4:5">
      <c r="D18" s="310" t="s">
        <v>1710</v>
      </c>
      <c r="E18" s="311"/>
    </row>
    <row r="19" spans="4:5">
      <c r="D19" s="288" t="s">
        <v>2289</v>
      </c>
      <c r="E19" s="309" t="s">
        <v>2044</v>
      </c>
    </row>
    <row r="21" spans="4:5">
      <c r="D21" s="310" t="s">
        <v>2290</v>
      </c>
      <c r="E21" s="311"/>
    </row>
    <row r="22" spans="4:5">
      <c r="D22" s="288" t="s">
        <v>1867</v>
      </c>
      <c r="E22" s="309" t="s">
        <v>1461</v>
      </c>
    </row>
    <row r="23" spans="4:5">
      <c r="D23" s="288" t="s">
        <v>1786</v>
      </c>
      <c r="E23" s="309" t="s">
        <v>1462</v>
      </c>
    </row>
    <row r="24" spans="4:5">
      <c r="D24" s="288" t="s">
        <v>1787</v>
      </c>
      <c r="E24" s="309" t="s">
        <v>1462</v>
      </c>
    </row>
    <row r="25" spans="4:5" ht="22.5">
      <c r="D25" s="288" t="s">
        <v>1982</v>
      </c>
      <c r="E25" s="309" t="s">
        <v>1461</v>
      </c>
    </row>
    <row r="27" spans="4:5">
      <c r="D27" s="310" t="s">
        <v>1868</v>
      </c>
      <c r="E27" s="311"/>
    </row>
    <row r="28" spans="4:5">
      <c r="D28" s="288" t="s">
        <v>1985</v>
      </c>
      <c r="E28" s="309" t="s">
        <v>1462</v>
      </c>
    </row>
    <row r="30" spans="4:5">
      <c r="D30" s="310" t="s">
        <v>2020</v>
      </c>
      <c r="E30" s="311"/>
    </row>
    <row r="31" spans="4:5">
      <c r="D31" s="288" t="s">
        <v>2021</v>
      </c>
      <c r="E31" s="309" t="s">
        <v>1462</v>
      </c>
    </row>
    <row r="32" spans="4:5">
      <c r="D32" s="288" t="s">
        <v>2318</v>
      </c>
      <c r="E32" s="309" t="s">
        <v>1462</v>
      </c>
    </row>
    <row r="34" spans="4:5">
      <c r="D34" s="310" t="s">
        <v>1869</v>
      </c>
      <c r="E34" s="311"/>
    </row>
    <row r="35" spans="4:5">
      <c r="D35" s="288" t="str">
        <f>"Утверждено в тарифе " &amp; god-4</f>
        <v>Утверждено в тарифе 2012</v>
      </c>
      <c r="E35" s="309" t="s">
        <v>2045</v>
      </c>
    </row>
    <row r="36" spans="4:5">
      <c r="D36" s="288" t="str">
        <f>"Факт " &amp; god-4</f>
        <v>Факт 2012</v>
      </c>
      <c r="E36" s="309" t="s">
        <v>2045</v>
      </c>
    </row>
    <row r="37" spans="4:5">
      <c r="D37" s="288" t="str">
        <f>"Утверждено в тарифе " &amp; god-3</f>
        <v>Утверждено в тарифе 2013</v>
      </c>
      <c r="E37" s="309" t="s">
        <v>2045</v>
      </c>
    </row>
    <row r="38" spans="4:5">
      <c r="D38" s="288" t="str">
        <f>"Факт " &amp; god-3</f>
        <v>Факт 2013</v>
      </c>
      <c r="E38" s="309" t="s">
        <v>2045</v>
      </c>
    </row>
    <row r="39" spans="4:5">
      <c r="D39" s="288" t="str">
        <f>"Утверждено в тарифе " &amp; god-2</f>
        <v>Утверждено в тарифе 2014</v>
      </c>
      <c r="E39" s="309" t="s">
        <v>2046</v>
      </c>
    </row>
    <row r="40" spans="4:5">
      <c r="D40" s="288" t="str">
        <f>"Факт " &amp; god-2</f>
        <v>Факт 2014</v>
      </c>
      <c r="E40" s="309" t="s">
        <v>2046</v>
      </c>
    </row>
    <row r="41" spans="4:5">
      <c r="D41" s="288" t="str">
        <f>"Утверждено в тарифе " &amp; god-1</f>
        <v>Утверждено в тарифе 2015</v>
      </c>
      <c r="E41" s="309" t="s">
        <v>2046</v>
      </c>
    </row>
    <row r="42" spans="4:5">
      <c r="D42" s="288" t="str">
        <f>"Ожидаемо в " &amp; god-1</f>
        <v>Ожидаемо в 2015</v>
      </c>
      <c r="E42" s="309" t="s">
        <v>2046</v>
      </c>
    </row>
    <row r="43" spans="4:5">
      <c r="D43" s="288" t="str">
        <f>"План " &amp; god</f>
        <v>План 2016</v>
      </c>
      <c r="E43" s="309" t="s">
        <v>2047</v>
      </c>
    </row>
    <row r="44" spans="4:5">
      <c r="D44" s="288" t="str">
        <f>"План " &amp; god+1</f>
        <v>План 2017</v>
      </c>
      <c r="E44" s="309" t="s">
        <v>2047</v>
      </c>
    </row>
    <row r="45" spans="4:5">
      <c r="D45" s="288" t="str">
        <f>"План " &amp; god+2</f>
        <v>План 2018</v>
      </c>
      <c r="E45" s="309" t="s">
        <v>2047</v>
      </c>
    </row>
    <row r="46" spans="4:5">
      <c r="D46" s="288" t="str">
        <f>"План " &amp; god+3</f>
        <v>План 2019</v>
      </c>
      <c r="E46" s="309" t="s">
        <v>2047</v>
      </c>
    </row>
    <row r="47" spans="4:5">
      <c r="D47" s="288" t="str">
        <f>"План " &amp; god+4</f>
        <v>План 2020</v>
      </c>
      <c r="E47" s="309" t="s">
        <v>2047</v>
      </c>
    </row>
    <row r="49" spans="4:5">
      <c r="D49" s="310" t="s">
        <v>2022</v>
      </c>
      <c r="E49" s="311"/>
    </row>
    <row r="50" spans="4:5">
      <c r="D50" s="288" t="s">
        <v>2023</v>
      </c>
      <c r="E50" s="309">
        <v>2</v>
      </c>
    </row>
    <row r="51" spans="4:5">
      <c r="D51" s="288" t="s">
        <v>2024</v>
      </c>
      <c r="E51" s="309">
        <v>2</v>
      </c>
    </row>
  </sheetData>
  <sheetProtection password="FA9C" sheet="1" objects="1" scenarios="1" formatColumns="0" formatRows="0"/>
  <mergeCells count="1">
    <mergeCell ref="D13:E13"/>
  </mergeCells>
  <phoneticPr fontId="10" type="noConversion"/>
  <dataValidations count="6">
    <dataValidation type="list" allowBlank="1" showInputMessage="1" showErrorMessage="1" errorTitle="Ошибка" error="Выберите значение из списка" prompt="Выберите значение из списка" sqref="E28 E16 E31:E32 E22:E25">
      <formula1>logic</formula1>
    </dataValidation>
    <dataValidation type="list" allowBlank="1" showInputMessage="1" showErrorMessage="1" errorTitle="Ошибка" error="Выберите значение из списка" prompt="Выберите значение из списка" sqref="E19">
      <formula1>"С паспортами связи нет,Связь с паспортами нежесткая,Жесткая связь с паспортами"</formula1>
    </dataValidation>
    <dataValidation type="list" allowBlank="1" showInputMessage="1" showErrorMessage="1" errorTitle="Ошибка" error="Выберите значение из списка" prompt="Выберите значение из списка" sqref="E35:E41">
      <formula1>"Нет,Годовое значение,Разбиение по полугодиям,Разбиение по месяцам"</formula1>
    </dataValidation>
    <dataValidation type="list" allowBlank="1" showInputMessage="1" showErrorMessage="1" errorTitle="Ошибка" error="Выберите значение из списка" prompt="Выберите значение из списка" sqref="E42:E47">
      <formula1>"Годовое значение,Разбиение по полугодиям,Разбиение по месяцам"</formula1>
    </dataValidation>
    <dataValidation type="list" allowBlank="1" showInputMessage="1" showErrorMessage="1" errorTitle="Ошибка" error="Выберите значение из списка" prompt="Выберите значение из списка" sqref="E50:E51">
      <formula1>"0,1,2,3,4"</formula1>
    </dataValidation>
    <dataValidation type="list" allowBlank="1" showInputMessage="1" showErrorMessage="1" errorTitle="Ошибка" error="Выберите значение из списка" prompt="Выберите значение из списка" sqref="E15">
      <formula1>Nastr_method_list</formula1>
    </dataValidation>
  </dataValidations>
  <hyperlinks>
    <hyperlink ref="D13:E13" r:id="rId1" display="http://eias.ru/files/shablon/INSTR_WARM_TARIFF_REQ_BAL_2016_OIV.zip"/>
  </hyperlinks>
  <pageMargins left="0.75" right="0.75" top="1" bottom="1" header="0.5" footer="0.5"/>
  <pageSetup paperSize="9" orientation="portrait" r:id="rId2"/>
  <headerFooter alignWithMargins="0"/>
  <drawing r:id="rId3"/>
  <legacyDrawing r:id="rId4"/>
</worksheet>
</file>

<file path=xl/worksheets/sheet50.xml><?xml version="1.0" encoding="utf-8"?>
<worksheet xmlns="http://schemas.openxmlformats.org/spreadsheetml/2006/main" xmlns:r="http://schemas.openxmlformats.org/officeDocument/2006/relationships">
  <sheetPr codeName="modProv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4"/>
  </cols>
  <sheetData/>
  <sheetProtection formatColumns="0" formatRows="0"/>
  <phoneticPr fontId="9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modProvGeneralProc">
    <tabColor indexed="47"/>
  </sheetPr>
  <dimension ref="A1"/>
  <sheetViews>
    <sheetView showGridLines="0" zoomScaleNormal="100" workbookViewId="0"/>
  </sheetViews>
  <sheetFormatPr defaultRowHeight="12.75"/>
  <cols>
    <col min="1" max="16384" width="9.140625" style="33"/>
  </cols>
  <sheetData/>
  <sheetProtection formatColumns="0" formatRows="0"/>
  <phoneticPr fontId="10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modUpdTemplMain">
    <tabColor indexed="47"/>
  </sheetPr>
  <dimension ref="AA1:AJ1"/>
  <sheetViews>
    <sheetView showGridLines="0" zoomScaleNormal="100" workbookViewId="0"/>
  </sheetViews>
  <sheetFormatPr defaultRowHeight="11.25"/>
  <cols>
    <col min="1" max="26" width="9.140625" style="17"/>
    <col min="27" max="36" width="9.140625" style="29"/>
    <col min="37" max="16384" width="9.140625" style="17"/>
  </cols>
  <sheetData/>
  <sheetProtection formatColumns="0" formatRows="0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modfrmCheckUpdates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28"/>
  </cols>
  <sheetData/>
  <sheetProtection formatColumns="0" formatRows="0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modClassifierValidat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80"/>
  </cols>
  <sheetData/>
  <sheetProtection formatColumns="0" formatRows="0"/>
  <phoneticPr fontId="9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modReestr">
    <tabColor indexed="47"/>
  </sheetPr>
  <dimension ref="A1:A19"/>
  <sheetViews>
    <sheetView showGridLines="0" zoomScaleNormal="100" workbookViewId="0"/>
  </sheetViews>
  <sheetFormatPr defaultRowHeight="12.75"/>
  <cols>
    <col min="1" max="1" width="49.140625" customWidth="1"/>
  </cols>
  <sheetData>
    <row r="1" spans="1:1">
      <c r="A1" s="124"/>
    </row>
    <row r="2" spans="1:1">
      <c r="A2" s="124"/>
    </row>
    <row r="3" spans="1:1">
      <c r="A3" s="124"/>
    </row>
    <row r="4" spans="1:1">
      <c r="A4" s="124"/>
    </row>
    <row r="5" spans="1:1">
      <c r="A5" s="124"/>
    </row>
    <row r="6" spans="1:1">
      <c r="A6" s="124"/>
    </row>
    <row r="7" spans="1:1">
      <c r="A7" s="124"/>
    </row>
    <row r="8" spans="1:1">
      <c r="A8" s="124"/>
    </row>
    <row r="9" spans="1:1">
      <c r="A9" s="124"/>
    </row>
    <row r="10" spans="1:1">
      <c r="A10" s="124"/>
    </row>
    <row r="11" spans="1:1">
      <c r="A11" s="124"/>
    </row>
    <row r="12" spans="1:1">
      <c r="A12" s="124"/>
    </row>
    <row r="13" spans="1:1">
      <c r="A13" s="124"/>
    </row>
    <row r="14" spans="1:1">
      <c r="A14" s="124"/>
    </row>
    <row r="15" spans="1:1">
      <c r="A15" s="124"/>
    </row>
    <row r="16" spans="1:1">
      <c r="A16" s="124"/>
    </row>
    <row r="17" spans="1:1">
      <c r="A17" s="124"/>
    </row>
    <row r="18" spans="1:1">
      <c r="A18" s="124"/>
    </row>
    <row r="19" spans="1:1">
      <c r="A19" s="124"/>
    </row>
  </sheetData>
  <sheetProtection formatColumns="0" formatRows="0"/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modfrmReestrSCT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modHyp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80"/>
  </cols>
  <sheetData/>
  <sheetProtection formatColumns="0" formatRows="0"/>
  <phoneticPr fontId="1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modListComm">
    <tabColor indexed="47"/>
  </sheetPr>
  <dimension ref="A1"/>
  <sheetViews>
    <sheetView showGridLines="0" zoomScaleNormal="100" workbookViewId="0"/>
  </sheetViews>
  <sheetFormatPr defaultRowHeight="12.75"/>
  <sheetData/>
  <sheetProtection formatColumns="0" formatRows="0"/>
  <phoneticPr fontId="1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modList00">
    <tabColor indexed="47"/>
  </sheetPr>
  <dimension ref="A1"/>
  <sheetViews>
    <sheetView showGridLines="0" zoomScaleNormal="100" workbookViewId="0"/>
  </sheetViews>
  <sheetFormatPr defaultRowHeight="15"/>
  <cols>
    <col min="1" max="16384" width="9.140625" style="128"/>
  </cols>
  <sheetData/>
  <sheetProtection formatColumns="0" formatRows="0"/>
  <phoneticPr fontId="42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05">
    <tabColor indexed="25"/>
  </sheetPr>
  <dimension ref="C1:H66"/>
  <sheetViews>
    <sheetView showGridLines="0" topLeftCell="C11" zoomScaleNormal="100" workbookViewId="0">
      <pane xSplit="3" ySplit="4" topLeftCell="F15" activePane="bottomRight" state="frozen"/>
      <selection activeCell="C11" sqref="C11"/>
      <selection pane="topRight" activeCell="F11" sqref="F11"/>
      <selection pane="bottomLeft" activeCell="C15" sqref="C15"/>
      <selection pane="bottomRight" activeCell="I56" sqref="I56"/>
    </sheetView>
  </sheetViews>
  <sheetFormatPr defaultRowHeight="11.25"/>
  <cols>
    <col min="1" max="2" width="0" style="37" hidden="1" customWidth="1"/>
    <col min="3" max="3" width="3.7109375" style="37" customWidth="1"/>
    <col min="4" max="4" width="4.85546875" style="37" customWidth="1"/>
    <col min="5" max="5" width="57" style="37" customWidth="1"/>
    <col min="6" max="7" width="3.7109375" style="37" customWidth="1"/>
    <col min="8" max="8" width="42.5703125" style="37" customWidth="1"/>
    <col min="9" max="16384" width="9.140625" style="37"/>
  </cols>
  <sheetData>
    <row r="1" spans="3:8" hidden="1"/>
    <row r="2" spans="3:8" hidden="1"/>
    <row r="3" spans="3:8" hidden="1"/>
    <row r="4" spans="3:8" hidden="1"/>
    <row r="5" spans="3:8" hidden="1"/>
    <row r="6" spans="3:8" hidden="1"/>
    <row r="7" spans="3:8" hidden="1"/>
    <row r="8" spans="3:8" hidden="1"/>
    <row r="9" spans="3:8" hidden="1"/>
    <row r="10" spans="3:8" hidden="1"/>
    <row r="12" spans="3:8" ht="21" customHeight="1">
      <c r="D12" s="729" t="s">
        <v>1690</v>
      </c>
      <c r="E12" s="729"/>
      <c r="F12" s="729"/>
      <c r="G12" s="729"/>
      <c r="H12" s="729"/>
    </row>
    <row r="13" spans="3:8" ht="17.100000000000001" customHeight="1">
      <c r="E13" s="281" t="s">
        <v>1401</v>
      </c>
      <c r="F13" s="525"/>
      <c r="G13" s="525"/>
    </row>
    <row r="14" spans="3:8" ht="31.5" customHeight="1">
      <c r="D14" s="246" t="s">
        <v>1753</v>
      </c>
      <c r="E14" s="246" t="s">
        <v>1856</v>
      </c>
      <c r="F14" s="730" t="s">
        <v>2322</v>
      </c>
      <c r="G14" s="731"/>
      <c r="H14" s="249" t="s">
        <v>1691</v>
      </c>
    </row>
    <row r="15" spans="3:8" ht="22.5">
      <c r="C15" s="290"/>
      <c r="D15" s="725">
        <v>1</v>
      </c>
      <c r="E15" s="732" t="s">
        <v>1399</v>
      </c>
      <c r="F15" s="250"/>
      <c r="G15" s="521" t="s">
        <v>1464</v>
      </c>
      <c r="H15" s="261" t="s">
        <v>919</v>
      </c>
    </row>
    <row r="16" spans="3:8" customFormat="1" ht="22.5" customHeight="1">
      <c r="D16" s="726"/>
      <c r="E16" s="733"/>
      <c r="F16" s="522"/>
      <c r="G16" s="523"/>
      <c r="H16" s="524" t="s">
        <v>2320</v>
      </c>
    </row>
    <row r="17" spans="3:8" ht="22.5" customHeight="1">
      <c r="C17" s="290"/>
      <c r="D17" s="725" t="s">
        <v>2311</v>
      </c>
      <c r="E17" s="727" t="s">
        <v>1858</v>
      </c>
      <c r="F17" s="248"/>
      <c r="G17" s="521" t="s">
        <v>1464</v>
      </c>
      <c r="H17" s="261" t="s">
        <v>919</v>
      </c>
    </row>
    <row r="18" spans="3:8" customFormat="1" ht="22.5" customHeight="1">
      <c r="D18" s="726"/>
      <c r="E18" s="728"/>
      <c r="F18" s="522"/>
      <c r="G18" s="523"/>
      <c r="H18" s="524" t="s">
        <v>2320</v>
      </c>
    </row>
    <row r="19" spans="3:8" ht="22.5">
      <c r="C19" s="290"/>
      <c r="D19" s="725" t="s">
        <v>1474</v>
      </c>
      <c r="E19" s="734" t="s">
        <v>1863</v>
      </c>
      <c r="F19" s="247"/>
      <c r="G19" s="526" t="s">
        <v>1464</v>
      </c>
      <c r="H19" s="261" t="s">
        <v>919</v>
      </c>
    </row>
    <row r="20" spans="3:8" customFormat="1" ht="22.5" customHeight="1">
      <c r="D20" s="726"/>
      <c r="E20" s="735"/>
      <c r="F20" s="522"/>
      <c r="G20" s="523"/>
      <c r="H20" s="524" t="s">
        <v>2320</v>
      </c>
    </row>
    <row r="21" spans="3:8" ht="22.5" customHeight="1">
      <c r="C21" s="290"/>
      <c r="D21" s="725" t="s">
        <v>931</v>
      </c>
      <c r="E21" s="727" t="s">
        <v>1864</v>
      </c>
      <c r="F21" s="248"/>
      <c r="G21" s="521" t="s">
        <v>1464</v>
      </c>
      <c r="H21" s="261" t="s">
        <v>919</v>
      </c>
    </row>
    <row r="22" spans="3:8" customFormat="1" ht="22.5" customHeight="1">
      <c r="D22" s="726"/>
      <c r="E22" s="728"/>
      <c r="F22" s="522"/>
      <c r="G22" s="523"/>
      <c r="H22" s="524" t="s">
        <v>2320</v>
      </c>
    </row>
    <row r="23" spans="3:8" ht="22.5" customHeight="1">
      <c r="C23" s="290"/>
      <c r="D23" s="725" t="s">
        <v>938</v>
      </c>
      <c r="E23" s="727" t="s">
        <v>1865</v>
      </c>
      <c r="F23" s="248"/>
      <c r="G23" s="521" t="s">
        <v>1464</v>
      </c>
      <c r="H23" s="261" t="s">
        <v>919</v>
      </c>
    </row>
    <row r="24" spans="3:8" customFormat="1" ht="22.5" customHeight="1">
      <c r="D24" s="726"/>
      <c r="E24" s="728"/>
      <c r="F24" s="522"/>
      <c r="G24" s="523"/>
      <c r="H24" s="524" t="s">
        <v>2320</v>
      </c>
    </row>
    <row r="25" spans="3:8" ht="22.5" customHeight="1">
      <c r="C25" s="290"/>
      <c r="D25" s="725" t="s">
        <v>940</v>
      </c>
      <c r="E25" s="727" t="s">
        <v>1866</v>
      </c>
      <c r="F25" s="248"/>
      <c r="G25" s="521" t="s">
        <v>1464</v>
      </c>
      <c r="H25" s="261" t="s">
        <v>919</v>
      </c>
    </row>
    <row r="26" spans="3:8" customFormat="1" ht="22.5" customHeight="1">
      <c r="D26" s="726"/>
      <c r="E26" s="728"/>
      <c r="F26" s="522"/>
      <c r="G26" s="523"/>
      <c r="H26" s="524" t="s">
        <v>2320</v>
      </c>
    </row>
    <row r="27" spans="3:8" ht="22.5" customHeight="1">
      <c r="C27" s="290"/>
      <c r="D27" s="725" t="s">
        <v>953</v>
      </c>
      <c r="E27" s="727" t="s">
        <v>2025</v>
      </c>
      <c r="F27" s="248"/>
      <c r="G27" s="521" t="s">
        <v>1464</v>
      </c>
      <c r="H27" s="261" t="s">
        <v>919</v>
      </c>
    </row>
    <row r="28" spans="3:8" customFormat="1" ht="22.5" customHeight="1">
      <c r="D28" s="726"/>
      <c r="E28" s="728"/>
      <c r="F28" s="522"/>
      <c r="G28" s="523"/>
      <c r="H28" s="524" t="s">
        <v>2320</v>
      </c>
    </row>
    <row r="29" spans="3:8" ht="45" customHeight="1">
      <c r="C29" s="290"/>
      <c r="D29" s="725" t="s">
        <v>1589</v>
      </c>
      <c r="E29" s="727" t="s">
        <v>1467</v>
      </c>
      <c r="F29" s="248"/>
      <c r="G29" s="521" t="s">
        <v>1464</v>
      </c>
      <c r="H29" s="261" t="s">
        <v>919</v>
      </c>
    </row>
    <row r="30" spans="3:8" customFormat="1" ht="22.5" customHeight="1">
      <c r="D30" s="726"/>
      <c r="E30" s="728"/>
      <c r="F30" s="522"/>
      <c r="G30" s="523"/>
      <c r="H30" s="524" t="s">
        <v>2320</v>
      </c>
    </row>
    <row r="31" spans="3:8" ht="45" customHeight="1">
      <c r="C31" s="290"/>
      <c r="D31" s="725" t="s">
        <v>1615</v>
      </c>
      <c r="E31" s="727" t="s">
        <v>1400</v>
      </c>
      <c r="F31" s="248"/>
      <c r="G31" s="521" t="s">
        <v>1464</v>
      </c>
      <c r="H31" s="261" t="s">
        <v>919</v>
      </c>
    </row>
    <row r="32" spans="3:8" customFormat="1" ht="22.5" customHeight="1">
      <c r="D32" s="726"/>
      <c r="E32" s="728"/>
      <c r="F32" s="522"/>
      <c r="G32" s="523"/>
      <c r="H32" s="524" t="s">
        <v>2320</v>
      </c>
    </row>
    <row r="33" spans="3:8" ht="22.5" customHeight="1">
      <c r="C33" s="290"/>
      <c r="D33" s="725" t="s">
        <v>1809</v>
      </c>
      <c r="E33" s="727" t="s">
        <v>1468</v>
      </c>
      <c r="F33" s="248"/>
      <c r="G33" s="521" t="s">
        <v>1464</v>
      </c>
      <c r="H33" s="261" t="s">
        <v>919</v>
      </c>
    </row>
    <row r="34" spans="3:8" customFormat="1" ht="22.5" customHeight="1">
      <c r="D34" s="726"/>
      <c r="E34" s="728"/>
      <c r="F34" s="522"/>
      <c r="G34" s="523"/>
      <c r="H34" s="524" t="s">
        <v>2320</v>
      </c>
    </row>
    <row r="35" spans="3:8" ht="22.5">
      <c r="C35" s="290"/>
      <c r="D35" s="725" t="s">
        <v>2483</v>
      </c>
      <c r="E35" s="732" t="s">
        <v>1857</v>
      </c>
      <c r="F35" s="250"/>
      <c r="G35" s="521" t="s">
        <v>1464</v>
      </c>
      <c r="H35" s="261" t="s">
        <v>919</v>
      </c>
    </row>
    <row r="36" spans="3:8" customFormat="1" ht="22.5" customHeight="1">
      <c r="D36" s="726"/>
      <c r="E36" s="733"/>
      <c r="F36" s="522"/>
      <c r="G36" s="523"/>
      <c r="H36" s="524" t="s">
        <v>2320</v>
      </c>
    </row>
    <row r="37" spans="3:8" ht="22.5">
      <c r="C37" s="290"/>
      <c r="D37" s="725" t="s">
        <v>2489</v>
      </c>
      <c r="E37" s="727" t="s">
        <v>1692</v>
      </c>
      <c r="F37" s="248"/>
      <c r="G37" s="521" t="s">
        <v>1464</v>
      </c>
      <c r="H37" s="261" t="s">
        <v>919</v>
      </c>
    </row>
    <row r="38" spans="3:8" customFormat="1" ht="22.5" customHeight="1">
      <c r="D38" s="726"/>
      <c r="E38" s="728"/>
      <c r="F38" s="522"/>
      <c r="G38" s="523"/>
      <c r="H38" s="524" t="s">
        <v>2320</v>
      </c>
    </row>
    <row r="39" spans="3:8" ht="22.5">
      <c r="C39" s="290"/>
      <c r="D39" s="725" t="s">
        <v>2495</v>
      </c>
      <c r="E39" s="727" t="s">
        <v>1693</v>
      </c>
      <c r="F39" s="248"/>
      <c r="G39" s="521" t="s">
        <v>1464</v>
      </c>
      <c r="H39" s="261" t="s">
        <v>919</v>
      </c>
    </row>
    <row r="40" spans="3:8" customFormat="1" ht="22.5" customHeight="1">
      <c r="D40" s="726"/>
      <c r="E40" s="728"/>
      <c r="F40" s="522"/>
      <c r="G40" s="523"/>
      <c r="H40" s="524" t="s">
        <v>2320</v>
      </c>
    </row>
    <row r="41" spans="3:8" ht="22.5">
      <c r="C41" s="290"/>
      <c r="D41" s="725" t="s">
        <v>2497</v>
      </c>
      <c r="E41" s="727" t="s">
        <v>1469</v>
      </c>
      <c r="F41" s="248"/>
      <c r="G41" s="521" t="s">
        <v>1464</v>
      </c>
      <c r="H41" s="261" t="s">
        <v>919</v>
      </c>
    </row>
    <row r="42" spans="3:8" customFormat="1" ht="22.5" customHeight="1">
      <c r="D42" s="726"/>
      <c r="E42" s="728"/>
      <c r="F42" s="522"/>
      <c r="G42" s="523"/>
      <c r="H42" s="524" t="s">
        <v>2320</v>
      </c>
    </row>
    <row r="43" spans="3:8" ht="22.5">
      <c r="C43" s="290"/>
      <c r="D43" s="725" t="s">
        <v>2499</v>
      </c>
      <c r="E43" s="727" t="s">
        <v>1470</v>
      </c>
      <c r="F43" s="248"/>
      <c r="G43" s="521" t="s">
        <v>1464</v>
      </c>
      <c r="H43" s="261" t="s">
        <v>919</v>
      </c>
    </row>
    <row r="44" spans="3:8" customFormat="1" ht="22.5" customHeight="1">
      <c r="D44" s="726"/>
      <c r="E44" s="728"/>
      <c r="F44" s="522"/>
      <c r="G44" s="523"/>
      <c r="H44" s="524" t="s">
        <v>2320</v>
      </c>
    </row>
    <row r="45" spans="3:8" ht="22.5">
      <c r="C45" s="290"/>
      <c r="D45" s="725" t="s">
        <v>2059</v>
      </c>
      <c r="E45" s="727" t="s">
        <v>1684</v>
      </c>
      <c r="F45" s="248"/>
      <c r="G45" s="521" t="s">
        <v>1464</v>
      </c>
      <c r="H45" s="261" t="s">
        <v>919</v>
      </c>
    </row>
    <row r="46" spans="3:8" customFormat="1" ht="22.5" customHeight="1">
      <c r="D46" s="726"/>
      <c r="E46" s="728"/>
      <c r="F46" s="522"/>
      <c r="G46" s="523"/>
      <c r="H46" s="524" t="s">
        <v>2320</v>
      </c>
    </row>
    <row r="47" spans="3:8" ht="22.5">
      <c r="C47" s="290"/>
      <c r="D47" s="725" t="s">
        <v>2060</v>
      </c>
      <c r="E47" s="727" t="s">
        <v>1685</v>
      </c>
      <c r="F47" s="248"/>
      <c r="G47" s="521" t="s">
        <v>1464</v>
      </c>
      <c r="H47" s="261" t="s">
        <v>919</v>
      </c>
    </row>
    <row r="48" spans="3:8" customFormat="1" ht="22.5" customHeight="1">
      <c r="D48" s="726"/>
      <c r="E48" s="728"/>
      <c r="F48" s="522"/>
      <c r="G48" s="523"/>
      <c r="H48" s="524" t="s">
        <v>2320</v>
      </c>
    </row>
    <row r="49" spans="3:8" ht="22.5">
      <c r="C49" s="290"/>
      <c r="D49" s="725" t="s">
        <v>2499</v>
      </c>
      <c r="E49" s="727" t="s">
        <v>1686</v>
      </c>
      <c r="F49" s="248"/>
      <c r="G49" s="521" t="s">
        <v>1464</v>
      </c>
      <c r="H49" s="261" t="s">
        <v>919</v>
      </c>
    </row>
    <row r="50" spans="3:8" customFormat="1" ht="22.5" customHeight="1">
      <c r="D50" s="726"/>
      <c r="E50" s="728"/>
      <c r="F50" s="522"/>
      <c r="G50" s="523"/>
      <c r="H50" s="524" t="s">
        <v>2320</v>
      </c>
    </row>
    <row r="51" spans="3:8" ht="22.5">
      <c r="C51" s="290"/>
      <c r="D51" s="725" t="s">
        <v>2061</v>
      </c>
      <c r="E51" s="732" t="s">
        <v>1687</v>
      </c>
      <c r="F51" s="250"/>
      <c r="G51" s="521" t="s">
        <v>1464</v>
      </c>
      <c r="H51" s="261" t="s">
        <v>919</v>
      </c>
    </row>
    <row r="52" spans="3:8" customFormat="1" ht="22.5" customHeight="1">
      <c r="D52" s="726"/>
      <c r="E52" s="733"/>
      <c r="F52" s="522"/>
      <c r="G52" s="523"/>
      <c r="H52" s="524" t="s">
        <v>2320</v>
      </c>
    </row>
    <row r="53" spans="3:8" ht="22.5" customHeight="1">
      <c r="C53" s="290"/>
      <c r="D53" s="725" t="s">
        <v>2062</v>
      </c>
      <c r="E53" s="732" t="s">
        <v>1688</v>
      </c>
      <c r="F53" s="527"/>
      <c r="G53" s="521" t="s">
        <v>1464</v>
      </c>
      <c r="H53" s="261" t="s">
        <v>919</v>
      </c>
    </row>
    <row r="54" spans="3:8" customFormat="1" ht="22.5" customHeight="1">
      <c r="D54" s="726"/>
      <c r="E54" s="733"/>
      <c r="F54" s="522"/>
      <c r="G54" s="523"/>
      <c r="H54" s="524" t="s">
        <v>2320</v>
      </c>
    </row>
    <row r="55" spans="3:8" ht="22.5">
      <c r="C55" s="290"/>
      <c r="D55" s="736" t="s">
        <v>2048</v>
      </c>
      <c r="E55" s="732" t="s">
        <v>2051</v>
      </c>
      <c r="F55" s="520"/>
      <c r="G55" s="521" t="s">
        <v>1464</v>
      </c>
      <c r="H55" s="261" t="s">
        <v>920</v>
      </c>
    </row>
    <row r="56" spans="3:8" customFormat="1" ht="12.75">
      <c r="D56" s="736"/>
      <c r="E56" s="737"/>
      <c r="F56" s="522"/>
      <c r="G56" s="523"/>
      <c r="H56" s="524" t="s">
        <v>2320</v>
      </c>
    </row>
    <row r="57" spans="3:8" ht="22.5">
      <c r="C57" s="290"/>
      <c r="D57" s="736" t="s">
        <v>2049</v>
      </c>
      <c r="E57" s="732" t="s">
        <v>2052</v>
      </c>
      <c r="F57" s="520"/>
      <c r="G57" s="521" t="s">
        <v>1464</v>
      </c>
      <c r="H57" s="261" t="s">
        <v>919</v>
      </c>
    </row>
    <row r="58" spans="3:8" customFormat="1" ht="12.75">
      <c r="D58" s="736"/>
      <c r="E58" s="737"/>
      <c r="F58" s="522"/>
      <c r="G58" s="523"/>
      <c r="H58" s="524" t="s">
        <v>2320</v>
      </c>
    </row>
    <row r="59" spans="3:8" ht="22.5">
      <c r="C59" s="290"/>
      <c r="D59" s="736" t="s">
        <v>2050</v>
      </c>
      <c r="E59" s="732" t="s">
        <v>2055</v>
      </c>
      <c r="F59" s="520"/>
      <c r="G59" s="521" t="s">
        <v>1464</v>
      </c>
      <c r="H59" s="261" t="s">
        <v>920</v>
      </c>
    </row>
    <row r="60" spans="3:8" customFormat="1" ht="12.75">
      <c r="D60" s="736"/>
      <c r="E60" s="737"/>
      <c r="F60" s="522"/>
      <c r="G60" s="523"/>
      <c r="H60" s="524" t="s">
        <v>2320</v>
      </c>
    </row>
    <row r="61" spans="3:8" ht="22.5">
      <c r="C61" s="290"/>
      <c r="D61" s="736" t="s">
        <v>2053</v>
      </c>
      <c r="E61" s="732" t="s">
        <v>2056</v>
      </c>
      <c r="F61" s="520"/>
      <c r="G61" s="521" t="s">
        <v>1464</v>
      </c>
      <c r="H61" s="261" t="s">
        <v>919</v>
      </c>
    </row>
    <row r="62" spans="3:8" customFormat="1" ht="12.75">
      <c r="D62" s="736"/>
      <c r="E62" s="737"/>
      <c r="F62" s="522"/>
      <c r="G62" s="523"/>
      <c r="H62" s="524" t="s">
        <v>2320</v>
      </c>
    </row>
    <row r="63" spans="3:8" ht="22.5">
      <c r="C63" s="290"/>
      <c r="D63" s="736" t="s">
        <v>2054</v>
      </c>
      <c r="E63" s="732" t="s">
        <v>2058</v>
      </c>
      <c r="F63" s="520"/>
      <c r="G63" s="521" t="s">
        <v>1464</v>
      </c>
      <c r="H63" s="261" t="s">
        <v>919</v>
      </c>
    </row>
    <row r="64" spans="3:8" customFormat="1" ht="12.75">
      <c r="D64" s="736"/>
      <c r="E64" s="737"/>
      <c r="F64" s="522"/>
      <c r="G64" s="523"/>
      <c r="H64" s="524" t="s">
        <v>2320</v>
      </c>
    </row>
    <row r="65" spans="3:8" ht="22.5">
      <c r="C65" s="290"/>
      <c r="D65" s="736" t="s">
        <v>2057</v>
      </c>
      <c r="E65" s="732" t="s">
        <v>2063</v>
      </c>
      <c r="F65" s="520"/>
      <c r="G65" s="521" t="s">
        <v>1464</v>
      </c>
      <c r="H65" s="261" t="s">
        <v>1543</v>
      </c>
    </row>
    <row r="66" spans="3:8" customFormat="1" ht="12.75">
      <c r="D66" s="736"/>
      <c r="E66" s="737"/>
      <c r="F66" s="522"/>
      <c r="G66" s="523"/>
      <c r="H66" s="524" t="s">
        <v>2320</v>
      </c>
    </row>
  </sheetData>
  <sheetProtection password="FA9C" sheet="1" objects="1" scenarios="1" formatColumns="0" formatRows="0"/>
  <mergeCells count="54"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D53:D54"/>
    <mergeCell ref="E53:E54"/>
    <mergeCell ref="D47:D48"/>
    <mergeCell ref="E47:E48"/>
    <mergeCell ref="D49:D50"/>
    <mergeCell ref="E49:E50"/>
    <mergeCell ref="D51:D52"/>
    <mergeCell ref="E51:E52"/>
    <mergeCell ref="D45:D46"/>
    <mergeCell ref="E45:E46"/>
    <mergeCell ref="D35:D36"/>
    <mergeCell ref="E35:E36"/>
    <mergeCell ref="D37:D38"/>
    <mergeCell ref="E37:E38"/>
    <mergeCell ref="D41:D42"/>
    <mergeCell ref="E41:E42"/>
    <mergeCell ref="D19:D20"/>
    <mergeCell ref="E19:E20"/>
    <mergeCell ref="D33:D34"/>
    <mergeCell ref="E33:E34"/>
    <mergeCell ref="D23:D24"/>
    <mergeCell ref="E23:E24"/>
    <mergeCell ref="D29:D30"/>
    <mergeCell ref="E29:E30"/>
    <mergeCell ref="D31:D32"/>
    <mergeCell ref="E31:E32"/>
    <mergeCell ref="D21:D22"/>
    <mergeCell ref="E21:E22"/>
    <mergeCell ref="D43:D44"/>
    <mergeCell ref="E43:E44"/>
    <mergeCell ref="D39:D40"/>
    <mergeCell ref="E39:E40"/>
    <mergeCell ref="D25:D26"/>
    <mergeCell ref="E25:E26"/>
    <mergeCell ref="D27:D28"/>
    <mergeCell ref="E27:E28"/>
    <mergeCell ref="D17:D18"/>
    <mergeCell ref="E17:E18"/>
    <mergeCell ref="D12:H12"/>
    <mergeCell ref="F14:G14"/>
    <mergeCell ref="D15:D16"/>
    <mergeCell ref="E15:E16"/>
  </mergeCells>
  <phoneticPr fontId="10" type="noConversion"/>
  <dataValidations count="2">
    <dataValidation type="list" allowBlank="1" showErrorMessage="1" errorTitle="Ошибка" error="Выберите значение из списка!" sqref="H65 H53 H51 H49 H47 H45 H43 H41 H39 H37 H35 H33 H31 H29 H27 H25 H23 H21 H19 H17 H55 H57 H59 H61 H63 H15">
      <formula1>"отсутствует,ссылка на документ"</formula1>
    </dataValidation>
    <dataValidation type="textLength" operator="lessThanOrEqual" allowBlank="1" showInputMessage="1" showErrorMessage="1" errorTitle="Ошибка" error="Допускается ввод не более 900 символов!" sqref="E55 E57 E59 E61 E63 E65">
      <formula1>900</formula1>
    </dataValidation>
  </dataValidations>
  <hyperlinks>
    <hyperlink ref="E13" r:id="rId1"/>
  </hyperlinks>
  <pageMargins left="0.75" right="0.75" top="1" bottom="1" header="0.5" footer="0.5"/>
  <pageSetup paperSize="9" orientation="portrait" r:id="rId2"/>
  <headerFooter alignWithMargins="0"/>
  <drawing r:id="rId3"/>
  <legacyDrawing r:id="rId4"/>
</worksheet>
</file>

<file path=xl/worksheets/sheet60.xml><?xml version="1.0" encoding="utf-8"?>
<worksheet xmlns="http://schemas.openxmlformats.org/spreadsheetml/2006/main" xmlns:r="http://schemas.openxmlformats.org/officeDocument/2006/relationships">
  <sheetPr codeName="modList01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modList03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modList04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modList06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modList07">
    <tabColor indexed="47"/>
  </sheetPr>
  <dimension ref="A1"/>
  <sheetViews>
    <sheetView showGridLines="0" zoomScaleNormal="10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modCommonProv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28"/>
  </cols>
  <sheetData/>
  <sheetProtection formatColumns="0" formatRows="0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modfrmReestrKT">
    <tabColor indexed="47"/>
  </sheetPr>
  <dimension ref="A1"/>
  <sheetViews>
    <sheetView showGridLines="0" zoomScaleNormal="100" workbookViewId="0"/>
  </sheetViews>
  <sheetFormatPr defaultRowHeight="11.25"/>
  <cols>
    <col min="1" max="1" width="9.140625" style="125"/>
    <col min="2" max="16384" width="9.140625" style="126"/>
  </cols>
  <sheetData/>
  <sheetProtection formatColumns="0" formatRows="0"/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modFill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275"/>
  </cols>
  <sheetData/>
  <phoneticPr fontId="9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modList05">
    <tabColor indexed="47"/>
  </sheetPr>
  <dimension ref="A1"/>
  <sheetViews>
    <sheetView showGridLines="0" zoomScaleNormal="100" workbookViewId="0"/>
  </sheetViews>
  <sheetFormatPr defaultRowHeight="12.75"/>
  <cols>
    <col min="1" max="16384" width="9.140625" style="528"/>
  </cols>
  <sheetData/>
  <phoneticPr fontId="10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modfrmReestr">
    <tabColor indexed="47"/>
  </sheetPr>
  <dimension ref="A1"/>
  <sheetViews>
    <sheetView showGridLines="0" zoomScaleNormal="100" workbookViewId="0"/>
  </sheetViews>
  <sheetFormatPr defaultRowHeight="11.25"/>
  <cols>
    <col min="1" max="1" width="9.140625" style="125"/>
    <col min="2" max="16384" width="9.140625" style="126"/>
  </cols>
  <sheetData/>
  <sheetProtection formatColumns="0" formatRows="0"/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List16">
    <tabColor indexed="25"/>
  </sheetPr>
  <dimension ref="D1:H15"/>
  <sheetViews>
    <sheetView showGridLines="0" topLeftCell="C11" zoomScaleNormal="100" workbookViewId="0">
      <pane ySplit="5" topLeftCell="A16" activePane="bottomLeft" state="frozen"/>
      <selection activeCell="C11" sqref="C11"/>
      <selection pane="bottomLeft" activeCell="G44" sqref="G44"/>
    </sheetView>
  </sheetViews>
  <sheetFormatPr defaultRowHeight="11.25"/>
  <cols>
    <col min="1" max="2" width="0" style="37" hidden="1" customWidth="1"/>
    <col min="3" max="3" width="3.7109375" style="37" customWidth="1"/>
    <col min="4" max="4" width="4.85546875" style="37" customWidth="1"/>
    <col min="5" max="5" width="37" style="37" customWidth="1"/>
    <col min="6" max="6" width="46.85546875" style="37" customWidth="1"/>
    <col min="7" max="7" width="49.28515625" style="37" customWidth="1"/>
    <col min="8" max="8" width="45.7109375" style="37" customWidth="1"/>
    <col min="9" max="16384" width="9.140625" style="37"/>
  </cols>
  <sheetData>
    <row r="1" spans="4:8" hidden="1"/>
    <row r="2" spans="4:8" hidden="1"/>
    <row r="3" spans="4:8" hidden="1"/>
    <row r="4" spans="4:8" hidden="1"/>
    <row r="5" spans="4:8" hidden="1"/>
    <row r="6" spans="4:8" hidden="1"/>
    <row r="7" spans="4:8" hidden="1"/>
    <row r="8" spans="4:8" hidden="1"/>
    <row r="9" spans="4:8" hidden="1"/>
    <row r="10" spans="4:8" hidden="1"/>
    <row r="12" spans="4:8" ht="21" customHeight="1">
      <c r="D12" s="729" t="s">
        <v>1449</v>
      </c>
      <c r="E12" s="729"/>
      <c r="F12" s="729"/>
      <c r="G12" s="729"/>
      <c r="H12" s="729"/>
    </row>
    <row r="13" spans="4:8" ht="17.100000000000001" customHeight="1">
      <c r="E13" s="281" t="s">
        <v>1401</v>
      </c>
      <c r="F13" s="525"/>
      <c r="G13" s="525"/>
    </row>
    <row r="14" spans="4:8" ht="31.5" customHeight="1">
      <c r="D14" s="621" t="s">
        <v>1753</v>
      </c>
      <c r="E14" s="621" t="s">
        <v>1446</v>
      </c>
      <c r="F14" s="621" t="s">
        <v>1447</v>
      </c>
      <c r="G14" s="249" t="s">
        <v>1691</v>
      </c>
      <c r="H14" s="621" t="s">
        <v>1448</v>
      </c>
    </row>
    <row r="15" spans="4:8" ht="16.149999999999999" hidden="1" customHeight="1">
      <c r="D15" s="622">
        <v>0</v>
      </c>
      <c r="E15" s="738"/>
      <c r="F15" s="738"/>
      <c r="G15" s="738"/>
      <c r="H15" s="739"/>
    </row>
  </sheetData>
  <sheetProtection password="FA9C" sheet="1" objects="1" scenarios="1" formatColumns="0" formatRows="0"/>
  <mergeCells count="2">
    <mergeCell ref="D12:H12"/>
    <mergeCell ref="E15:H15"/>
  </mergeCells>
  <phoneticPr fontId="10" type="noConversion"/>
  <hyperlinks>
    <hyperlink ref="E13" r:id="rId1"/>
  </hyperlinks>
  <pageMargins left="0.75" right="0.75" top="1" bottom="1" header="0.5" footer="0.5"/>
  <pageSetup paperSize="9" orientation="portrait" r:id="rId2"/>
  <headerFooter alignWithMargins="0"/>
  <drawing r:id="rId3"/>
  <legacyDrawing r:id="rId4"/>
</worksheet>
</file>

<file path=xl/worksheets/sheet70.xml><?xml version="1.0" encoding="utf-8"?>
<worksheet xmlns="http://schemas.openxmlformats.org/spreadsheetml/2006/main" xmlns:r="http://schemas.openxmlformats.org/officeDocument/2006/relationships">
  <sheetPr codeName="modList16" enableFormatConditionsCalculation="0">
    <tabColor indexed="47"/>
  </sheetPr>
  <dimension ref="A1"/>
  <sheetViews>
    <sheetView showGridLines="0" workbookViewId="0"/>
  </sheetViews>
  <sheetFormatPr defaultRowHeight="12.75"/>
  <sheetData/>
  <phoneticPr fontId="1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List06">
    <tabColor indexed="30"/>
  </sheetPr>
  <dimension ref="A1:J42"/>
  <sheetViews>
    <sheetView showGridLines="0" topLeftCell="C23" zoomScaleNormal="100" workbookViewId="0">
      <selection activeCell="J25" sqref="J25"/>
    </sheetView>
  </sheetViews>
  <sheetFormatPr defaultRowHeight="12.75"/>
  <cols>
    <col min="1" max="2" width="9.140625" hidden="1" customWidth="1"/>
    <col min="3" max="3" width="3.7109375" customWidth="1"/>
    <col min="4" max="4" width="5.85546875" style="295" customWidth="1"/>
    <col min="5" max="5" width="51.7109375" customWidth="1"/>
    <col min="6" max="6" width="23.85546875" style="296" customWidth="1"/>
    <col min="7" max="8" width="12.7109375" customWidth="1"/>
    <col min="9" max="9" width="14.28515625" hidden="1" customWidth="1"/>
    <col min="10" max="10" width="10.28515625" customWidth="1"/>
    <col min="11" max="12" width="11.42578125" customWidth="1"/>
  </cols>
  <sheetData>
    <row r="1" spans="3:10" hidden="1"/>
    <row r="2" spans="3:10" hidden="1"/>
    <row r="3" spans="3:10" hidden="1"/>
    <row r="4" spans="3:10" hidden="1"/>
    <row r="5" spans="3:10" hidden="1"/>
    <row r="6" spans="3:10" hidden="1"/>
    <row r="7" spans="3:10" hidden="1"/>
    <row r="8" spans="3:10" hidden="1"/>
    <row r="9" spans="3:10" hidden="1"/>
    <row r="10" spans="3:10" hidden="1"/>
    <row r="12" spans="3:10" ht="28.9" customHeight="1">
      <c r="C12" s="37"/>
      <c r="D12" s="287" t="s">
        <v>2315</v>
      </c>
      <c r="E12" s="299"/>
      <c r="F12" s="299"/>
      <c r="G12" s="299"/>
      <c r="H12" s="286"/>
      <c r="I12" s="37"/>
      <c r="J12" s="37"/>
    </row>
    <row r="13" spans="3:10">
      <c r="C13" s="37"/>
      <c r="D13" s="297"/>
      <c r="E13" s="298"/>
      <c r="F13" s="298"/>
      <c r="G13" s="298"/>
      <c r="H13" s="37"/>
      <c r="I13" s="37"/>
      <c r="J13" s="37"/>
    </row>
    <row r="14" spans="3:10">
      <c r="C14" s="37"/>
      <c r="D14" s="302">
        <v>0</v>
      </c>
      <c r="E14" s="288" t="str">
        <f>"На "&amp;god&amp;" год установлен долгосрочный тариф?"</f>
        <v>На 2016 год установлен долгосрочный тариф?</v>
      </c>
      <c r="F14" s="309" t="s">
        <v>1462</v>
      </c>
      <c r="G14" s="298"/>
      <c r="H14" s="37"/>
      <c r="I14" s="37"/>
      <c r="J14" s="37"/>
    </row>
    <row r="15" spans="3:10" hidden="1">
      <c r="C15" s="37"/>
      <c r="D15" s="302">
        <v>1</v>
      </c>
      <c r="E15" s="288" t="s">
        <v>1723</v>
      </c>
      <c r="F15" s="289"/>
      <c r="G15" s="298"/>
      <c r="H15" s="37"/>
      <c r="I15" s="37"/>
      <c r="J15" s="37"/>
    </row>
    <row r="16" spans="3:10" ht="22.5" hidden="1">
      <c r="C16" s="37"/>
      <c r="D16" s="302">
        <v>2</v>
      </c>
      <c r="E16" s="288" t="s">
        <v>1724</v>
      </c>
      <c r="F16" s="309"/>
      <c r="G16" s="298"/>
      <c r="H16" s="37"/>
      <c r="I16" s="37"/>
      <c r="J16" s="37"/>
    </row>
    <row r="17" spans="1:10" ht="22.5" hidden="1">
      <c r="C17" s="37"/>
      <c r="D17" s="302">
        <v>3</v>
      </c>
      <c r="E17" s="288" t="s">
        <v>1726</v>
      </c>
      <c r="F17" s="608"/>
      <c r="G17" s="298"/>
      <c r="H17" s="37"/>
      <c r="I17" s="37"/>
      <c r="J17" s="37"/>
    </row>
    <row r="18" spans="1:10" ht="22.5" hidden="1">
      <c r="C18" s="37"/>
      <c r="D18" s="302">
        <v>4</v>
      </c>
      <c r="E18" s="288" t="s">
        <v>2019</v>
      </c>
      <c r="F18" s="309"/>
      <c r="G18" s="298"/>
      <c r="H18" s="37"/>
      <c r="I18" s="37"/>
      <c r="J18" s="37"/>
    </row>
    <row r="19" spans="1:10" ht="22.5">
      <c r="C19" s="37"/>
      <c r="D19" s="302">
        <v>1</v>
      </c>
      <c r="E19" s="288" t="s">
        <v>2034</v>
      </c>
      <c r="F19" s="289" t="s">
        <v>1462</v>
      </c>
      <c r="G19" s="291"/>
      <c r="H19" s="37"/>
    </row>
    <row r="20" spans="1:10" ht="124.5" customHeight="1">
      <c r="C20" s="37"/>
      <c r="D20" s="302">
        <v>2</v>
      </c>
      <c r="E20" s="288" t="s">
        <v>2348</v>
      </c>
      <c r="F20" s="289" t="s">
        <v>1461</v>
      </c>
      <c r="G20" s="291"/>
      <c r="H20" s="284"/>
      <c r="I20" s="303"/>
    </row>
    <row r="21" spans="1:10" ht="0.2" customHeight="1">
      <c r="C21" s="37"/>
      <c r="D21" s="302">
        <v>3</v>
      </c>
      <c r="E21" s="288" t="s">
        <v>2349</v>
      </c>
      <c r="F21" s="309"/>
      <c r="G21" s="291"/>
      <c r="H21" s="37"/>
      <c r="I21" s="137"/>
      <c r="J21" s="37"/>
    </row>
    <row r="22" spans="1:10" ht="0.2" customHeight="1">
      <c r="C22" s="37"/>
      <c r="D22" s="302">
        <v>4</v>
      </c>
      <c r="E22" s="288" t="s">
        <v>1643</v>
      </c>
      <c r="F22" s="304"/>
      <c r="G22" s="301"/>
      <c r="H22" s="284"/>
      <c r="I22" s="37"/>
      <c r="J22" s="37"/>
    </row>
    <row r="23" spans="1:10" ht="45">
      <c r="A23">
        <f>IF('Настройки регулятора'!E$15="Организация может выбрать как метод экономически обоснованных расходов, так и другие методы",1,0)</f>
        <v>1</v>
      </c>
      <c r="C23" s="37"/>
      <c r="D23" s="302">
        <v>5</v>
      </c>
      <c r="E23" s="288" t="s">
        <v>2291</v>
      </c>
      <c r="F23" s="289" t="s">
        <v>1461</v>
      </c>
      <c r="G23" s="291"/>
      <c r="H23" s="37"/>
      <c r="I23" s="37"/>
      <c r="J23" s="37"/>
    </row>
    <row r="24" spans="1:10" ht="45">
      <c r="A24">
        <f>IF('Настройки регулятора'!E$15="Организация может выбрать как метод экономически обоснованных расходов, так и другие методы",1,0)</f>
        <v>1</v>
      </c>
      <c r="C24" s="37"/>
      <c r="D24" s="302">
        <v>6</v>
      </c>
      <c r="E24" s="288" t="s">
        <v>2295</v>
      </c>
      <c r="F24" s="289" t="s">
        <v>1461</v>
      </c>
      <c r="G24" s="291"/>
      <c r="H24" s="37"/>
      <c r="I24" s="37"/>
      <c r="J24" s="37"/>
    </row>
    <row r="25" spans="1:10" ht="235.5" customHeight="1">
      <c r="A25">
        <f>IF('Настройки регулятора'!E$15="Организация может выбрать как метод экономически обоснованных расходов, так и другие методы",1,0)</f>
        <v>1</v>
      </c>
      <c r="C25" s="300"/>
      <c r="D25" s="302">
        <v>7</v>
      </c>
      <c r="E25" s="305" t="s">
        <v>1320</v>
      </c>
      <c r="F25" s="289" t="s">
        <v>1462</v>
      </c>
      <c r="G25" s="37"/>
      <c r="H25" s="37"/>
      <c r="I25" s="37"/>
      <c r="J25" s="37"/>
    </row>
    <row r="26" spans="1:10" ht="18" customHeight="1">
      <c r="C26" s="37"/>
      <c r="D26" s="154"/>
      <c r="E26" s="291"/>
      <c r="F26" s="37"/>
      <c r="G26" s="37"/>
      <c r="H26" s="37"/>
      <c r="I26" s="37"/>
      <c r="J26" s="37"/>
    </row>
    <row r="27" spans="1:10" ht="34.15" customHeight="1">
      <c r="C27" s="37"/>
      <c r="D27" s="154"/>
      <c r="E27" s="273" t="s">
        <v>1788</v>
      </c>
      <c r="F27" s="302" t="s">
        <v>2296</v>
      </c>
      <c r="G27" s="273" t="s">
        <v>2297</v>
      </c>
      <c r="H27" s="273" t="s">
        <v>2298</v>
      </c>
      <c r="I27" s="37"/>
      <c r="J27" s="37"/>
    </row>
    <row r="28" spans="1:10">
      <c r="C28" s="37"/>
      <c r="D28" s="154"/>
      <c r="E28" s="306" t="s">
        <v>1322</v>
      </c>
      <c r="F28" s="302"/>
      <c r="G28" s="155" t="s">
        <v>1461</v>
      </c>
      <c r="H28" s="155" t="s">
        <v>1462</v>
      </c>
      <c r="I28" s="37"/>
      <c r="J28" s="37"/>
    </row>
    <row r="29" spans="1:10" ht="45" customHeight="1">
      <c r="C29" s="37"/>
      <c r="D29" s="154"/>
      <c r="E29" s="288" t="s">
        <v>2299</v>
      </c>
      <c r="F29" s="288" t="str">
        <f>IF(I29=0,"Не подходит, так как на 1) и 2) и 3) ответ НЕТ","Подходит так как на 1) или 2) или 3) ответ ДА")</f>
        <v>Подходит так как на 1) или 2) или 3) ответ ДА</v>
      </c>
      <c r="G29" s="664"/>
      <c r="H29" s="308"/>
      <c r="I29" s="323">
        <f>IF(OR(List06_p1="да",List06_p2="да",List06_p3="да"),1,0)</f>
        <v>1</v>
      </c>
      <c r="J29" s="37"/>
    </row>
    <row r="30" spans="1:10" ht="45" customHeight="1">
      <c r="C30" s="37"/>
      <c r="D30" s="154"/>
      <c r="E30" s="288" t="s">
        <v>2300</v>
      </c>
      <c r="F30" s="288" t="s">
        <v>1859</v>
      </c>
      <c r="G30" s="664" t="s">
        <v>2012</v>
      </c>
      <c r="H30" s="308"/>
      <c r="I30" s="323">
        <v>1</v>
      </c>
      <c r="J30" s="37"/>
    </row>
    <row r="31" spans="1:10" ht="45" customHeight="1">
      <c r="C31" s="37"/>
      <c r="D31" s="154"/>
      <c r="E31" s="288" t="s">
        <v>1321</v>
      </c>
      <c r="F31" s="288" t="str">
        <f>IF(I31=0,"Не подходит так как на 7) ответ НЕТ","Подходит так как на 7) ответ ДА")</f>
        <v>Не подходит так как на 7) ответ НЕТ</v>
      </c>
      <c r="G31" s="308"/>
      <c r="H31" s="308"/>
      <c r="I31" s="323">
        <f>IF(List06_p7="да",1,0)</f>
        <v>0</v>
      </c>
    </row>
    <row r="32" spans="1:10" ht="45" customHeight="1">
      <c r="C32" s="37"/>
      <c r="D32" s="292"/>
      <c r="E32" s="288" t="s">
        <v>2301</v>
      </c>
      <c r="F32" s="288" t="str">
        <f>IF(I32=0,"Не подходит так как на 5) и 6) ответ НЕТ","Подходит так как на 5) или 6) ответ ДА")</f>
        <v>Подходит так как на 5) или 6) ответ ДА</v>
      </c>
      <c r="G32" s="664"/>
      <c r="H32" s="308"/>
      <c r="I32" s="323">
        <f>IF(OR(List06_p5="да",List06_p6="да"),1,0)</f>
        <v>1</v>
      </c>
      <c r="J32" s="37"/>
    </row>
    <row r="33" spans="3:10" ht="0.2" customHeight="1">
      <c r="C33" s="37"/>
      <c r="D33" s="292"/>
      <c r="E33" s="291"/>
      <c r="F33" s="291"/>
      <c r="G33" s="322" t="e">
        <f ca="1">nerr(MATCH("a",G29:G32,0))</f>
        <v>#NAME?</v>
      </c>
      <c r="H33" s="322" t="e">
        <f ca="1">nerr(MATCH("a",H29:H32,0))</f>
        <v>#NAME?</v>
      </c>
      <c r="I33" s="322" t="e">
        <f ca="1">IF(AND(List06_proizv_method&lt;&gt;0,List06_peredacha_method&lt;&gt;0,List06_proizv_method&lt;&gt;List06_peredacha_method),1,0)</f>
        <v>#NAME?</v>
      </c>
      <c r="J33" s="37"/>
    </row>
    <row r="34" spans="3:10" ht="0.2" customHeight="1">
      <c r="D34" s="293"/>
      <c r="F34" s="294"/>
    </row>
    <row r="35" spans="3:10">
      <c r="D35" s="293"/>
      <c r="E35" s="327" t="s">
        <v>2302</v>
      </c>
      <c r="F35" s="307" t="s">
        <v>1530</v>
      </c>
    </row>
    <row r="36" spans="3:10">
      <c r="D36" s="293"/>
      <c r="E36" s="328" t="s">
        <v>2026</v>
      </c>
      <c r="F36" s="665">
        <v>3</v>
      </c>
    </row>
    <row r="37" spans="3:10">
      <c r="D37" s="293"/>
      <c r="E37" s="294"/>
      <c r="F37" s="329"/>
    </row>
    <row r="38" spans="3:10">
      <c r="D38" s="293"/>
      <c r="E38" s="294"/>
      <c r="F38" s="294"/>
    </row>
    <row r="39" spans="3:10">
      <c r="D39" s="293"/>
      <c r="E39" s="285"/>
      <c r="F39" s="294"/>
    </row>
    <row r="40" spans="3:10">
      <c r="D40" s="293"/>
      <c r="E40" s="285"/>
      <c r="F40" s="294"/>
    </row>
    <row r="41" spans="3:10">
      <c r="D41" s="293"/>
      <c r="E41" s="285"/>
      <c r="F41" s="294"/>
    </row>
    <row r="42" spans="3:10">
      <c r="D42" s="293"/>
      <c r="F42" s="294"/>
    </row>
  </sheetData>
  <sheetProtection password="FA9C" sheet="1" objects="1" scenarios="1" formatColumns="0" formatRows="0"/>
  <phoneticPr fontId="34" type="noConversion"/>
  <dataValidations count="7">
    <dataValidation type="list" allowBlank="1" showInputMessage="1" showErrorMessage="1" errorTitle="Ошибка" error="Выберите значение из списка" prompt="Выберите значение из списка" sqref="F19:F21 F23:F25 G28:H28 F14">
      <formula1>logic</formula1>
    </dataValidation>
    <dataValidation type="list" allowBlank="1" showInputMessage="1" showErrorMessage="1" errorTitle="Ошибка" error="Выберите значение из списка" prompt="Выберите значение из списка" sqref="F22">
      <formula1>"Производство,Передача"</formula1>
    </dataValidation>
    <dataValidation type="list" allowBlank="1" showInputMessage="1" showErrorMessage="1" errorTitle="Ошибка" error="Выберите значение из списка" prompt="Выберите значение из списка" sqref="F35">
      <formula1>"первичное,повторное"</formula1>
    </dataValidation>
    <dataValidation type="list" allowBlank="1" showInputMessage="1" showErrorMessage="1" errorTitle="Ошибка" error="Выберите значение из списка" prompt="Выберите значение из списка" sqref="F36 F17">
      <formula1>"3,4,5"</formula1>
    </dataValidation>
    <dataValidation type="list" allowBlank="1" showInputMessage="1" showErrorMessage="1" errorTitle="Ошибка" error="Выберите значение из списка" prompt="Выберите значение из списка" sqref="F15">
      <formula1>"методом индексации"</formula1>
    </dataValidation>
    <dataValidation type="list" allowBlank="1" showInputMessage="1" showErrorMessage="1" errorTitle="Ошибка" error="Выберите значение из списка" prompt="Выберите значение из списка" sqref="F16">
      <formula1>first_year_list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F18">
      <formula1>"организация не регулировалась (не существовала),методом экономически обоснованных расходов,методом индексации,методом обеспечения доходности инвестированного капитала (RAB),методом аналогов"</formula1>
    </dataValidation>
  </dataValidations>
  <pageMargins left="0.7" right="0.7" top="0.75" bottom="0.75" header="0.3" footer="0.3"/>
  <pageSetup paperSize="9" orientation="portrait" verticalDpi="0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List01">
    <tabColor indexed="30"/>
  </sheetPr>
  <dimension ref="A1:HK31"/>
  <sheetViews>
    <sheetView showGridLines="0" topLeftCell="K11" zoomScaleNormal="100" workbookViewId="0">
      <selection activeCell="T21" sqref="T21"/>
    </sheetView>
  </sheetViews>
  <sheetFormatPr defaultRowHeight="11.25"/>
  <cols>
    <col min="1" max="2" width="9.140625" style="37" hidden="1" customWidth="1"/>
    <col min="3" max="3" width="3.7109375" style="37" customWidth="1"/>
    <col min="4" max="4" width="6.140625" style="37" customWidth="1"/>
    <col min="5" max="5" width="23.28515625" style="37" customWidth="1"/>
    <col min="6" max="6" width="17.7109375" style="37" hidden="1" customWidth="1"/>
    <col min="7" max="7" width="13.7109375" style="37" hidden="1" customWidth="1"/>
    <col min="8" max="9" width="14.7109375" style="37" customWidth="1"/>
    <col min="10" max="10" width="3.7109375" style="37" customWidth="1"/>
    <col min="11" max="11" width="5.28515625" style="37" customWidth="1"/>
    <col min="12" max="12" width="23" style="37" customWidth="1"/>
    <col min="13" max="13" width="18.28515625" style="37" hidden="1" customWidth="1"/>
    <col min="14" max="15" width="25.7109375" style="37" customWidth="1"/>
    <col min="16" max="16" width="10.85546875" style="37" customWidth="1"/>
    <col min="17" max="17" width="25.7109375" style="37" customWidth="1"/>
    <col min="18" max="18" width="24.85546875" style="37" hidden="1" customWidth="1"/>
    <col min="19" max="19" width="15.7109375" style="37" customWidth="1"/>
    <col min="20" max="20" width="16.7109375" style="37" customWidth="1"/>
    <col min="21" max="21" width="11" style="37" hidden="1" customWidth="1"/>
    <col min="22" max="22" width="20.140625" style="37" hidden="1" customWidth="1"/>
    <col min="23" max="53" width="9.140625" style="137" hidden="1" customWidth="1"/>
    <col min="54" max="219" width="9.140625" style="137"/>
    <col min="220" max="16384" width="9.140625" style="37"/>
  </cols>
  <sheetData>
    <row r="1" spans="1:219" hidden="1"/>
    <row r="2" spans="1:219" hidden="1"/>
    <row r="3" spans="1:219" hidden="1"/>
    <row r="4" spans="1:219" hidden="1"/>
    <row r="5" spans="1:219" hidden="1"/>
    <row r="6" spans="1:219" hidden="1"/>
    <row r="7" spans="1:219" hidden="1"/>
    <row r="8" spans="1:219" hidden="1"/>
    <row r="9" spans="1:219" hidden="1"/>
    <row r="10" spans="1:219" hidden="1"/>
    <row r="12" spans="1:219" s="138" customFormat="1" ht="21" customHeight="1">
      <c r="C12" s="139"/>
      <c r="D12" s="748" t="s">
        <v>1708</v>
      </c>
      <c r="E12" s="749"/>
      <c r="F12" s="749"/>
      <c r="G12" s="749"/>
      <c r="H12" s="749"/>
      <c r="I12" s="749"/>
      <c r="J12" s="749"/>
      <c r="K12" s="749"/>
      <c r="L12" s="749"/>
      <c r="M12" s="750"/>
      <c r="N12" s="750"/>
      <c r="O12" s="164"/>
      <c r="P12" s="164"/>
      <c r="Q12" s="164"/>
      <c r="R12" s="165"/>
      <c r="S12" s="165"/>
      <c r="T12" s="165"/>
      <c r="U12" s="165"/>
      <c r="V12" s="165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</row>
    <row r="13" spans="1:219" s="138" customFormat="1" ht="27.75" customHeight="1">
      <c r="C13" s="139"/>
      <c r="D13" s="279"/>
      <c r="E13" s="154"/>
      <c r="F13" s="740"/>
      <c r="G13" s="740"/>
      <c r="H13" s="740"/>
      <c r="I13" s="740"/>
      <c r="J13" s="740"/>
      <c r="K13" s="740"/>
      <c r="L13" s="740"/>
      <c r="M13" s="154"/>
      <c r="N13" s="154"/>
      <c r="O13" s="154"/>
      <c r="P13" s="154"/>
      <c r="Q13" s="154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  <c r="GK13" s="139"/>
      <c r="GL13" s="139"/>
      <c r="GM13" s="139"/>
      <c r="GN13" s="139"/>
      <c r="GO13" s="139"/>
      <c r="GP13" s="139"/>
      <c r="GQ13" s="139"/>
      <c r="GR13" s="139"/>
      <c r="GS13" s="139"/>
      <c r="GT13" s="139"/>
      <c r="GU13" s="139"/>
      <c r="GV13" s="139"/>
      <c r="GW13" s="139"/>
      <c r="GX13" s="139"/>
      <c r="GY13" s="139"/>
      <c r="GZ13" s="139"/>
      <c r="HA13" s="139"/>
      <c r="HB13" s="139"/>
      <c r="HC13" s="139"/>
      <c r="HD13" s="139"/>
      <c r="HE13" s="139"/>
      <c r="HF13" s="139"/>
      <c r="HG13" s="139"/>
      <c r="HH13" s="139"/>
      <c r="HI13" s="139"/>
      <c r="HJ13" s="139"/>
      <c r="HK13" s="139"/>
    </row>
    <row r="14" spans="1:219" s="138" customFormat="1" ht="24.75" customHeight="1">
      <c r="C14" s="139"/>
      <c r="D14" s="743" t="s">
        <v>1753</v>
      </c>
      <c r="E14" s="743" t="s">
        <v>1709</v>
      </c>
      <c r="F14" s="741" t="s">
        <v>1851</v>
      </c>
      <c r="G14" s="743" t="s">
        <v>1754</v>
      </c>
      <c r="H14" s="743" t="s">
        <v>1755</v>
      </c>
      <c r="I14" s="743" t="s">
        <v>1756</v>
      </c>
      <c r="J14" s="751" t="s">
        <v>1753</v>
      </c>
      <c r="K14" s="752"/>
      <c r="L14" s="743" t="s">
        <v>1848</v>
      </c>
      <c r="M14" s="741" t="s">
        <v>1694</v>
      </c>
      <c r="N14" s="745" t="s">
        <v>1757</v>
      </c>
      <c r="O14" s="746"/>
      <c r="P14" s="746"/>
      <c r="Q14" s="747"/>
      <c r="R14" s="743"/>
      <c r="S14" s="741" t="s">
        <v>2323</v>
      </c>
      <c r="T14" s="741" t="s">
        <v>2324</v>
      </c>
      <c r="U14" s="741"/>
      <c r="V14" s="743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314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9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9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</row>
    <row r="15" spans="1:219" s="138" customFormat="1" ht="16.5" customHeight="1" thickBot="1">
      <c r="A15" s="138">
        <f>SUM(A16:A31)</f>
        <v>0</v>
      </c>
      <c r="C15" s="139"/>
      <c r="D15" s="744"/>
      <c r="E15" s="744"/>
      <c r="F15" s="742"/>
      <c r="G15" s="744"/>
      <c r="H15" s="744"/>
      <c r="I15" s="744"/>
      <c r="J15" s="753"/>
      <c r="K15" s="754"/>
      <c r="L15" s="744"/>
      <c r="M15" s="742"/>
      <c r="N15" s="146" t="s">
        <v>1384</v>
      </c>
      <c r="O15" s="146" t="s">
        <v>1385</v>
      </c>
      <c r="P15" s="146" t="s">
        <v>1995</v>
      </c>
      <c r="Q15" s="146" t="s">
        <v>1770</v>
      </c>
      <c r="R15" s="744"/>
      <c r="S15" s="742"/>
      <c r="T15" s="742"/>
      <c r="U15" s="742"/>
      <c r="V15" s="744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314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  <c r="ER15" s="139"/>
      <c r="ES15" s="139"/>
      <c r="ET15" s="139"/>
      <c r="EU15" s="139"/>
      <c r="EV15" s="139"/>
      <c r="EW15" s="139"/>
      <c r="EX15" s="139"/>
      <c r="EY15" s="139"/>
      <c r="EZ15" s="139"/>
      <c r="FA15" s="139"/>
      <c r="FB15" s="139"/>
      <c r="FC15" s="139"/>
      <c r="FD15" s="139"/>
      <c r="FE15" s="139"/>
      <c r="FF15" s="139"/>
      <c r="FG15" s="139"/>
      <c r="FH15" s="139"/>
      <c r="FI15" s="139"/>
      <c r="FJ15" s="139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  <c r="GK15" s="139"/>
      <c r="GL15" s="139"/>
      <c r="GM15" s="139"/>
      <c r="GN15" s="139"/>
      <c r="GO15" s="139"/>
      <c r="GP15" s="139"/>
      <c r="GQ15" s="139"/>
      <c r="GR15" s="139"/>
      <c r="GS15" s="139"/>
      <c r="GT15" s="139"/>
      <c r="GU15" s="139"/>
      <c r="GV15" s="139"/>
      <c r="GW15" s="139"/>
      <c r="GX15" s="139"/>
      <c r="GY15" s="139"/>
      <c r="GZ15" s="139"/>
      <c r="HA15" s="139"/>
      <c r="HB15" s="139"/>
      <c r="HC15" s="139"/>
      <c r="HD15" s="139"/>
      <c r="HE15" s="139"/>
      <c r="HF15" s="139"/>
      <c r="HG15" s="139"/>
      <c r="HH15" s="139"/>
      <c r="HI15" s="139"/>
      <c r="HJ15" s="139"/>
      <c r="HK15" s="139"/>
    </row>
    <row r="16" spans="1:219" s="138" customFormat="1" ht="133.5" hidden="1" customHeight="1" thickBot="1">
      <c r="C16" s="175"/>
      <c r="D16" s="176">
        <v>0</v>
      </c>
      <c r="E16" s="173"/>
      <c r="F16" s="173"/>
      <c r="G16" s="173"/>
      <c r="H16" s="173"/>
      <c r="I16" s="173"/>
      <c r="J16" s="173"/>
      <c r="K16" s="173"/>
      <c r="L16" s="174"/>
      <c r="M16" s="174"/>
      <c r="N16" s="173"/>
      <c r="O16" s="173"/>
      <c r="P16" s="173"/>
      <c r="Q16" s="173"/>
      <c r="R16" s="173"/>
      <c r="S16" s="173"/>
      <c r="T16" s="173"/>
      <c r="U16" s="173"/>
      <c r="V16" s="173">
        <v>1</v>
      </c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314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  <c r="ER16" s="139"/>
      <c r="ES16" s="139"/>
      <c r="ET16" s="139"/>
      <c r="EU16" s="139"/>
      <c r="EV16" s="139"/>
      <c r="EW16" s="139"/>
      <c r="EX16" s="139"/>
      <c r="EY16" s="139"/>
      <c r="EZ16" s="139"/>
      <c r="FA16" s="139"/>
      <c r="FB16" s="139"/>
      <c r="FC16" s="139"/>
      <c r="FD16" s="139"/>
      <c r="FE16" s="139"/>
      <c r="FF16" s="139"/>
      <c r="FG16" s="139"/>
      <c r="FH16" s="139"/>
      <c r="FI16" s="139"/>
      <c r="FJ16" s="139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  <c r="GK16" s="139"/>
      <c r="GL16" s="139"/>
      <c r="GM16" s="139"/>
      <c r="GN16" s="139"/>
      <c r="GO16" s="139"/>
      <c r="GP16" s="139"/>
      <c r="GQ16" s="139"/>
      <c r="GR16" s="139"/>
      <c r="GS16" s="139"/>
      <c r="GT16" s="139"/>
      <c r="GU16" s="139"/>
      <c r="GV16" s="139"/>
      <c r="GW16" s="139"/>
      <c r="GX16" s="139"/>
      <c r="GY16" s="139"/>
      <c r="GZ16" s="139"/>
      <c r="HA16" s="139"/>
      <c r="HB16" s="139"/>
      <c r="HC16" s="139"/>
      <c r="HD16" s="139"/>
      <c r="HE16" s="139"/>
      <c r="HF16" s="139"/>
      <c r="HG16" s="139"/>
      <c r="HH16" s="139"/>
      <c r="HI16" s="139"/>
      <c r="HJ16" s="139"/>
      <c r="HK16" s="139"/>
    </row>
    <row r="17" spans="1:219" s="142" customFormat="1" ht="15" customHeight="1" thickTop="1">
      <c r="A17" s="138">
        <f>IF(AND(NOT(AND(ISNA(MATCH("koteln",W17:W30,0)),ISNA(MATCH("tes",W17:W30,0)))),NOT(ISNA(MATCH("set",W17:W30,0)))),1,0)</f>
        <v>0</v>
      </c>
      <c r="B17" s="138"/>
      <c r="C17" s="313"/>
      <c r="D17" s="764" t="s">
        <v>1464</v>
      </c>
      <c r="E17" s="768" t="s">
        <v>1531</v>
      </c>
      <c r="F17" s="772"/>
      <c r="G17" s="755"/>
      <c r="H17" s="755" t="s">
        <v>1760</v>
      </c>
      <c r="I17" s="758" t="s">
        <v>1769</v>
      </c>
      <c r="J17" s="216" t="s">
        <v>1712</v>
      </c>
      <c r="K17" s="169"/>
      <c r="L17" s="170"/>
      <c r="M17" s="170"/>
      <c r="N17" s="171"/>
      <c r="O17" s="171"/>
      <c r="P17" s="171"/>
      <c r="Q17" s="171"/>
      <c r="R17" s="253">
        <f>SUM(S17:S19)</f>
        <v>0</v>
      </c>
      <c r="S17" s="251"/>
      <c r="T17" s="251"/>
      <c r="U17" s="251"/>
      <c r="V17" s="172"/>
      <c r="W17" s="139"/>
      <c r="X17" s="141"/>
      <c r="Y17" s="141"/>
      <c r="Z17" s="139">
        <f>SUM(Z19:Z30)</f>
        <v>0</v>
      </c>
      <c r="AA17" s="139">
        <f>SUM(AA19:AA30)</f>
        <v>0</v>
      </c>
      <c r="AB17" s="139">
        <f>SUM(AB29:AB30)</f>
        <v>0</v>
      </c>
      <c r="AC17" s="139">
        <f t="shared" ref="AC17:AP17" si="0">SUM(AC29:AC30)</f>
        <v>0</v>
      </c>
      <c r="AD17" s="139">
        <f t="shared" si="0"/>
        <v>0</v>
      </c>
      <c r="AE17" s="139">
        <f t="shared" si="0"/>
        <v>0</v>
      </c>
      <c r="AF17" s="139">
        <f t="shared" si="0"/>
        <v>0</v>
      </c>
      <c r="AG17" s="139">
        <f t="shared" si="0"/>
        <v>0</v>
      </c>
      <c r="AH17" s="139">
        <f t="shared" si="0"/>
        <v>0</v>
      </c>
      <c r="AI17" s="139">
        <f t="shared" si="0"/>
        <v>0</v>
      </c>
      <c r="AJ17" s="139">
        <f t="shared" si="0"/>
        <v>0</v>
      </c>
      <c r="AK17" s="139">
        <f t="shared" si="0"/>
        <v>0</v>
      </c>
      <c r="AL17" s="139">
        <f t="shared" si="0"/>
        <v>0</v>
      </c>
      <c r="AM17" s="139">
        <f t="shared" si="0"/>
        <v>0</v>
      </c>
      <c r="AN17" s="139">
        <f t="shared" si="0"/>
        <v>0</v>
      </c>
      <c r="AO17" s="139">
        <f t="shared" si="0"/>
        <v>0</v>
      </c>
      <c r="AP17" s="139">
        <f t="shared" si="0"/>
        <v>0</v>
      </c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315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</row>
    <row r="18" spans="1:219" s="142" customFormat="1" ht="15" thickBot="1">
      <c r="A18" s="138"/>
      <c r="B18" s="138"/>
      <c r="C18" s="139"/>
      <c r="D18" s="765"/>
      <c r="E18" s="769"/>
      <c r="F18" s="773"/>
      <c r="G18" s="756"/>
      <c r="H18" s="756"/>
      <c r="I18" s="757"/>
      <c r="J18" s="666"/>
      <c r="K18" s="166" t="s">
        <v>1464</v>
      </c>
      <c r="L18" s="226"/>
      <c r="M18" s="263"/>
      <c r="N18" s="318" t="s">
        <v>667</v>
      </c>
      <c r="O18" s="318" t="s">
        <v>667</v>
      </c>
      <c r="P18" s="321" t="s">
        <v>668</v>
      </c>
      <c r="Q18" s="229"/>
      <c r="R18" s="226"/>
      <c r="S18" s="264"/>
      <c r="T18" s="264"/>
      <c r="U18" s="264"/>
      <c r="V18" s="148"/>
      <c r="W18" s="139" t="s">
        <v>1717</v>
      </c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</row>
    <row r="19" spans="1:219" s="142" customFormat="1" ht="15" hidden="1" customHeight="1" thickBot="1">
      <c r="A19" s="138"/>
      <c r="B19" s="138"/>
      <c r="C19" s="139"/>
      <c r="D19" s="766"/>
      <c r="E19" s="770"/>
      <c r="F19" s="774"/>
      <c r="G19" s="762"/>
      <c r="H19" s="756"/>
      <c r="I19" s="759"/>
      <c r="J19" s="162"/>
      <c r="K19" s="163"/>
      <c r="L19" s="159"/>
      <c r="M19" s="159"/>
      <c r="N19" s="160"/>
      <c r="O19" s="160"/>
      <c r="P19" s="160"/>
      <c r="Q19" s="160"/>
      <c r="R19" s="160"/>
      <c r="S19" s="160"/>
      <c r="T19" s="160"/>
      <c r="U19" s="160"/>
      <c r="V19" s="161"/>
      <c r="W19" s="139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315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</row>
    <row r="20" spans="1:219" s="142" customFormat="1" ht="15" customHeight="1" thickTop="1">
      <c r="A20" s="138"/>
      <c r="B20" s="138"/>
      <c r="C20" s="140"/>
      <c r="D20" s="766"/>
      <c r="E20" s="770"/>
      <c r="F20" s="774"/>
      <c r="G20" s="762"/>
      <c r="H20" s="756"/>
      <c r="I20" s="759"/>
      <c r="J20" s="216" t="s">
        <v>1758</v>
      </c>
      <c r="K20" s="169"/>
      <c r="L20" s="170"/>
      <c r="M20" s="170"/>
      <c r="N20" s="171"/>
      <c r="O20" s="171"/>
      <c r="P20" s="171"/>
      <c r="Q20" s="171"/>
      <c r="R20" s="253">
        <f>SUM(S20:S22)</f>
        <v>0.9</v>
      </c>
      <c r="S20" s="251"/>
      <c r="T20" s="251"/>
      <c r="U20" s="251"/>
      <c r="V20" s="172"/>
      <c r="W20" s="139"/>
      <c r="X20" s="141"/>
      <c r="Y20" s="141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315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  <c r="CP20" s="141"/>
      <c r="CQ20" s="141"/>
      <c r="CR20" s="141"/>
      <c r="CS20" s="141"/>
      <c r="CT20" s="141"/>
      <c r="CU20" s="141"/>
      <c r="CV20" s="141"/>
      <c r="CW20" s="141"/>
      <c r="CX20" s="141"/>
      <c r="CY20" s="141"/>
      <c r="CZ20" s="141"/>
      <c r="DA20" s="141"/>
      <c r="DB20" s="141"/>
      <c r="DC20" s="141"/>
      <c r="DD20" s="141"/>
      <c r="DE20" s="141"/>
      <c r="DF20" s="141"/>
      <c r="DG20" s="141"/>
      <c r="DH20" s="141"/>
      <c r="DI20" s="141"/>
      <c r="DJ20" s="141"/>
      <c r="DK20" s="141"/>
      <c r="DL20" s="141"/>
      <c r="DM20" s="141"/>
      <c r="DN20" s="141"/>
      <c r="DO20" s="141"/>
      <c r="DP20" s="141"/>
      <c r="DQ20" s="141"/>
      <c r="DR20" s="141"/>
      <c r="DS20" s="141"/>
      <c r="DT20" s="141"/>
      <c r="DU20" s="141"/>
      <c r="DV20" s="141"/>
      <c r="DW20" s="141"/>
      <c r="DX20" s="141"/>
      <c r="DY20" s="141"/>
      <c r="DZ20" s="141"/>
      <c r="EA20" s="141"/>
      <c r="EB20" s="141"/>
      <c r="EC20" s="141"/>
      <c r="ED20" s="141"/>
      <c r="EE20" s="141"/>
      <c r="EF20" s="141"/>
      <c r="EG20" s="141"/>
      <c r="EH20" s="141"/>
      <c r="EI20" s="141"/>
      <c r="EJ20" s="141"/>
      <c r="EK20" s="141"/>
      <c r="EL20" s="141"/>
      <c r="EM20" s="141"/>
      <c r="EN20" s="141"/>
      <c r="EO20" s="141"/>
      <c r="EP20" s="141"/>
      <c r="EQ20" s="141"/>
      <c r="ER20" s="141"/>
      <c r="ES20" s="141"/>
      <c r="ET20" s="141"/>
      <c r="EU20" s="141"/>
      <c r="EV20" s="141"/>
      <c r="EW20" s="141"/>
      <c r="EX20" s="141"/>
      <c r="EY20" s="141"/>
      <c r="EZ20" s="141"/>
      <c r="FA20" s="141"/>
      <c r="FB20" s="141"/>
      <c r="FC20" s="141"/>
      <c r="FD20" s="141"/>
      <c r="FE20" s="141"/>
      <c r="FF20" s="141"/>
      <c r="FG20" s="141"/>
      <c r="FH20" s="141"/>
      <c r="FI20" s="141"/>
      <c r="FJ20" s="141"/>
      <c r="FK20" s="141"/>
      <c r="FL20" s="141"/>
      <c r="FM20" s="141"/>
      <c r="FN20" s="141"/>
      <c r="FO20" s="141"/>
      <c r="FP20" s="141"/>
      <c r="FQ20" s="141"/>
      <c r="FR20" s="141"/>
      <c r="FS20" s="141"/>
      <c r="FT20" s="141"/>
      <c r="FU20" s="141"/>
      <c r="FV20" s="141"/>
      <c r="FW20" s="141"/>
      <c r="FX20" s="141"/>
      <c r="FY20" s="141"/>
      <c r="FZ20" s="141"/>
      <c r="GA20" s="141"/>
      <c r="GB20" s="141"/>
      <c r="GC20" s="141"/>
      <c r="GD20" s="141"/>
      <c r="GE20" s="141"/>
      <c r="GF20" s="141"/>
      <c r="GG20" s="141"/>
      <c r="GH20" s="141"/>
      <c r="GI20" s="141"/>
      <c r="GJ20" s="141"/>
      <c r="GK20" s="141"/>
      <c r="GL20" s="141"/>
      <c r="GM20" s="141"/>
      <c r="GN20" s="141"/>
      <c r="GO20" s="141"/>
      <c r="GP20" s="141"/>
      <c r="GQ20" s="141"/>
      <c r="GR20" s="141"/>
      <c r="GS20" s="141"/>
      <c r="GT20" s="141"/>
      <c r="GU20" s="141"/>
      <c r="GV20" s="141"/>
      <c r="GW20" s="141"/>
      <c r="GX20" s="141"/>
      <c r="GY20" s="141"/>
      <c r="GZ20" s="141"/>
      <c r="HA20" s="141"/>
      <c r="HB20" s="141"/>
      <c r="HC20" s="141"/>
      <c r="HD20" s="141"/>
      <c r="HE20" s="141"/>
      <c r="HF20" s="141"/>
      <c r="HG20" s="141"/>
      <c r="HH20" s="141"/>
      <c r="HI20" s="141"/>
      <c r="HJ20" s="141"/>
      <c r="HK20" s="141"/>
    </row>
    <row r="21" spans="1:219" s="142" customFormat="1" ht="23.25" thickBot="1">
      <c r="A21" s="138"/>
      <c r="B21" s="138"/>
      <c r="C21" s="139"/>
      <c r="D21" s="766"/>
      <c r="E21" s="770"/>
      <c r="F21" s="774"/>
      <c r="G21" s="762"/>
      <c r="H21" s="756"/>
      <c r="I21" s="759"/>
      <c r="J21" s="666"/>
      <c r="K21" s="166" t="s">
        <v>1464</v>
      </c>
      <c r="L21" s="226" t="s">
        <v>1532</v>
      </c>
      <c r="M21" s="263"/>
      <c r="N21" s="318" t="s">
        <v>667</v>
      </c>
      <c r="O21" s="318" t="s">
        <v>667</v>
      </c>
      <c r="P21" s="321" t="s">
        <v>668</v>
      </c>
      <c r="Q21" s="226" t="s">
        <v>1533</v>
      </c>
      <c r="R21" s="226"/>
      <c r="S21" s="264">
        <v>0.9</v>
      </c>
      <c r="T21" s="264"/>
      <c r="U21" s="264"/>
      <c r="V21" s="148"/>
      <c r="W21" s="139" t="s">
        <v>1914</v>
      </c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1"/>
      <c r="BY21" s="141"/>
      <c r="BZ21" s="141"/>
      <c r="CA21" s="141"/>
      <c r="CB21" s="141"/>
      <c r="CC21" s="141"/>
      <c r="CD21" s="141"/>
      <c r="CE21" s="141"/>
      <c r="CF21" s="141"/>
      <c r="CG21" s="141"/>
      <c r="CH21" s="141"/>
      <c r="CI21" s="141"/>
      <c r="CJ21" s="141"/>
      <c r="CK21" s="141"/>
      <c r="CL21" s="141"/>
      <c r="CM21" s="141"/>
      <c r="CN21" s="141"/>
      <c r="CO21" s="141"/>
      <c r="CP21" s="141"/>
      <c r="CQ21" s="141"/>
      <c r="CR21" s="141"/>
      <c r="CS21" s="141"/>
      <c r="CT21" s="141"/>
      <c r="CU21" s="141"/>
      <c r="CV21" s="141"/>
      <c r="CW21" s="141"/>
      <c r="CX21" s="141"/>
      <c r="CY21" s="141"/>
      <c r="CZ21" s="141"/>
      <c r="DA21" s="141"/>
      <c r="DB21" s="141"/>
      <c r="DC21" s="141"/>
      <c r="DD21" s="141"/>
      <c r="DE21" s="141"/>
      <c r="DF21" s="141"/>
      <c r="DG21" s="141"/>
      <c r="DH21" s="141"/>
      <c r="DI21" s="141"/>
      <c r="DJ21" s="141"/>
      <c r="DK21" s="141"/>
      <c r="DL21" s="141"/>
      <c r="DM21" s="141"/>
      <c r="DN21" s="141"/>
      <c r="DO21" s="141"/>
      <c r="DP21" s="141"/>
      <c r="DQ21" s="141"/>
      <c r="DR21" s="141"/>
      <c r="DS21" s="141"/>
      <c r="DT21" s="141"/>
      <c r="DU21" s="141"/>
      <c r="DV21" s="141"/>
      <c r="DW21" s="141"/>
      <c r="DX21" s="141"/>
      <c r="DY21" s="141"/>
      <c r="DZ21" s="141"/>
      <c r="EA21" s="141"/>
      <c r="EB21" s="141"/>
      <c r="EC21" s="141"/>
      <c r="ED21" s="141"/>
      <c r="EE21" s="141"/>
      <c r="EF21" s="141"/>
      <c r="EG21" s="141"/>
      <c r="EH21" s="141"/>
      <c r="EI21" s="141"/>
      <c r="EJ21" s="141"/>
      <c r="EK21" s="141"/>
      <c r="EL21" s="141"/>
      <c r="EM21" s="141"/>
      <c r="EN21" s="141"/>
      <c r="EO21" s="141"/>
      <c r="EP21" s="141"/>
      <c r="EQ21" s="141"/>
      <c r="ER21" s="141"/>
      <c r="ES21" s="141"/>
      <c r="ET21" s="141"/>
      <c r="EU21" s="141"/>
      <c r="EV21" s="141"/>
      <c r="EW21" s="141"/>
      <c r="EX21" s="141"/>
      <c r="EY21" s="141"/>
      <c r="EZ21" s="141"/>
      <c r="FA21" s="141"/>
      <c r="FB21" s="141"/>
      <c r="FC21" s="141"/>
      <c r="FD21" s="141"/>
      <c r="FE21" s="141"/>
      <c r="FF21" s="141"/>
      <c r="FG21" s="141"/>
      <c r="FH21" s="141"/>
      <c r="FI21" s="141"/>
      <c r="FJ21" s="141"/>
      <c r="FK21" s="141"/>
      <c r="FL21" s="141"/>
      <c r="FM21" s="141"/>
      <c r="FN21" s="141"/>
      <c r="FO21" s="141"/>
      <c r="FP21" s="141"/>
      <c r="FQ21" s="141"/>
      <c r="FR21" s="141"/>
      <c r="FS21" s="141"/>
      <c r="FT21" s="141"/>
      <c r="FU21" s="141"/>
      <c r="FV21" s="141"/>
      <c r="FW21" s="141"/>
      <c r="FX21" s="141"/>
      <c r="FY21" s="141"/>
      <c r="FZ21" s="141"/>
      <c r="GA21" s="141"/>
      <c r="GB21" s="141"/>
      <c r="GC21" s="141"/>
      <c r="GD21" s="141"/>
      <c r="GE21" s="141"/>
      <c r="GF21" s="141"/>
      <c r="GG21" s="141"/>
      <c r="GH21" s="141"/>
      <c r="GI21" s="141"/>
      <c r="GJ21" s="141"/>
      <c r="GK21" s="141"/>
      <c r="GL21" s="141"/>
      <c r="GM21" s="141"/>
      <c r="GN21" s="141"/>
      <c r="GO21" s="141"/>
      <c r="GP21" s="141"/>
      <c r="GQ21" s="141"/>
      <c r="GR21" s="141"/>
      <c r="GS21" s="141"/>
      <c r="GT21" s="141"/>
      <c r="GU21" s="141"/>
      <c r="GV21" s="141"/>
      <c r="GW21" s="141"/>
      <c r="GX21" s="141"/>
      <c r="GY21" s="141"/>
      <c r="GZ21" s="141"/>
      <c r="HA21" s="141"/>
      <c r="HB21" s="141"/>
      <c r="HC21" s="141"/>
      <c r="HD21" s="141"/>
      <c r="HE21" s="141"/>
      <c r="HF21" s="141"/>
      <c r="HG21" s="141"/>
      <c r="HH21" s="141"/>
      <c r="HI21" s="141"/>
      <c r="HJ21" s="141"/>
      <c r="HK21" s="141"/>
    </row>
    <row r="22" spans="1:219" s="142" customFormat="1" ht="15" hidden="1" customHeight="1" thickBot="1">
      <c r="A22" s="138"/>
      <c r="B22" s="138"/>
      <c r="C22" s="139"/>
      <c r="D22" s="766"/>
      <c r="E22" s="770"/>
      <c r="F22" s="774"/>
      <c r="G22" s="762"/>
      <c r="H22" s="756"/>
      <c r="I22" s="759"/>
      <c r="J22" s="162"/>
      <c r="K22" s="163"/>
      <c r="L22" s="159"/>
      <c r="M22" s="159"/>
      <c r="N22" s="160"/>
      <c r="O22" s="160"/>
      <c r="P22" s="160"/>
      <c r="Q22" s="160"/>
      <c r="R22" s="160"/>
      <c r="S22" s="160"/>
      <c r="T22" s="160"/>
      <c r="U22" s="160"/>
      <c r="V22" s="161"/>
      <c r="W22" s="139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315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  <c r="EK22" s="141"/>
      <c r="EL22" s="141"/>
      <c r="EM22" s="141"/>
      <c r="EN22" s="141"/>
      <c r="EO22" s="141"/>
      <c r="EP22" s="141"/>
      <c r="EQ22" s="141"/>
      <c r="ER22" s="141"/>
      <c r="ES22" s="141"/>
      <c r="ET22" s="141"/>
      <c r="EU22" s="141"/>
      <c r="EV22" s="141"/>
      <c r="EW22" s="141"/>
      <c r="EX22" s="141"/>
      <c r="EY22" s="141"/>
      <c r="EZ22" s="141"/>
      <c r="FA22" s="141"/>
      <c r="FB22" s="141"/>
      <c r="FC22" s="141"/>
      <c r="FD22" s="141"/>
      <c r="FE22" s="141"/>
      <c r="FF22" s="141"/>
      <c r="FG22" s="141"/>
      <c r="FH22" s="141"/>
      <c r="FI22" s="141"/>
      <c r="FJ22" s="141"/>
      <c r="FK22" s="141"/>
      <c r="FL22" s="141"/>
      <c r="FM22" s="141"/>
      <c r="FN22" s="141"/>
      <c r="FO22" s="141"/>
      <c r="FP22" s="141"/>
      <c r="FQ22" s="141"/>
      <c r="FR22" s="141"/>
      <c r="FS22" s="141"/>
      <c r="FT22" s="141"/>
      <c r="FU22" s="141"/>
      <c r="FV22" s="141"/>
      <c r="FW22" s="141"/>
      <c r="FX22" s="141"/>
      <c r="FY22" s="141"/>
      <c r="FZ22" s="141"/>
      <c r="GA22" s="141"/>
      <c r="GB22" s="141"/>
      <c r="GC22" s="141"/>
      <c r="GD22" s="141"/>
      <c r="GE22" s="141"/>
      <c r="GF22" s="141"/>
      <c r="GG22" s="141"/>
      <c r="GH22" s="141"/>
      <c r="GI22" s="141"/>
      <c r="GJ22" s="141"/>
      <c r="GK22" s="141"/>
      <c r="GL22" s="141"/>
      <c r="GM22" s="141"/>
      <c r="GN22" s="141"/>
      <c r="GO22" s="141"/>
      <c r="GP22" s="141"/>
      <c r="GQ22" s="141"/>
      <c r="GR22" s="141"/>
      <c r="GS22" s="141"/>
      <c r="GT22" s="141"/>
      <c r="GU22" s="141"/>
      <c r="GV22" s="141"/>
      <c r="GW22" s="141"/>
      <c r="GX22" s="141"/>
      <c r="GY22" s="141"/>
      <c r="GZ22" s="141"/>
      <c r="HA22" s="141"/>
      <c r="HB22" s="141"/>
      <c r="HC22" s="141"/>
      <c r="HD22" s="141"/>
      <c r="HE22" s="141"/>
      <c r="HF22" s="141"/>
      <c r="HG22" s="141"/>
      <c r="HH22" s="141"/>
      <c r="HI22" s="141"/>
      <c r="HJ22" s="141"/>
      <c r="HK22" s="141"/>
    </row>
    <row r="23" spans="1:219" s="142" customFormat="1" ht="15" customHeight="1" thickTop="1" thickBot="1">
      <c r="A23" s="138"/>
      <c r="B23" s="138"/>
      <c r="C23" s="140"/>
      <c r="D23" s="766"/>
      <c r="E23" s="770"/>
      <c r="F23" s="774"/>
      <c r="G23" s="762"/>
      <c r="H23" s="756"/>
      <c r="I23" s="759"/>
      <c r="J23" s="216" t="s">
        <v>2329</v>
      </c>
      <c r="K23" s="169"/>
      <c r="L23" s="170"/>
      <c r="M23" s="170"/>
      <c r="N23" s="171"/>
      <c r="O23" s="171"/>
      <c r="P23" s="171"/>
      <c r="Q23" s="171"/>
      <c r="R23" s="253">
        <f>SUM(S23:S24)</f>
        <v>0</v>
      </c>
      <c r="S23" s="251"/>
      <c r="T23" s="251"/>
      <c r="U23" s="251"/>
      <c r="V23" s="172"/>
      <c r="W23" s="139"/>
      <c r="X23" s="141"/>
      <c r="Y23" s="141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315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1"/>
      <c r="BY23" s="141"/>
      <c r="BZ23" s="141"/>
      <c r="CA23" s="141"/>
      <c r="CB23" s="141"/>
      <c r="CC23" s="141"/>
      <c r="CD23" s="141"/>
      <c r="CE23" s="141"/>
      <c r="CF23" s="141"/>
      <c r="CG23" s="141"/>
      <c r="CH23" s="141"/>
      <c r="CI23" s="141"/>
      <c r="CJ23" s="141"/>
      <c r="CK23" s="141"/>
      <c r="CL23" s="141"/>
      <c r="CM23" s="141"/>
      <c r="CN23" s="141"/>
      <c r="CO23" s="141"/>
      <c r="CP23" s="141"/>
      <c r="CQ23" s="141"/>
      <c r="CR23" s="141"/>
      <c r="CS23" s="141"/>
      <c r="CT23" s="141"/>
      <c r="CU23" s="141"/>
      <c r="CV23" s="141"/>
      <c r="CW23" s="141"/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41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</row>
    <row r="24" spans="1:219" s="142" customFormat="1" ht="15" hidden="1" customHeight="1" thickBot="1">
      <c r="A24" s="138"/>
      <c r="B24" s="138"/>
      <c r="C24" s="139"/>
      <c r="D24" s="766"/>
      <c r="E24" s="770"/>
      <c r="F24" s="774"/>
      <c r="G24" s="762"/>
      <c r="H24" s="756"/>
      <c r="I24" s="759"/>
      <c r="J24" s="162"/>
      <c r="K24" s="163"/>
      <c r="L24" s="159"/>
      <c r="M24" s="159"/>
      <c r="N24" s="160"/>
      <c r="O24" s="160"/>
      <c r="P24" s="160"/>
      <c r="Q24" s="160"/>
      <c r="R24" s="160"/>
      <c r="S24" s="160"/>
      <c r="T24" s="160"/>
      <c r="U24" s="160"/>
      <c r="V24" s="161"/>
      <c r="W24" s="139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315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</row>
    <row r="25" spans="1:219" s="142" customFormat="1" ht="15" customHeight="1" thickTop="1" thickBot="1">
      <c r="A25" s="138"/>
      <c r="B25" s="138"/>
      <c r="C25" s="140"/>
      <c r="D25" s="766"/>
      <c r="E25" s="770"/>
      <c r="F25" s="774"/>
      <c r="G25" s="762"/>
      <c r="H25" s="756"/>
      <c r="I25" s="759"/>
      <c r="J25" s="216" t="s">
        <v>1759</v>
      </c>
      <c r="K25" s="169"/>
      <c r="L25" s="170"/>
      <c r="M25" s="170"/>
      <c r="N25" s="171"/>
      <c r="O25" s="171"/>
      <c r="P25" s="171"/>
      <c r="Q25" s="171"/>
      <c r="R25" s="253">
        <f>SUM(S25:S26)</f>
        <v>0</v>
      </c>
      <c r="S25" s="251"/>
      <c r="T25" s="251"/>
      <c r="U25" s="251"/>
      <c r="V25" s="172"/>
      <c r="W25" s="139"/>
      <c r="X25" s="141"/>
      <c r="Y25" s="141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315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/>
      <c r="FH25" s="141"/>
      <c r="FI25" s="141"/>
      <c r="FJ25" s="141"/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</row>
    <row r="26" spans="1:219" s="142" customFormat="1" ht="15" hidden="1" customHeight="1" thickBot="1">
      <c r="A26" s="138"/>
      <c r="B26" s="138"/>
      <c r="C26" s="139"/>
      <c r="D26" s="766"/>
      <c r="E26" s="770"/>
      <c r="F26" s="774"/>
      <c r="G26" s="762"/>
      <c r="H26" s="757"/>
      <c r="I26" s="759"/>
      <c r="J26" s="162"/>
      <c r="K26" s="163"/>
      <c r="L26" s="159"/>
      <c r="M26" s="159"/>
      <c r="N26" s="160"/>
      <c r="O26" s="160"/>
      <c r="P26" s="160"/>
      <c r="Q26" s="160"/>
      <c r="R26" s="160"/>
      <c r="S26" s="160"/>
      <c r="T26" s="160"/>
      <c r="U26" s="160"/>
      <c r="V26" s="161"/>
      <c r="W26" s="139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315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1"/>
      <c r="BY26" s="141"/>
      <c r="BZ26" s="141"/>
      <c r="CA26" s="141"/>
      <c r="CB26" s="141"/>
      <c r="CC26" s="141"/>
      <c r="CD26" s="141"/>
      <c r="CE26" s="141"/>
      <c r="CF26" s="141"/>
      <c r="CG26" s="141"/>
      <c r="CH26" s="141"/>
      <c r="CI26" s="141"/>
      <c r="CJ26" s="141"/>
      <c r="CK26" s="141"/>
      <c r="CL26" s="141"/>
      <c r="CM26" s="141"/>
      <c r="CN26" s="141"/>
      <c r="CO26" s="141"/>
      <c r="CP26" s="141"/>
      <c r="CQ26" s="141"/>
      <c r="CR26" s="141"/>
      <c r="CS26" s="141"/>
      <c r="CT26" s="141"/>
      <c r="CU26" s="141"/>
      <c r="CV26" s="141"/>
      <c r="CW26" s="141"/>
      <c r="CX26" s="141"/>
      <c r="CY26" s="141"/>
      <c r="CZ26" s="141"/>
      <c r="DA26" s="141"/>
      <c r="DB26" s="141"/>
      <c r="DC26" s="141"/>
      <c r="DD26" s="141"/>
      <c r="DE26" s="141"/>
      <c r="DF26" s="141"/>
      <c r="DG26" s="141"/>
      <c r="DH26" s="141"/>
      <c r="DI26" s="141"/>
      <c r="DJ26" s="141"/>
      <c r="DK26" s="141"/>
      <c r="DL26" s="141"/>
      <c r="DM26" s="141"/>
      <c r="DN26" s="141"/>
      <c r="DO26" s="141"/>
      <c r="DP26" s="141"/>
      <c r="DQ26" s="141"/>
      <c r="DR26" s="141"/>
      <c r="DS26" s="141"/>
      <c r="DT26" s="141"/>
      <c r="DU26" s="141"/>
      <c r="DV26" s="141"/>
      <c r="DW26" s="141"/>
      <c r="DX26" s="141"/>
      <c r="DY26" s="141"/>
      <c r="DZ26" s="141"/>
      <c r="EA26" s="141"/>
      <c r="EB26" s="141"/>
      <c r="EC26" s="141"/>
      <c r="ED26" s="141"/>
      <c r="EE26" s="141"/>
      <c r="EF26" s="141"/>
      <c r="EG26" s="141"/>
      <c r="EH26" s="141"/>
      <c r="EI26" s="141"/>
      <c r="EJ26" s="141"/>
      <c r="EK26" s="141"/>
      <c r="EL26" s="141"/>
      <c r="EM26" s="141"/>
      <c r="EN26" s="141"/>
      <c r="EO26" s="141"/>
      <c r="EP26" s="141"/>
      <c r="EQ26" s="141"/>
      <c r="ER26" s="141"/>
      <c r="ES26" s="141"/>
      <c r="ET26" s="141"/>
      <c r="EU26" s="141"/>
      <c r="EV26" s="141"/>
      <c r="EW26" s="141"/>
      <c r="EX26" s="141"/>
      <c r="EY26" s="141"/>
      <c r="EZ26" s="141"/>
      <c r="FA26" s="141"/>
      <c r="FB26" s="141"/>
      <c r="FC26" s="141"/>
      <c r="FD26" s="141"/>
      <c r="FE26" s="141"/>
      <c r="FF26" s="141"/>
      <c r="FG26" s="141"/>
      <c r="FH26" s="141"/>
      <c r="FI26" s="141"/>
      <c r="FJ26" s="141"/>
      <c r="FK26" s="141"/>
      <c r="FL26" s="141"/>
      <c r="FM26" s="141"/>
      <c r="FN26" s="141"/>
      <c r="FO26" s="141"/>
      <c r="FP26" s="141"/>
      <c r="FQ26" s="141"/>
      <c r="FR26" s="141"/>
      <c r="FS26" s="141"/>
      <c r="FT26" s="141"/>
      <c r="FU26" s="141"/>
      <c r="FV26" s="141"/>
      <c r="FW26" s="141"/>
      <c r="FX26" s="141"/>
      <c r="FY26" s="141"/>
      <c r="FZ26" s="141"/>
      <c r="GA26" s="141"/>
      <c r="GB26" s="141"/>
      <c r="GC26" s="141"/>
      <c r="GD26" s="141"/>
      <c r="GE26" s="141"/>
      <c r="GF26" s="141"/>
      <c r="GG26" s="141"/>
      <c r="GH26" s="141"/>
      <c r="GI26" s="141"/>
      <c r="GJ26" s="141"/>
      <c r="GK26" s="141"/>
      <c r="GL26" s="141"/>
      <c r="GM26" s="141"/>
      <c r="GN26" s="141"/>
      <c r="GO26" s="141"/>
      <c r="GP26" s="141"/>
      <c r="GQ26" s="141"/>
      <c r="GR26" s="141"/>
      <c r="GS26" s="141"/>
      <c r="GT26" s="141"/>
      <c r="GU26" s="141"/>
      <c r="GV26" s="141"/>
      <c r="GW26" s="141"/>
      <c r="GX26" s="141"/>
      <c r="GY26" s="141"/>
      <c r="GZ26" s="141"/>
      <c r="HA26" s="141"/>
      <c r="HB26" s="141"/>
      <c r="HC26" s="141"/>
      <c r="HD26" s="141"/>
      <c r="HE26" s="141"/>
      <c r="HF26" s="141"/>
      <c r="HG26" s="141"/>
      <c r="HH26" s="141"/>
      <c r="HI26" s="141"/>
      <c r="HJ26" s="141"/>
      <c r="HK26" s="141"/>
    </row>
    <row r="27" spans="1:219" s="142" customFormat="1" ht="15" customHeight="1" thickTop="1">
      <c r="A27" s="138"/>
      <c r="B27" s="138"/>
      <c r="C27" s="140"/>
      <c r="D27" s="766"/>
      <c r="E27" s="770"/>
      <c r="F27" s="774"/>
      <c r="G27" s="762"/>
      <c r="H27" s="761"/>
      <c r="I27" s="759"/>
      <c r="J27" s="216" t="s">
        <v>2330</v>
      </c>
      <c r="K27" s="169"/>
      <c r="L27" s="170"/>
      <c r="M27" s="170"/>
      <c r="N27" s="171"/>
      <c r="O27" s="171"/>
      <c r="P27" s="171"/>
      <c r="Q27" s="171"/>
      <c r="R27" s="253">
        <f>SUM(S27:S28)</f>
        <v>0</v>
      </c>
      <c r="S27" s="251"/>
      <c r="T27" s="251"/>
      <c r="U27" s="251"/>
      <c r="V27" s="172"/>
      <c r="W27" s="139"/>
      <c r="X27" s="141"/>
      <c r="Y27" s="141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315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</row>
    <row r="28" spans="1:219" s="142" customFormat="1" ht="15" hidden="1" customHeight="1">
      <c r="A28" s="138"/>
      <c r="B28" s="138"/>
      <c r="C28" s="139"/>
      <c r="D28" s="766"/>
      <c r="E28" s="770"/>
      <c r="F28" s="774"/>
      <c r="G28" s="762"/>
      <c r="H28" s="762"/>
      <c r="I28" s="759"/>
      <c r="J28" s="162"/>
      <c r="K28" s="163"/>
      <c r="L28" s="159"/>
      <c r="M28" s="159"/>
      <c r="N28" s="160"/>
      <c r="O28" s="160"/>
      <c r="P28" s="160"/>
      <c r="Q28" s="160"/>
      <c r="R28" s="160"/>
      <c r="S28" s="160"/>
      <c r="T28" s="160"/>
      <c r="U28" s="160"/>
      <c r="V28" s="161"/>
      <c r="W28" s="139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315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</row>
    <row r="29" spans="1:219" s="142" customFormat="1" ht="15" customHeight="1">
      <c r="A29" s="138"/>
      <c r="B29" s="138"/>
      <c r="C29" s="139"/>
      <c r="D29" s="766"/>
      <c r="E29" s="770"/>
      <c r="F29" s="774"/>
      <c r="G29" s="762"/>
      <c r="H29" s="762"/>
      <c r="I29" s="759"/>
      <c r="J29" s="217" t="s">
        <v>2331</v>
      </c>
      <c r="K29" s="167"/>
      <c r="L29" s="168"/>
      <c r="M29" s="168"/>
      <c r="N29" s="156"/>
      <c r="O29" s="156"/>
      <c r="P29" s="156"/>
      <c r="Q29" s="156"/>
      <c r="R29" s="157"/>
      <c r="S29" s="157"/>
      <c r="T29" s="157"/>
      <c r="U29" s="157"/>
      <c r="V29" s="158"/>
      <c r="W29" s="139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315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</row>
    <row r="30" spans="1:219" s="142" customFormat="1" ht="15" hidden="1" customHeight="1" thickBot="1">
      <c r="A30" s="138"/>
      <c r="B30" s="138"/>
      <c r="C30" s="139"/>
      <c r="D30" s="767"/>
      <c r="E30" s="771"/>
      <c r="F30" s="775"/>
      <c r="G30" s="763"/>
      <c r="H30" s="763"/>
      <c r="I30" s="760"/>
      <c r="J30" s="319"/>
      <c r="K30" s="218"/>
      <c r="L30" s="219"/>
      <c r="M30" s="219"/>
      <c r="N30" s="220"/>
      <c r="O30" s="220"/>
      <c r="P30" s="220"/>
      <c r="Q30" s="220"/>
      <c r="R30" s="220"/>
      <c r="S30" s="220"/>
      <c r="T30" s="220"/>
      <c r="U30" s="220"/>
      <c r="V30" s="320"/>
      <c r="W30" s="139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315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</row>
    <row r="31" spans="1:219" s="145" customFormat="1">
      <c r="C31" s="144"/>
      <c r="D31" s="149"/>
      <c r="E31" s="159"/>
      <c r="F31" s="159"/>
      <c r="G31" s="150"/>
      <c r="H31" s="150"/>
      <c r="I31" s="150"/>
      <c r="J31" s="150"/>
      <c r="K31" s="150"/>
      <c r="L31" s="151"/>
      <c r="M31" s="151"/>
      <c r="N31" s="151"/>
      <c r="O31" s="151"/>
      <c r="P31" s="151"/>
      <c r="Q31" s="151"/>
      <c r="R31" s="150"/>
      <c r="S31" s="150"/>
      <c r="T31" s="150"/>
      <c r="U31" s="150"/>
      <c r="V31" s="152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316"/>
    </row>
  </sheetData>
  <sheetProtection password="FA9C" sheet="1" objects="1" scenarios="1" formatColumns="0" formatRows="0"/>
  <mergeCells count="24">
    <mergeCell ref="H17:H26"/>
    <mergeCell ref="I17:I30"/>
    <mergeCell ref="H27:H30"/>
    <mergeCell ref="D17:D30"/>
    <mergeCell ref="E17:E30"/>
    <mergeCell ref="F17:F30"/>
    <mergeCell ref="G17:G30"/>
    <mergeCell ref="V14:V15"/>
    <mergeCell ref="D12:N12"/>
    <mergeCell ref="D14:D15"/>
    <mergeCell ref="E14:E15"/>
    <mergeCell ref="G14:G15"/>
    <mergeCell ref="H14:H15"/>
    <mergeCell ref="U14:U15"/>
    <mergeCell ref="M14:M15"/>
    <mergeCell ref="F14:F15"/>
    <mergeCell ref="J14:K15"/>
    <mergeCell ref="F13:L13"/>
    <mergeCell ref="S14:S15"/>
    <mergeCell ref="I14:I15"/>
    <mergeCell ref="T14:T15"/>
    <mergeCell ref="R14:R15"/>
    <mergeCell ref="L14:L15"/>
    <mergeCell ref="N14:Q14"/>
  </mergeCells>
  <phoneticPr fontId="10" type="noConversion"/>
  <dataValidations count="8">
    <dataValidation type="list" allowBlank="1" showInputMessage="1" showErrorMessage="1" errorTitle="Ошибка" error="Выберите значение из списка" prompt="Выберите значение из списка" sqref="H17:H18">
      <formula1>teplonositel_list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I17:I30">
      <formula1>system_list</formula1>
    </dataValidation>
    <dataValidation type="textLength" operator="lessThanOrEqual" allowBlank="1" showInputMessage="1" showErrorMessage="1" errorTitle="Ошибка" error="Допускается ввод не более 900 символов!" sqref="E17 E18:F18 L18 E19:E20 E22:E30 Q21 L21 E21:F21">
      <formula1>900</formula1>
    </dataValidation>
    <dataValidation type="list" allowBlank="1" showInputMessage="1" showErrorMessage="1" errorTitle="Ошибка" error="Выберите значение из списка" prompt="Выберите значение из списка" sqref="N18 N21">
      <formula1>MR_LIST</formula1>
    </dataValidation>
    <dataValidation type="decimal" allowBlank="1" showErrorMessage="1" errorTitle="Ошибка" error="Допускается ввод только неотрицательных чисел!" sqref="U18 U21 S21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G18 G21">
      <formula1>logic</formula1>
    </dataValidation>
    <dataValidation type="list" showInputMessage="1" showErrorMessage="1" errorTitle="Внимание" error="Пожалуйста, выберите МО из списка!" sqref="O18">
      <formula1>MO_LIST_12</formula1>
    </dataValidation>
    <dataValidation type="list" showInputMessage="1" showErrorMessage="1" errorTitle="Внимание" error="Пожалуйста, выберите МО из списка!" sqref="O21">
      <formula1>MO_LIST_12</formula1>
    </dataValidation>
  </dataValidation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421</vt:i4>
      </vt:variant>
    </vt:vector>
  </HeadingPairs>
  <TitlesOfParts>
    <vt:vector size="433" baseType="lpstr">
      <vt:lpstr>Инструкция</vt:lpstr>
      <vt:lpstr>Титульный</vt:lpstr>
      <vt:lpstr>Документы</vt:lpstr>
      <vt:lpstr>Библиотека документов</vt:lpstr>
      <vt:lpstr>Выбор метода</vt:lpstr>
      <vt:lpstr>СТ</vt:lpstr>
      <vt:lpstr>Заявки на тариф</vt:lpstr>
      <vt:lpstr>Прил 3.1</vt:lpstr>
      <vt:lpstr>Баланс СТ 1</vt:lpstr>
      <vt:lpstr>Баланс свод</vt:lpstr>
      <vt:lpstr>Комментарии</vt:lpstr>
      <vt:lpstr>Проверка</vt:lpstr>
      <vt:lpstr>CheckBC_List01</vt:lpstr>
      <vt:lpstr>CheckBC_List02</vt:lpstr>
      <vt:lpstr>CheckBC_List03</vt:lpstr>
      <vt:lpstr>chkGetUpdatesValue</vt:lpstr>
      <vt:lpstr>chkNoUpdatesValue</vt:lpstr>
      <vt:lpstr>code</vt:lpstr>
      <vt:lpstr>COMS_DEPENDENCY_LIST</vt:lpstr>
      <vt:lpstr>docs</vt:lpstr>
      <vt:lpstr>docs_name</vt:lpstr>
      <vt:lpstr>duration_list</vt:lpstr>
      <vt:lpstr>et_List01_0</vt:lpstr>
      <vt:lpstr>et_List01_koteln</vt:lpstr>
      <vt:lpstr>et_List01_mo</vt:lpstr>
      <vt:lpstr>et_List01_set</vt:lpstr>
      <vt:lpstr>et_List01_tes</vt:lpstr>
      <vt:lpstr>et_List01_tp_ns</vt:lpstr>
      <vt:lpstr>et_List02_0</vt:lpstr>
      <vt:lpstr>et_List02_1</vt:lpstr>
      <vt:lpstr>et_List03_index_columns1</vt:lpstr>
      <vt:lpstr>et_List03_index_columns2</vt:lpstr>
      <vt:lpstr>et_List03_koteln</vt:lpstr>
      <vt:lpstr>et_List03_sct</vt:lpstr>
      <vt:lpstr>et_List03_zt</vt:lpstr>
      <vt:lpstr>et_List05</vt:lpstr>
      <vt:lpstr>et_List05_doc</vt:lpstr>
      <vt:lpstr>et_List05_url</vt:lpstr>
      <vt:lpstr>et_List07_1</vt:lpstr>
      <vt:lpstr>et_List07_10</vt:lpstr>
      <vt:lpstr>et_List07_11</vt:lpstr>
      <vt:lpstr>et_List07_14</vt:lpstr>
      <vt:lpstr>et_List07_15</vt:lpstr>
      <vt:lpstr>et_List07_2</vt:lpstr>
      <vt:lpstr>et_List07_3_1</vt:lpstr>
      <vt:lpstr>et_List07_3_2</vt:lpstr>
      <vt:lpstr>et_List07_5</vt:lpstr>
      <vt:lpstr>et_List07_6</vt:lpstr>
      <vt:lpstr>et_List07_6_1</vt:lpstr>
      <vt:lpstr>et_List07_6_2</vt:lpstr>
      <vt:lpstr>et_List07_6_3</vt:lpstr>
      <vt:lpstr>et_List07_7</vt:lpstr>
      <vt:lpstr>et_List07_9</vt:lpstr>
      <vt:lpstr>et_List09_1</vt:lpstr>
      <vt:lpstr>et_List09_2</vt:lpstr>
      <vt:lpstr>et_List09_3</vt:lpstr>
      <vt:lpstr>et_List09_3_1</vt:lpstr>
      <vt:lpstr>et_List09_3_2</vt:lpstr>
      <vt:lpstr>et_List09_6_1</vt:lpstr>
      <vt:lpstr>et_List09_6_2</vt:lpstr>
      <vt:lpstr>et_List13_1</vt:lpstr>
      <vt:lpstr>et_List13_2</vt:lpstr>
      <vt:lpstr>et_List13_3</vt:lpstr>
      <vt:lpstr>et_List15_tes</vt:lpstr>
      <vt:lpstr>et_List16</vt:lpstr>
      <vt:lpstr>et_ListCom</vt:lpstr>
      <vt:lpstr>et_ListComm</vt:lpstr>
      <vt:lpstr>EXT_ORG_CEO_EMAIL</vt:lpstr>
      <vt:lpstr>EXT_ORG_CEO_NAME</vt:lpstr>
      <vt:lpstr>EXT_ORG_CEO_PHONE</vt:lpstr>
      <vt:lpstr>EXT_ORG_CEO_POSITION</vt:lpstr>
      <vt:lpstr>EXT_ORG_FULL_NAME</vt:lpstr>
      <vt:lpstr>EXT_ORG_HEADER_INN</vt:lpstr>
      <vt:lpstr>EXT_ORG_HEADER_KPP</vt:lpstr>
      <vt:lpstr>EXT_ORG_HEADER_NAME</vt:lpstr>
      <vt:lpstr>EXT_ORG_INN</vt:lpstr>
      <vt:lpstr>EXT_ORG_IS_SUBSIDIARY</vt:lpstr>
      <vt:lpstr>EXT_ORG_KPP</vt:lpstr>
      <vt:lpstr>EXT_ORG_LA_ADDRESS</vt:lpstr>
      <vt:lpstr>EXT_ORG_LA_INDEX</vt:lpstr>
      <vt:lpstr>EXT_ORG_LA_MO</vt:lpstr>
      <vt:lpstr>EXT_ORG_LA_MR</vt:lpstr>
      <vt:lpstr>EXT_ORG_LA_OKTMO</vt:lpstr>
      <vt:lpstr>EXT_ORG_LA_REGION</vt:lpstr>
      <vt:lpstr>EXT_ORG_NAME</vt:lpstr>
      <vt:lpstr>EXT_ORG_OGRN</vt:lpstr>
      <vt:lpstr>EXT_ORG_OKATO</vt:lpstr>
      <vt:lpstr>EXT_ORG_OKFC</vt:lpstr>
      <vt:lpstr>EXT_ORG_OKOGU</vt:lpstr>
      <vt:lpstr>EXT_ORG_OKOPF</vt:lpstr>
      <vt:lpstr>EXT_ORG_OKPO</vt:lpstr>
      <vt:lpstr>EXT_ORG_OKVED</vt:lpstr>
      <vt:lpstr>EXT_ORG_PA_ADDRESS</vt:lpstr>
      <vt:lpstr>EXT_ORG_PA_INDEX</vt:lpstr>
      <vt:lpstr>EXT_ORG_PA_MO</vt:lpstr>
      <vt:lpstr>EXT_ORG_PA_MR</vt:lpstr>
      <vt:lpstr>EXT_ORG_PA_OKTMO</vt:lpstr>
      <vt:lpstr>EXT_ORG_PA_REGION</vt:lpstr>
      <vt:lpstr>EXT_ORG_REGISTRATION_DATE</vt:lpstr>
      <vt:lpstr>EXT_ORG_SEM_INCLUDED</vt:lpstr>
      <vt:lpstr>EXT_ORG_TAX</vt:lpstr>
      <vt:lpstr>EXT_ORG_TAX_SYSTEM</vt:lpstr>
      <vt:lpstr>fil</vt:lpstr>
      <vt:lpstr>fil_flag</vt:lpstr>
      <vt:lpstr>first_year_list</vt:lpstr>
      <vt:lpstr>FirstLine</vt:lpstr>
      <vt:lpstr>god</vt:lpstr>
      <vt:lpstr>halfyear_list</vt:lpstr>
      <vt:lpstr>inn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kombinir</vt:lpstr>
      <vt:lpstr>kpp</vt:lpstr>
      <vt:lpstr>LA_MO_LIST_10</vt:lpstr>
      <vt:lpstr>LA_MO_LIST_11</vt:lpstr>
      <vt:lpstr>LA_MO_LIST_12</vt:lpstr>
      <vt:lpstr>LA_MO_LIST_13</vt:lpstr>
      <vt:lpstr>LA_MO_LIST_14</vt:lpstr>
      <vt:lpstr>LA_MO_LIST_15</vt:lpstr>
      <vt:lpstr>LA_MO_LIST_16</vt:lpstr>
      <vt:lpstr>LA_MO_LIST_17</vt:lpstr>
      <vt:lpstr>LA_MO_LIST_18</vt:lpstr>
      <vt:lpstr>LA_MO_LIST_19</vt:lpstr>
      <vt:lpstr>LA_MO_LIST_2</vt:lpstr>
      <vt:lpstr>LA_MO_LIST_20</vt:lpstr>
      <vt:lpstr>LA_MO_LIST_21</vt:lpstr>
      <vt:lpstr>LA_MO_LIST_22</vt:lpstr>
      <vt:lpstr>LA_MO_LIST_23</vt:lpstr>
      <vt:lpstr>LA_MO_LIST_24</vt:lpstr>
      <vt:lpstr>LA_MO_LIST_25</vt:lpstr>
      <vt:lpstr>LA_MO_LIST_26</vt:lpstr>
      <vt:lpstr>LA_MO_LIST_27</vt:lpstr>
      <vt:lpstr>LA_MO_LIST_28</vt:lpstr>
      <vt:lpstr>LA_MO_LIST_29</vt:lpstr>
      <vt:lpstr>LA_MO_LIST_3</vt:lpstr>
      <vt:lpstr>LA_MO_LIST_30</vt:lpstr>
      <vt:lpstr>LA_MO_LIST_31</vt:lpstr>
      <vt:lpstr>LA_MO_LIST_32</vt:lpstr>
      <vt:lpstr>LA_MO_LIST_33</vt:lpstr>
      <vt:lpstr>LA_MO_LIST_34</vt:lpstr>
      <vt:lpstr>LA_MO_LIST_35</vt:lpstr>
      <vt:lpstr>LA_MO_LIST_4</vt:lpstr>
      <vt:lpstr>LA_MO_LIST_5</vt:lpstr>
      <vt:lpstr>LA_MO_LIST_6</vt:lpstr>
      <vt:lpstr>LA_MO_LIST_7</vt:lpstr>
      <vt:lpstr>LA_MO_LIST_8</vt:lpstr>
      <vt:lpstr>LA_MO_LIST_9</vt:lpstr>
      <vt:lpstr>LA_MR_LIST</vt:lpstr>
      <vt:lpstr>List01_id_column</vt:lpstr>
      <vt:lpstr>List01_mo_column</vt:lpstr>
      <vt:lpstr>List01_mr_column</vt:lpstr>
      <vt:lpstr>List01_org_column</vt:lpstr>
      <vt:lpstr>List01_proizv_peredacha</vt:lpstr>
      <vt:lpstr>List01_regcode_column</vt:lpstr>
      <vt:lpstr>List01_teplonositel_column</vt:lpstr>
      <vt:lpstr>List02_sct_column</vt:lpstr>
      <vt:lpstr>List03_curryear_column</vt:lpstr>
      <vt:lpstr>List03_index_columns</vt:lpstr>
      <vt:lpstr>List04_3_1_cyancells</vt:lpstr>
      <vt:lpstr>List04_analog</vt:lpstr>
      <vt:lpstr>List04_analog_zayav</vt:lpstr>
      <vt:lpstr>List04_bal_columns</vt:lpstr>
      <vt:lpstr>List04_bal_cyancells</vt:lpstr>
      <vt:lpstr>List04_passport</vt:lpstr>
      <vt:lpstr>List04_precision1</vt:lpstr>
      <vt:lpstr>List04_precision2</vt:lpstr>
      <vt:lpstr>List04_rasch1</vt:lpstr>
      <vt:lpstr>List04_rasch2</vt:lpstr>
      <vt:lpstr>List04_rasch3</vt:lpstr>
      <vt:lpstr>List04_rasch4</vt:lpstr>
      <vt:lpstr>List04_WorkRange</vt:lpstr>
      <vt:lpstr>List06_Block1</vt:lpstr>
      <vt:lpstr>List06_Block2</vt:lpstr>
      <vt:lpstr>List06_index_method</vt:lpstr>
      <vt:lpstr>List06_methods</vt:lpstr>
      <vt:lpstr>List06_methods_name</vt:lpstr>
      <vt:lpstr>List06_p</vt:lpstr>
      <vt:lpstr>List06_p0</vt:lpstr>
      <vt:lpstr>List06_p1</vt:lpstr>
      <vt:lpstr>List06_p1_1</vt:lpstr>
      <vt:lpstr>List06_p1_2</vt:lpstr>
      <vt:lpstr>List06_p1_3</vt:lpstr>
      <vt:lpstr>List06_p1_4</vt:lpstr>
      <vt:lpstr>List06_p2</vt:lpstr>
      <vt:lpstr>List06_p3</vt:lpstr>
      <vt:lpstr>List06_p4</vt:lpstr>
      <vt:lpstr>List06_p5</vt:lpstr>
      <vt:lpstr>List06_p6</vt:lpstr>
      <vt:lpstr>List06_p7</vt:lpstr>
      <vt:lpstr>List06_peredacha_method</vt:lpstr>
      <vt:lpstr>List06_proizv_method</vt:lpstr>
      <vt:lpstr>List06_razn_methods</vt:lpstr>
      <vt:lpstr>List06_vdet</vt:lpstr>
      <vt:lpstr>List07_Block1</vt:lpstr>
      <vt:lpstr>List07_Block1_1</vt:lpstr>
      <vt:lpstr>List07_Block2</vt:lpstr>
      <vt:lpstr>List07_Block2_1</vt:lpstr>
      <vt:lpstr>List07_Block3</vt:lpstr>
      <vt:lpstr>List07_Block3_1</vt:lpstr>
      <vt:lpstr>List07_Block4</vt:lpstr>
      <vt:lpstr>List07_Block4_1</vt:lpstr>
      <vt:lpstr>List07_Block5</vt:lpstr>
      <vt:lpstr>List07_Block5_1</vt:lpstr>
      <vt:lpstr>List07_Block6</vt:lpstr>
      <vt:lpstr>List07_Block6_1</vt:lpstr>
      <vt:lpstr>List07_Block7</vt:lpstr>
      <vt:lpstr>List07_Block7_1</vt:lpstr>
      <vt:lpstr>List07_Block9</vt:lpstr>
      <vt:lpstr>List07_Block9_1</vt:lpstr>
      <vt:lpstr>List07_et_unions</vt:lpstr>
      <vt:lpstr>List07_last_column</vt:lpstr>
      <vt:lpstr>List07_plan_god_column</vt:lpstr>
      <vt:lpstr>List07_WorkRange</vt:lpstr>
      <vt:lpstr>List07_WorkRange_1</vt:lpstr>
      <vt:lpstr>List09_Block1</vt:lpstr>
      <vt:lpstr>List09_Block2</vt:lpstr>
      <vt:lpstr>List09_Block3</vt:lpstr>
      <vt:lpstr>List09_et_unions</vt:lpstr>
      <vt:lpstr>List09_WorkRange</vt:lpstr>
      <vt:lpstr>List11_Block1</vt:lpstr>
      <vt:lpstr>List11_Block2</vt:lpstr>
      <vt:lpstr>List11_Block3</vt:lpstr>
      <vt:lpstr>List11_Block4</vt:lpstr>
      <vt:lpstr>List11_Block5</vt:lpstr>
      <vt:lpstr>List11_Block6</vt:lpstr>
      <vt:lpstr>List11_Block7</vt:lpstr>
      <vt:lpstr>List11_WorkRange</vt:lpstr>
      <vt:lpstr>List13_Block1</vt:lpstr>
      <vt:lpstr>List13_Block2</vt:lpstr>
      <vt:lpstr>List13_Block3</vt:lpstr>
      <vt:lpstr>List13_et_unions</vt:lpstr>
      <vt:lpstr>List13_WorkRange</vt:lpstr>
      <vt:lpstr>List19_peredacha</vt:lpstr>
      <vt:lpstr>List19_plan1</vt:lpstr>
      <vt:lpstr>List19_plan2</vt:lpstr>
      <vt:lpstr>List19_plan3</vt:lpstr>
      <vt:lpstr>List19_proizv</vt:lpstr>
      <vt:lpstr>List20_url</vt:lpstr>
      <vt:lpstr>LOAD_COMS</vt:lpstr>
      <vt:lpstr>logic</vt:lpstr>
      <vt:lpstr>metod_regul_list</vt:lpstr>
      <vt:lpstr>MO_LIST_10</vt:lpstr>
      <vt:lpstr>MO_LIST_11</vt:lpstr>
      <vt:lpstr>MO_LIST_12</vt:lpstr>
      <vt:lpstr>MO_LIST_13</vt:lpstr>
      <vt:lpstr>MO_LIST_14</vt:lpstr>
      <vt:lpstr>MO_LIST_15</vt:lpstr>
      <vt:lpstr>MO_LIST_16</vt:lpstr>
      <vt:lpstr>MO_LIST_17</vt:lpstr>
      <vt:lpstr>MO_LIST_18</vt:lpstr>
      <vt:lpstr>MO_LIST_19</vt:lpstr>
      <vt:lpstr>MO_LIST_2</vt:lpstr>
      <vt:lpstr>MO_LIST_20</vt:lpstr>
      <vt:lpstr>MO_LIST_21</vt:lpstr>
      <vt:lpstr>MO_LIST_22</vt:lpstr>
      <vt:lpstr>MO_LIST_23</vt:lpstr>
      <vt:lpstr>MO_LIST_24</vt:lpstr>
      <vt:lpstr>MO_LIST_25</vt:lpstr>
      <vt:lpstr>MO_LIST_26</vt:lpstr>
      <vt:lpstr>MO_LIST_27</vt:lpstr>
      <vt:lpstr>MO_LIST_28</vt:lpstr>
      <vt:lpstr>MO_LIST_29</vt:lpstr>
      <vt:lpstr>MO_LIST_3</vt:lpstr>
      <vt:lpstr>MO_LIST_30</vt:lpstr>
      <vt:lpstr>MO_LIST_31</vt:lpstr>
      <vt:lpstr>MO_LIST_32</vt:lpstr>
      <vt:lpstr>MO_LIST_33</vt:lpstr>
      <vt:lpstr>MO_LIST_34</vt:lpstr>
      <vt:lpstr>MO_LIST_35</vt:lpstr>
      <vt:lpstr>MO_LIST_4</vt:lpstr>
      <vt:lpstr>MO_LIST_5</vt:lpstr>
      <vt:lpstr>MO_LIST_6</vt:lpstr>
      <vt:lpstr>MO_LIST_7</vt:lpstr>
      <vt:lpstr>MO_LIST_8</vt:lpstr>
      <vt:lpstr>MO_LIST_9</vt:lpstr>
      <vt:lpstr>month_list</vt:lpstr>
      <vt:lpstr>MR_LIST</vt:lpstr>
      <vt:lpstr>Nastr_method_list</vt:lpstr>
      <vt:lpstr>obj_id</vt:lpstr>
      <vt:lpstr>OKFC_DIC</vt:lpstr>
      <vt:lpstr>OKOPF_DIC</vt:lpstr>
      <vt:lpstr>operation_mode</vt:lpstr>
      <vt:lpstr>org</vt:lpstr>
      <vt:lpstr>Org_Address</vt:lpstr>
      <vt:lpstr>Org_otv_lico</vt:lpstr>
      <vt:lpstr>PA_MO_LIST_10</vt:lpstr>
      <vt:lpstr>PA_MO_LIST_11</vt:lpstr>
      <vt:lpstr>PA_MO_LIST_12</vt:lpstr>
      <vt:lpstr>PA_MO_LIST_13</vt:lpstr>
      <vt:lpstr>PA_MO_LIST_14</vt:lpstr>
      <vt:lpstr>PA_MO_LIST_15</vt:lpstr>
      <vt:lpstr>PA_MO_LIST_16</vt:lpstr>
      <vt:lpstr>PA_MO_LIST_17</vt:lpstr>
      <vt:lpstr>PA_MO_LIST_18</vt:lpstr>
      <vt:lpstr>PA_MO_LIST_19</vt:lpstr>
      <vt:lpstr>PA_MO_LIST_2</vt:lpstr>
      <vt:lpstr>PA_MO_LIST_20</vt:lpstr>
      <vt:lpstr>PA_MO_LIST_21</vt:lpstr>
      <vt:lpstr>PA_MO_LIST_22</vt:lpstr>
      <vt:lpstr>PA_MO_LIST_23</vt:lpstr>
      <vt:lpstr>PA_MO_LIST_24</vt:lpstr>
      <vt:lpstr>PA_MO_LIST_25</vt:lpstr>
      <vt:lpstr>PA_MO_LIST_26</vt:lpstr>
      <vt:lpstr>PA_MO_LIST_27</vt:lpstr>
      <vt:lpstr>PA_MO_LIST_28</vt:lpstr>
      <vt:lpstr>PA_MO_LIST_29</vt:lpstr>
      <vt:lpstr>PA_MO_LIST_3</vt:lpstr>
      <vt:lpstr>PA_MO_LIST_30</vt:lpstr>
      <vt:lpstr>PA_MO_LIST_31</vt:lpstr>
      <vt:lpstr>PA_MO_LIST_32</vt:lpstr>
      <vt:lpstr>PA_MO_LIST_33</vt:lpstr>
      <vt:lpstr>PA_MO_LIST_34</vt:lpstr>
      <vt:lpstr>PA_MO_LIST_35</vt:lpstr>
      <vt:lpstr>PA_MO_LIST_4</vt:lpstr>
      <vt:lpstr>PA_MO_LIST_5</vt:lpstr>
      <vt:lpstr>PA_MO_LIST_6</vt:lpstr>
      <vt:lpstr>PA_MO_LIST_7</vt:lpstr>
      <vt:lpstr>PA_MO_LIST_8</vt:lpstr>
      <vt:lpstr>PA_MO_LIST_9</vt:lpstr>
      <vt:lpstr>PA_MR_LIST</vt:lpstr>
      <vt:lpstr>peredacha_list</vt:lpstr>
      <vt:lpstr>pIns_List01</vt:lpstr>
      <vt:lpstr>pIns_List02</vt:lpstr>
      <vt:lpstr>pIns_List03</vt:lpstr>
      <vt:lpstr>pIns_List03_koteln</vt:lpstr>
      <vt:lpstr>pIns_List03_tes1</vt:lpstr>
      <vt:lpstr>pIns_List03_tes2</vt:lpstr>
      <vt:lpstr>pIns_List07_1</vt:lpstr>
      <vt:lpstr>pIns_List07_1_1</vt:lpstr>
      <vt:lpstr>pIns_List07_10</vt:lpstr>
      <vt:lpstr>pIns_List07_10_1</vt:lpstr>
      <vt:lpstr>pIns_List07_11</vt:lpstr>
      <vt:lpstr>pIns_List07_11_1</vt:lpstr>
      <vt:lpstr>pIns_List07_12</vt:lpstr>
      <vt:lpstr>pIns_List07_12_1</vt:lpstr>
      <vt:lpstr>pIns_List07_13</vt:lpstr>
      <vt:lpstr>pIns_List07_13_1</vt:lpstr>
      <vt:lpstr>pIns_List07_14</vt:lpstr>
      <vt:lpstr>pIns_List07_14_1</vt:lpstr>
      <vt:lpstr>pIns_List07_15</vt:lpstr>
      <vt:lpstr>pIns_List07_15_1</vt:lpstr>
      <vt:lpstr>pIns_List07_16</vt:lpstr>
      <vt:lpstr>pIns_List07_16_1</vt:lpstr>
      <vt:lpstr>pIns_List07_17</vt:lpstr>
      <vt:lpstr>pIns_List07_17_1</vt:lpstr>
      <vt:lpstr>pIns_List07_18</vt:lpstr>
      <vt:lpstr>pIns_List07_18_1</vt:lpstr>
      <vt:lpstr>pIns_List07_2</vt:lpstr>
      <vt:lpstr>pIns_List07_2_1</vt:lpstr>
      <vt:lpstr>pIns_List07_3</vt:lpstr>
      <vt:lpstr>pIns_List07_3_1</vt:lpstr>
      <vt:lpstr>pIns_List07_4</vt:lpstr>
      <vt:lpstr>pIns_List07_4_1</vt:lpstr>
      <vt:lpstr>pIns_List07_5</vt:lpstr>
      <vt:lpstr>pIns_List07_5_1</vt:lpstr>
      <vt:lpstr>pIns_List07_6</vt:lpstr>
      <vt:lpstr>pIns_List07_6_1</vt:lpstr>
      <vt:lpstr>pIns_List07_7</vt:lpstr>
      <vt:lpstr>pIns_List07_7_1</vt:lpstr>
      <vt:lpstr>pIns_List07_8</vt:lpstr>
      <vt:lpstr>pIns_List07_8_1</vt:lpstr>
      <vt:lpstr>pIns_List07_9</vt:lpstr>
      <vt:lpstr>pIns_List07_9_1</vt:lpstr>
      <vt:lpstr>pIns_List09_1</vt:lpstr>
      <vt:lpstr>pIns_List09_2</vt:lpstr>
      <vt:lpstr>pIns_List09_3</vt:lpstr>
      <vt:lpstr>pIns_List09_4</vt:lpstr>
      <vt:lpstr>pIns_List09_5</vt:lpstr>
      <vt:lpstr>pIns_List09_6</vt:lpstr>
      <vt:lpstr>pIns_List09_7</vt:lpstr>
      <vt:lpstr>pIns_List09_8</vt:lpstr>
      <vt:lpstr>pIns_List11_1</vt:lpstr>
      <vt:lpstr>pIns_List11_10</vt:lpstr>
      <vt:lpstr>pIns_List11_11</vt:lpstr>
      <vt:lpstr>pIns_List11_13</vt:lpstr>
      <vt:lpstr>pIns_List11_2</vt:lpstr>
      <vt:lpstr>pIns_List11_3</vt:lpstr>
      <vt:lpstr>pIns_List11_4</vt:lpstr>
      <vt:lpstr>pIns_List11_5</vt:lpstr>
      <vt:lpstr>pIns_List11_6</vt:lpstr>
      <vt:lpstr>pIns_List11_7</vt:lpstr>
      <vt:lpstr>pIns_List11_9</vt:lpstr>
      <vt:lpstr>pIns_List13_1</vt:lpstr>
      <vt:lpstr>pIns_List13_2</vt:lpstr>
      <vt:lpstr>pIns_List13_3</vt:lpstr>
      <vt:lpstr>pIns_List15</vt:lpstr>
      <vt:lpstr>pIns_List16</vt:lpstr>
      <vt:lpstr>pIns_ListCom</vt:lpstr>
      <vt:lpstr>pIns_ListUnion_1</vt:lpstr>
      <vt:lpstr>pIns_ListUnion_1_0</vt:lpstr>
      <vt:lpstr>pIns_ListUnion_2</vt:lpstr>
      <vt:lpstr>pIns_ListUnion_2_0</vt:lpstr>
      <vt:lpstr>pIns_ListUnion_22</vt:lpstr>
      <vt:lpstr>pIns_ListUnion_23</vt:lpstr>
      <vt:lpstr>pIns_ListUnion_24</vt:lpstr>
      <vt:lpstr>pIns_ListUnion_25</vt:lpstr>
      <vt:lpstr>pIns_ListUnion_26</vt:lpstr>
      <vt:lpstr>pIns_ListUnion_27</vt:lpstr>
      <vt:lpstr>pIns_ListUnion_28</vt:lpstr>
      <vt:lpstr>pIns_ListUnion_29</vt:lpstr>
      <vt:lpstr>pIns_ListUnion_3</vt:lpstr>
      <vt:lpstr>pIns_ListUnion_3_0</vt:lpstr>
      <vt:lpstr>pIns_ListUnion_4</vt:lpstr>
      <vt:lpstr>pIns_ListUnion_4_0</vt:lpstr>
      <vt:lpstr>pIns_ListUnion_5</vt:lpstr>
      <vt:lpstr>pIns_ListUnion_5_0</vt:lpstr>
      <vt:lpstr>pIns_ListUnion_6</vt:lpstr>
      <vt:lpstr>pIns_ListUnion_6_0</vt:lpstr>
      <vt:lpstr>pIns_ListUnion_7</vt:lpstr>
      <vt:lpstr>pIns_ListUnion_7_0</vt:lpstr>
      <vt:lpstr>pIns_ListUnion_8</vt:lpstr>
      <vt:lpstr>pIns_ListUnion_8_0</vt:lpstr>
      <vt:lpstr>pokupka_list</vt:lpstr>
      <vt:lpstr>pokupka_transp_list</vt:lpstr>
      <vt:lpstr>proizv_peredacha_list</vt:lpstr>
      <vt:lpstr>REESTR_ORG_RANGE</vt:lpstr>
      <vt:lpstr>REGION</vt:lpstr>
      <vt:lpstr>region_name</vt:lpstr>
      <vt:lpstr>system_list</vt:lpstr>
      <vt:lpstr>tarif_list</vt:lpstr>
      <vt:lpstr>TAX_SYSTEM</vt:lpstr>
      <vt:lpstr>teplonositel_list</vt:lpstr>
      <vt:lpstr>transp_list</vt:lpstr>
      <vt:lpstr>UpdStatus</vt:lpstr>
      <vt:lpstr>version</vt:lpstr>
      <vt:lpstr>year_list</vt:lpstr>
      <vt:lpstr>'Заявление для метода аналогов'!Область_печати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Тарифная заявка в сфере теплоснабжения</dc:title>
  <dc:subject>Тарифная заявка в сфере теплоснабжения</dc:subject>
  <dc:creator>*</dc:creator>
  <dc:description/>
  <cp:lastModifiedBy>Admin</cp:lastModifiedBy>
  <cp:lastPrinted>2015-03-19T09:16:30Z</cp:lastPrinted>
  <dcterms:created xsi:type="dcterms:W3CDTF">2009-01-25T23:42:29Z</dcterms:created>
  <dcterms:modified xsi:type="dcterms:W3CDTF">2015-05-26T12:05:13Z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tatus">
    <vt:i4>2</vt:i4>
  </property>
  <property fmtid="{D5CDD505-2E9C-101B-9397-08002B2CF9AE}" pid="3" name="Version">
    <vt:lpwstr>WARM.TARIFF.REQ.BAL.2016</vt:lpwstr>
  </property>
  <property fmtid="{D5CDD505-2E9C-101B-9397-08002B2CF9AE}" pid="4" name="entityid">
    <vt:lpwstr/>
  </property>
  <property fmtid="{D5CDD505-2E9C-101B-9397-08002B2CF9AE}" pid="5" name="UserComments">
    <vt:lpwstr/>
  </property>
  <property fmtid="{D5CDD505-2E9C-101B-9397-08002B2CF9AE}" pid="6" name="keywords">
    <vt:lpwstr/>
  </property>
  <property fmtid="{D5CDD505-2E9C-101B-9397-08002B2CF9AE}" pid="7" name="PeriodLength">
    <vt:lpwstr/>
  </property>
  <property fmtid="{D5CDD505-2E9C-101B-9397-08002B2CF9AE}" pid="8" name="Period">
    <vt:lpwstr/>
  </property>
  <property fmtid="{D5CDD505-2E9C-101B-9397-08002B2CF9AE}" pid="9" name="EditTemplate">
    <vt:bool>true</vt:bool>
  </property>
  <property fmtid="{D5CDD505-2E9C-101B-9397-08002B2CF9AE}" pid="10" name="CurrentVersion">
    <vt:lpwstr>1.0.3</vt:lpwstr>
  </property>
  <property fmtid="{D5CDD505-2E9C-101B-9397-08002B2CF9AE}" pid="11" name="XsltDocFilePath">
    <vt:lpwstr/>
  </property>
  <property fmtid="{D5CDD505-2E9C-101B-9397-08002B2CF9AE}" pid="12" name="XslViewFilePath">
    <vt:lpwstr/>
  </property>
  <property fmtid="{D5CDD505-2E9C-101B-9397-08002B2CF9AE}" pid="13" name="RootDocFilePath">
    <vt:lpwstr/>
  </property>
  <property fmtid="{D5CDD505-2E9C-101B-9397-08002B2CF9AE}" pid="14" name="HtmlTempFilePath">
    <vt:lpwstr/>
  </property>
  <property fmtid="{D5CDD505-2E9C-101B-9397-08002B2CF9AE}" pid="15" name="XMLTempFilePath">
    <vt:lpwstr/>
  </property>
  <property fmtid="{D5CDD505-2E9C-101B-9397-08002B2CF9AE}" pid="16" name="TemplateOperationMode">
    <vt:i4>3</vt:i4>
  </property>
  <property fmtid="{D5CDD505-2E9C-101B-9397-08002B2CF9AE}" pid="17" name="Periodicity">
    <vt:lpwstr>REGU</vt:lpwstr>
  </property>
  <property fmtid="{D5CDD505-2E9C-101B-9397-08002B2CF9AE}" pid="18" name="TypePlanning">
    <vt:lpwstr>PLAN</vt:lpwstr>
  </property>
  <property fmtid="{D5CDD505-2E9C-101B-9397-08002B2CF9AE}" pid="19" name="ProtectBook">
    <vt:i4>0</vt:i4>
  </property>
</Properties>
</file>